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xr:revisionPtr revIDLastSave="0" documentId="13_ncr:1_{08A2AD82-3706-4DD2-B507-2B81D52B8F16}" xr6:coauthVersionLast="44" xr6:coauthVersionMax="44" xr10:uidLastSave="{00000000-0000-0000-0000-000000000000}"/>
  <bookViews>
    <workbookView xWindow="-120" yWindow="-120" windowWidth="19440" windowHeight="15000" xr2:uid="{8BDD17E4-AF6A-4573-A15E-CA2CD8A23A21}"/>
  </bookViews>
  <sheets>
    <sheet name="Contents" sheetId="1" r:id="rId1"/>
    <sheet name="排出量_1A_J" sheetId="2" r:id="rId2"/>
    <sheet name="Indicators" sheetId="4" r:id="rId3"/>
    <sheet name="RASA_summary" sheetId="5" r:id="rId4"/>
    <sheet name="RASA_detail" sheetId="6" r:id="rId5"/>
    <sheet name="CEF" sheetId="7" r:id="rId6"/>
    <sheet name="BFG_TG_EF" sheetId="8" r:id="rId7"/>
    <sheet name="AD_Trend" sheetId="9" r:id="rId8"/>
    <sheet name="GCV" sheetId="10" r:id="rId9"/>
    <sheet name="1A_misc" sheetId="11" r:id="rId10"/>
    <sheet name="Transport" sheetId="15" r:id="rId11"/>
    <sheet name="Waste" sheetId="12" r:id="rId12"/>
    <sheet name="排出量_1B" sheetId="13" r:id="rId13"/>
    <sheet name="1B_misc" sheetId="14" r:id="rId14"/>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1" l="1"/>
  <c r="F22" i="9" l="1"/>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I188" i="15" l="1"/>
  <c r="J188" i="15" s="1"/>
  <c r="K188" i="15" s="1"/>
  <c r="L188" i="15" s="1"/>
  <c r="M188" i="15" s="1"/>
  <c r="N188" i="15" s="1"/>
  <c r="O188" i="15" s="1"/>
  <c r="P188" i="15" s="1"/>
  <c r="Q188" i="15" s="1"/>
  <c r="R188" i="15" s="1"/>
  <c r="S188" i="15" s="1"/>
  <c r="T188" i="15" s="1"/>
  <c r="U188" i="15" s="1"/>
  <c r="V188" i="15" s="1"/>
  <c r="W188" i="15" s="1"/>
  <c r="X188" i="15" s="1"/>
  <c r="Y188" i="15" s="1"/>
  <c r="Z188" i="15" s="1"/>
  <c r="AA188" i="15" s="1"/>
  <c r="AB188" i="15" s="1"/>
  <c r="AC188" i="15" s="1"/>
  <c r="AD188" i="15" s="1"/>
  <c r="AE188" i="15" s="1"/>
  <c r="AF188" i="15" s="1"/>
  <c r="AG188" i="15" s="1"/>
  <c r="AH188" i="15" s="1"/>
  <c r="AI188" i="15" s="1"/>
  <c r="AJ188" i="15" s="1"/>
  <c r="I183" i="15"/>
  <c r="J183" i="15" s="1"/>
  <c r="K183" i="15" s="1"/>
  <c r="L183" i="15" s="1"/>
  <c r="M183" i="15" s="1"/>
  <c r="N183" i="15" s="1"/>
  <c r="O183" i="15" s="1"/>
  <c r="P183" i="15" s="1"/>
  <c r="Q183" i="15" s="1"/>
  <c r="R183" i="15" s="1"/>
  <c r="S183" i="15" s="1"/>
  <c r="T183" i="15" s="1"/>
  <c r="U183" i="15" s="1"/>
  <c r="V183" i="15" s="1"/>
  <c r="W183" i="15" s="1"/>
  <c r="X183" i="15" s="1"/>
  <c r="Y183" i="15" s="1"/>
  <c r="Z183" i="15" s="1"/>
  <c r="AA183" i="15" s="1"/>
  <c r="AB183" i="15" s="1"/>
  <c r="AC183" i="15" s="1"/>
  <c r="AD183" i="15" s="1"/>
  <c r="AE183" i="15" s="1"/>
  <c r="AF183" i="15" s="1"/>
  <c r="AG183" i="15" s="1"/>
  <c r="AH183" i="15" s="1"/>
  <c r="AI183" i="15" s="1"/>
  <c r="AJ183" i="15" s="1"/>
  <c r="I156" i="15"/>
  <c r="J156" i="15" s="1"/>
  <c r="K156" i="15" s="1"/>
  <c r="L156" i="15" s="1"/>
  <c r="M156" i="15" s="1"/>
  <c r="N156" i="15" s="1"/>
  <c r="O156" i="15" s="1"/>
  <c r="P156" i="15" s="1"/>
  <c r="Q156" i="15" s="1"/>
  <c r="R156" i="15" s="1"/>
  <c r="S156" i="15" s="1"/>
  <c r="T156" i="15" s="1"/>
  <c r="U156" i="15" s="1"/>
  <c r="V156" i="15" s="1"/>
  <c r="W156" i="15" s="1"/>
  <c r="X156" i="15" s="1"/>
  <c r="Y156" i="15" s="1"/>
  <c r="Z156" i="15" s="1"/>
  <c r="AA156" i="15" s="1"/>
  <c r="AB156" i="15" s="1"/>
  <c r="AC156" i="15" s="1"/>
  <c r="AD156" i="15" s="1"/>
  <c r="AE156" i="15" s="1"/>
  <c r="AF156" i="15" s="1"/>
  <c r="AG156" i="15" s="1"/>
  <c r="AH156" i="15" s="1"/>
  <c r="AI156" i="15" s="1"/>
  <c r="AJ156" i="15" s="1"/>
  <c r="AA148" i="15"/>
  <c r="Z148" i="15" s="1"/>
  <c r="Y148" i="15" s="1"/>
  <c r="X148" i="15" s="1"/>
  <c r="W148" i="15" s="1"/>
  <c r="V148" i="15" s="1"/>
  <c r="U148" i="15" s="1"/>
  <c r="T148" i="15" s="1"/>
  <c r="S148" i="15" s="1"/>
  <c r="R148" i="15" s="1"/>
  <c r="Q148" i="15" s="1"/>
  <c r="P148" i="15" s="1"/>
  <c r="O148" i="15" s="1"/>
  <c r="N148" i="15" s="1"/>
  <c r="M148" i="15" s="1"/>
  <c r="L148" i="15" s="1"/>
  <c r="K148" i="15" s="1"/>
  <c r="J148" i="15" s="1"/>
  <c r="I148" i="15" s="1"/>
  <c r="H148" i="15" s="1"/>
  <c r="I133" i="15"/>
  <c r="J133" i="15" s="1"/>
  <c r="K133" i="15" s="1"/>
  <c r="L133" i="15" s="1"/>
  <c r="M133" i="15" s="1"/>
  <c r="N133" i="15" s="1"/>
  <c r="O133" i="15" s="1"/>
  <c r="P133" i="15" s="1"/>
  <c r="Q133" i="15" s="1"/>
  <c r="R133" i="15" s="1"/>
  <c r="S133" i="15" s="1"/>
  <c r="T133" i="15" s="1"/>
  <c r="U133" i="15" s="1"/>
  <c r="V133" i="15" s="1"/>
  <c r="W133" i="15" s="1"/>
  <c r="X133" i="15" s="1"/>
  <c r="Y133" i="15" s="1"/>
  <c r="Z133" i="15" s="1"/>
  <c r="AA133" i="15" s="1"/>
  <c r="AB133" i="15" s="1"/>
  <c r="AC133" i="15" s="1"/>
  <c r="AD133" i="15" s="1"/>
  <c r="AE133" i="15" s="1"/>
  <c r="AF133" i="15" s="1"/>
  <c r="AG133" i="15" s="1"/>
  <c r="AH133" i="15" s="1"/>
  <c r="AI133" i="15" s="1"/>
  <c r="AJ133" i="15" s="1"/>
  <c r="I110" i="15"/>
  <c r="J110" i="15" s="1"/>
  <c r="K110" i="15" s="1"/>
  <c r="L110" i="15" s="1"/>
  <c r="M110" i="15" s="1"/>
  <c r="N110" i="15" s="1"/>
  <c r="O110" i="15" s="1"/>
  <c r="P110" i="15" s="1"/>
  <c r="Q110" i="15" s="1"/>
  <c r="R110" i="15" s="1"/>
  <c r="S110" i="15" s="1"/>
  <c r="T110" i="15" s="1"/>
  <c r="U110" i="15" s="1"/>
  <c r="V110" i="15" s="1"/>
  <c r="W110" i="15" s="1"/>
  <c r="X110" i="15" s="1"/>
  <c r="Y110" i="15" s="1"/>
  <c r="Z110" i="15" s="1"/>
  <c r="AA110" i="15" s="1"/>
  <c r="AB110" i="15" s="1"/>
  <c r="AC110" i="15" s="1"/>
  <c r="AD110" i="15" s="1"/>
  <c r="AE110" i="15" s="1"/>
  <c r="AF110" i="15" s="1"/>
  <c r="AG110" i="15" s="1"/>
  <c r="AH110" i="15" s="1"/>
  <c r="AI110" i="15" s="1"/>
  <c r="AJ110" i="15" s="1"/>
  <c r="I89" i="15"/>
  <c r="J89" i="15" s="1"/>
  <c r="K89" i="15" s="1"/>
  <c r="L89" i="15" s="1"/>
  <c r="M89" i="15" s="1"/>
  <c r="N89" i="15" s="1"/>
  <c r="O89" i="15" s="1"/>
  <c r="P89" i="15" s="1"/>
  <c r="Q89" i="15" s="1"/>
  <c r="R89" i="15" s="1"/>
  <c r="S89" i="15" s="1"/>
  <c r="T89" i="15" s="1"/>
  <c r="U89" i="15" s="1"/>
  <c r="V89" i="15" s="1"/>
  <c r="W89" i="15" s="1"/>
  <c r="X89" i="15" s="1"/>
  <c r="Y89" i="15" s="1"/>
  <c r="Z89" i="15" s="1"/>
  <c r="AA89" i="15" s="1"/>
  <c r="AB89" i="15" s="1"/>
  <c r="AC89" i="15" s="1"/>
  <c r="AD89" i="15" s="1"/>
  <c r="AE89" i="15" s="1"/>
  <c r="AF89" i="15" s="1"/>
  <c r="AG89" i="15" s="1"/>
  <c r="AH89" i="15" s="1"/>
  <c r="AI89" i="15" s="1"/>
  <c r="AJ89" i="15" s="1"/>
  <c r="I68" i="15"/>
  <c r="J68" i="15" s="1"/>
  <c r="K68" i="15" s="1"/>
  <c r="L68" i="15" s="1"/>
  <c r="M68" i="15" s="1"/>
  <c r="N68" i="15" s="1"/>
  <c r="O68" i="15" s="1"/>
  <c r="P68" i="15" s="1"/>
  <c r="Q68" i="15" s="1"/>
  <c r="R68" i="15" s="1"/>
  <c r="S68" i="15" s="1"/>
  <c r="T68" i="15" s="1"/>
  <c r="U68" i="15" s="1"/>
  <c r="V68" i="15" s="1"/>
  <c r="W68" i="15" s="1"/>
  <c r="X68" i="15" s="1"/>
  <c r="Y68" i="15" s="1"/>
  <c r="Z68" i="15" s="1"/>
  <c r="AA68" i="15" s="1"/>
  <c r="AB68" i="15" s="1"/>
  <c r="AC68" i="15" s="1"/>
  <c r="AD68" i="15" s="1"/>
  <c r="AE68" i="15" s="1"/>
  <c r="AF68" i="15" s="1"/>
  <c r="AG68" i="15" s="1"/>
  <c r="AH68" i="15" s="1"/>
  <c r="AI68" i="15" s="1"/>
  <c r="AJ68" i="15" s="1"/>
  <c r="AJ60" i="15"/>
  <c r="AI60" i="15"/>
  <c r="AH60" i="15"/>
  <c r="AG60" i="15"/>
  <c r="AF60" i="15"/>
  <c r="AE60" i="15"/>
  <c r="AD60" i="15"/>
  <c r="AC60" i="15"/>
  <c r="AB60" i="15"/>
  <c r="AA60" i="15"/>
  <c r="Z60" i="15"/>
  <c r="Y60" i="15"/>
  <c r="X60" i="15"/>
  <c r="W60" i="15"/>
  <c r="V60" i="15"/>
  <c r="U60" i="15"/>
  <c r="T60" i="15"/>
  <c r="S60" i="15"/>
  <c r="R60" i="15"/>
  <c r="Q60" i="15"/>
  <c r="P60" i="15"/>
  <c r="O60" i="15"/>
  <c r="N60" i="15"/>
  <c r="M60" i="15"/>
  <c r="L60" i="15"/>
  <c r="K60" i="15"/>
  <c r="J60" i="15"/>
  <c r="I60" i="15"/>
  <c r="H60" i="15"/>
  <c r="I46" i="15"/>
  <c r="J46" i="15" s="1"/>
  <c r="K46" i="15" s="1"/>
  <c r="L46" i="15" s="1"/>
  <c r="M46" i="15" s="1"/>
  <c r="N46" i="15" s="1"/>
  <c r="O46" i="15" s="1"/>
  <c r="P46" i="15" s="1"/>
  <c r="Q46" i="15" s="1"/>
  <c r="R46" i="15" s="1"/>
  <c r="S46" i="15" s="1"/>
  <c r="T46" i="15" s="1"/>
  <c r="U46" i="15" s="1"/>
  <c r="V46" i="15" s="1"/>
  <c r="W46" i="15" s="1"/>
  <c r="X46" i="15" s="1"/>
  <c r="Y46" i="15" s="1"/>
  <c r="Z46" i="15" s="1"/>
  <c r="AA46" i="15" s="1"/>
  <c r="AB46" i="15" s="1"/>
  <c r="AC46" i="15" s="1"/>
  <c r="AD46" i="15" s="1"/>
  <c r="AE46" i="15" s="1"/>
  <c r="AF46" i="15" s="1"/>
  <c r="AG46" i="15" s="1"/>
  <c r="AH46" i="15" s="1"/>
  <c r="AI46" i="15" s="1"/>
  <c r="AJ46" i="15" s="1"/>
  <c r="AJ38" i="15"/>
  <c r="AI38" i="15"/>
  <c r="AH38" i="15"/>
  <c r="AG38" i="15"/>
  <c r="AF38" i="15"/>
  <c r="AE38" i="15"/>
  <c r="AD38" i="15"/>
  <c r="AC38" i="15"/>
  <c r="AB38" i="15"/>
  <c r="AA38" i="15"/>
  <c r="Z38" i="15"/>
  <c r="Y38" i="15"/>
  <c r="X38" i="15"/>
  <c r="W38" i="15"/>
  <c r="V38" i="15"/>
  <c r="U38" i="15"/>
  <c r="T38" i="15"/>
  <c r="S38" i="15"/>
  <c r="R38" i="15"/>
  <c r="Q38" i="15"/>
  <c r="P38" i="15"/>
  <c r="O38" i="15"/>
  <c r="N38" i="15"/>
  <c r="M38" i="15"/>
  <c r="L38" i="15"/>
  <c r="K38" i="15"/>
  <c r="J38" i="15"/>
  <c r="I38" i="15"/>
  <c r="H38" i="15"/>
  <c r="I24" i="15"/>
  <c r="J24" i="15" s="1"/>
  <c r="K24" i="15" s="1"/>
  <c r="L24" i="15" s="1"/>
  <c r="M24" i="15" s="1"/>
  <c r="N24" i="15" s="1"/>
  <c r="O24" i="15" s="1"/>
  <c r="P24" i="15" s="1"/>
  <c r="Q24" i="15" s="1"/>
  <c r="R24" i="15" s="1"/>
  <c r="S24" i="15" s="1"/>
  <c r="T24" i="15" s="1"/>
  <c r="U24" i="15" s="1"/>
  <c r="V24" i="15" s="1"/>
  <c r="W24" i="15" s="1"/>
  <c r="X24" i="15" s="1"/>
  <c r="Y24" i="15" s="1"/>
  <c r="Z24" i="15" s="1"/>
  <c r="AA24" i="15" s="1"/>
  <c r="AB24" i="15" s="1"/>
  <c r="AC24" i="15" s="1"/>
  <c r="AD24" i="15" s="1"/>
  <c r="AE24" i="15" s="1"/>
  <c r="AF24" i="15" s="1"/>
  <c r="AG24" i="15" s="1"/>
  <c r="AH24" i="15" s="1"/>
  <c r="AI24" i="15" s="1"/>
  <c r="AJ24" i="15" s="1"/>
  <c r="T11" i="15"/>
  <c r="U11" i="15" s="1"/>
  <c r="V11" i="15" s="1"/>
  <c r="W11" i="15" s="1"/>
  <c r="X11" i="15" s="1"/>
  <c r="Y11" i="15" s="1"/>
  <c r="Z11" i="15" s="1"/>
  <c r="AA11" i="15" s="1"/>
  <c r="AB11" i="15" s="1"/>
  <c r="AC11" i="15" s="1"/>
  <c r="AD11" i="15" s="1"/>
  <c r="AE11" i="15" s="1"/>
  <c r="AF11" i="15" s="1"/>
  <c r="AG11" i="15" s="1"/>
  <c r="AH11" i="15" s="1"/>
  <c r="AI11" i="15" s="1"/>
  <c r="AJ11" i="15" s="1"/>
  <c r="C10" i="15"/>
  <c r="C23" i="15" s="1"/>
  <c r="C45" i="15" s="1"/>
  <c r="C67" i="15" s="1"/>
  <c r="I4" i="15"/>
  <c r="J4" i="15" s="1"/>
  <c r="K4" i="15" s="1"/>
  <c r="L4" i="15" s="1"/>
  <c r="M4" i="15" s="1"/>
  <c r="N4" i="15" s="1"/>
  <c r="O4" i="15" s="1"/>
  <c r="P4" i="15" s="1"/>
  <c r="Q4" i="15" s="1"/>
  <c r="R4" i="15" s="1"/>
  <c r="S4" i="15" s="1"/>
  <c r="T4" i="15" s="1"/>
  <c r="U4" i="15" s="1"/>
  <c r="V4" i="15" s="1"/>
  <c r="W4" i="15" s="1"/>
  <c r="X4" i="15" s="1"/>
  <c r="Y4" i="15" s="1"/>
  <c r="Z4" i="15" s="1"/>
  <c r="AA4" i="15" s="1"/>
  <c r="AB4" i="15" s="1"/>
  <c r="AC4" i="15" s="1"/>
  <c r="AD4" i="15" s="1"/>
  <c r="AE4" i="15" s="1"/>
  <c r="AF4" i="15" s="1"/>
  <c r="AG4" i="15" s="1"/>
  <c r="AH4" i="15" s="1"/>
  <c r="AI4" i="15" s="1"/>
  <c r="AJ4" i="15" s="1"/>
  <c r="C155" i="15" l="1"/>
  <c r="C182" i="15" s="1"/>
  <c r="C187" i="15" s="1"/>
  <c r="C88" i="15"/>
  <c r="C109" i="15" l="1"/>
  <c r="C132" i="15" s="1"/>
  <c r="C19" i="1"/>
  <c r="J152" i="14"/>
  <c r="K152" i="14" s="1"/>
  <c r="L152" i="14" s="1"/>
  <c r="M152" i="14" s="1"/>
  <c r="N152" i="14" s="1"/>
  <c r="O152" i="14" s="1"/>
  <c r="P152" i="14" s="1"/>
  <c r="Q152" i="14" s="1"/>
  <c r="R152" i="14" s="1"/>
  <c r="S152" i="14" s="1"/>
  <c r="T152" i="14" s="1"/>
  <c r="U152" i="14" s="1"/>
  <c r="V152" i="14" s="1"/>
  <c r="W152" i="14" s="1"/>
  <c r="X152" i="14" s="1"/>
  <c r="Y152" i="14" s="1"/>
  <c r="Z152" i="14" s="1"/>
  <c r="AA152" i="14" s="1"/>
  <c r="AB152" i="14" s="1"/>
  <c r="AC152" i="14" s="1"/>
  <c r="AD152" i="14" s="1"/>
  <c r="AE152" i="14" s="1"/>
  <c r="AF152" i="14" s="1"/>
  <c r="AG152" i="14" s="1"/>
  <c r="AH152" i="14" s="1"/>
  <c r="AI152" i="14" s="1"/>
  <c r="AJ152" i="14" s="1"/>
  <c r="AK152" i="14" s="1"/>
  <c r="J141" i="14"/>
  <c r="K141" i="14" s="1"/>
  <c r="L141" i="14" s="1"/>
  <c r="M141" i="14" s="1"/>
  <c r="N141" i="14" s="1"/>
  <c r="O141" i="14" s="1"/>
  <c r="P141" i="14" s="1"/>
  <c r="Q141" i="14" s="1"/>
  <c r="R141" i="14" s="1"/>
  <c r="S141" i="14" s="1"/>
  <c r="T141" i="14" s="1"/>
  <c r="U141" i="14" s="1"/>
  <c r="V141" i="14" s="1"/>
  <c r="W141" i="14" s="1"/>
  <c r="X141" i="14" s="1"/>
  <c r="Y141" i="14" s="1"/>
  <c r="Z141" i="14" s="1"/>
  <c r="AA141" i="14" s="1"/>
  <c r="AB141" i="14" s="1"/>
  <c r="AC141" i="14" s="1"/>
  <c r="AD141" i="14" s="1"/>
  <c r="AE141" i="14" s="1"/>
  <c r="AF141" i="14" s="1"/>
  <c r="AG141" i="14" s="1"/>
  <c r="AH141" i="14" s="1"/>
  <c r="AI141" i="14" s="1"/>
  <c r="AJ141" i="14" s="1"/>
  <c r="AK141" i="14" s="1"/>
  <c r="J116" i="14"/>
  <c r="K116" i="14" s="1"/>
  <c r="L116" i="14" s="1"/>
  <c r="M116" i="14" s="1"/>
  <c r="N116" i="14" s="1"/>
  <c r="O116" i="14" s="1"/>
  <c r="P116" i="14" s="1"/>
  <c r="Q116" i="14" s="1"/>
  <c r="R116" i="14" s="1"/>
  <c r="S116" i="14" s="1"/>
  <c r="T116" i="14" s="1"/>
  <c r="U116" i="14" s="1"/>
  <c r="V116" i="14" s="1"/>
  <c r="W116" i="14" s="1"/>
  <c r="X116" i="14" s="1"/>
  <c r="Y116" i="14" s="1"/>
  <c r="Z116" i="14" s="1"/>
  <c r="AA116" i="14" s="1"/>
  <c r="AB116" i="14" s="1"/>
  <c r="AC116" i="14" s="1"/>
  <c r="AD116" i="14" s="1"/>
  <c r="AE116" i="14" s="1"/>
  <c r="AF116" i="14" s="1"/>
  <c r="AG116" i="14" s="1"/>
  <c r="AH116" i="14" s="1"/>
  <c r="AI116" i="14" s="1"/>
  <c r="AJ116" i="14" s="1"/>
  <c r="AK116" i="14" s="1"/>
  <c r="J106" i="14"/>
  <c r="K106" i="14" s="1"/>
  <c r="L106" i="14" s="1"/>
  <c r="M106" i="14" s="1"/>
  <c r="N106" i="14" s="1"/>
  <c r="O106" i="14" s="1"/>
  <c r="P106" i="14" s="1"/>
  <c r="Q106" i="14" s="1"/>
  <c r="R106" i="14" s="1"/>
  <c r="S106" i="14" s="1"/>
  <c r="T106" i="14" s="1"/>
  <c r="U106" i="14" s="1"/>
  <c r="V106" i="14" s="1"/>
  <c r="W106" i="14" s="1"/>
  <c r="X106" i="14" s="1"/>
  <c r="Y106" i="14" s="1"/>
  <c r="Z106" i="14" s="1"/>
  <c r="AA106" i="14" s="1"/>
  <c r="AB106" i="14" s="1"/>
  <c r="AC106" i="14" s="1"/>
  <c r="AD106" i="14" s="1"/>
  <c r="AE106" i="14" s="1"/>
  <c r="AF106" i="14" s="1"/>
  <c r="AG106" i="14" s="1"/>
  <c r="AH106" i="14" s="1"/>
  <c r="AI106" i="14" s="1"/>
  <c r="AJ106" i="14" s="1"/>
  <c r="AK106" i="14" s="1"/>
  <c r="J98" i="14"/>
  <c r="K98" i="14" s="1"/>
  <c r="L98" i="14" s="1"/>
  <c r="M98" i="14" s="1"/>
  <c r="N98" i="14" s="1"/>
  <c r="O98" i="14" s="1"/>
  <c r="P98" i="14" s="1"/>
  <c r="Q98" i="14" s="1"/>
  <c r="R98" i="14" s="1"/>
  <c r="S98" i="14" s="1"/>
  <c r="T98" i="14" s="1"/>
  <c r="U98" i="14" s="1"/>
  <c r="V98" i="14" s="1"/>
  <c r="W98" i="14" s="1"/>
  <c r="X98" i="14" s="1"/>
  <c r="Y98" i="14" s="1"/>
  <c r="Z98" i="14" s="1"/>
  <c r="AA98" i="14" s="1"/>
  <c r="AB98" i="14" s="1"/>
  <c r="AC98" i="14" s="1"/>
  <c r="AD98" i="14" s="1"/>
  <c r="AE98" i="14" s="1"/>
  <c r="AF98" i="14" s="1"/>
  <c r="AG98" i="14" s="1"/>
  <c r="AH98" i="14" s="1"/>
  <c r="AI98" i="14" s="1"/>
  <c r="AJ98" i="14" s="1"/>
  <c r="AK98" i="14" s="1"/>
  <c r="J92" i="14"/>
  <c r="K92" i="14" s="1"/>
  <c r="L92" i="14" s="1"/>
  <c r="M92" i="14" s="1"/>
  <c r="N92" i="14" s="1"/>
  <c r="O92" i="14" s="1"/>
  <c r="P92" i="14" s="1"/>
  <c r="Q92" i="14" s="1"/>
  <c r="R92" i="14" s="1"/>
  <c r="S92" i="14" s="1"/>
  <c r="T92" i="14" s="1"/>
  <c r="U92" i="14" s="1"/>
  <c r="V92" i="14" s="1"/>
  <c r="W92" i="14" s="1"/>
  <c r="X92" i="14" s="1"/>
  <c r="Y92" i="14" s="1"/>
  <c r="Z92" i="14" s="1"/>
  <c r="AA92" i="14" s="1"/>
  <c r="AB92" i="14" s="1"/>
  <c r="AC92" i="14" s="1"/>
  <c r="AD92" i="14" s="1"/>
  <c r="AE92" i="14" s="1"/>
  <c r="AF92" i="14" s="1"/>
  <c r="AG92" i="14" s="1"/>
  <c r="AH92" i="14" s="1"/>
  <c r="AI92" i="14" s="1"/>
  <c r="AJ92" i="14" s="1"/>
  <c r="AK92" i="14" s="1"/>
  <c r="J84" i="14"/>
  <c r="K84" i="14" s="1"/>
  <c r="L84" i="14" s="1"/>
  <c r="M84" i="14" s="1"/>
  <c r="N84" i="14" s="1"/>
  <c r="O84" i="14" s="1"/>
  <c r="P84" i="14" s="1"/>
  <c r="Q84" i="14" s="1"/>
  <c r="R84" i="14" s="1"/>
  <c r="S84" i="14" s="1"/>
  <c r="T84" i="14" s="1"/>
  <c r="U84" i="14" s="1"/>
  <c r="V84" i="14" s="1"/>
  <c r="W84" i="14" s="1"/>
  <c r="X84" i="14" s="1"/>
  <c r="Y84" i="14" s="1"/>
  <c r="Z84" i="14" s="1"/>
  <c r="AA84" i="14" s="1"/>
  <c r="AB84" i="14" s="1"/>
  <c r="AC84" i="14" s="1"/>
  <c r="AD84" i="14" s="1"/>
  <c r="AE84" i="14" s="1"/>
  <c r="AF84" i="14" s="1"/>
  <c r="AG84" i="14" s="1"/>
  <c r="AH84" i="14" s="1"/>
  <c r="AI84" i="14" s="1"/>
  <c r="AJ84" i="14" s="1"/>
  <c r="AK84" i="14" s="1"/>
  <c r="J77" i="14"/>
  <c r="K77" i="14" s="1"/>
  <c r="L77" i="14" s="1"/>
  <c r="M77" i="14" s="1"/>
  <c r="N77" i="14" s="1"/>
  <c r="O77" i="14" s="1"/>
  <c r="P77" i="14" s="1"/>
  <c r="Q77" i="14" s="1"/>
  <c r="R77" i="14" s="1"/>
  <c r="S77" i="14" s="1"/>
  <c r="T77" i="14" s="1"/>
  <c r="U77" i="14" s="1"/>
  <c r="V77" i="14" s="1"/>
  <c r="W77" i="14" s="1"/>
  <c r="X77" i="14" s="1"/>
  <c r="Y77" i="14" s="1"/>
  <c r="Z77" i="14" s="1"/>
  <c r="AA77" i="14" s="1"/>
  <c r="AB77" i="14" s="1"/>
  <c r="AC77" i="14" s="1"/>
  <c r="AD77" i="14" s="1"/>
  <c r="AE77" i="14" s="1"/>
  <c r="AF77" i="14" s="1"/>
  <c r="AG77" i="14" s="1"/>
  <c r="AH77" i="14" s="1"/>
  <c r="AI77" i="14" s="1"/>
  <c r="AJ77" i="14" s="1"/>
  <c r="AK77" i="14" s="1"/>
  <c r="J71" i="14"/>
  <c r="K71" i="14" s="1"/>
  <c r="L71" i="14" s="1"/>
  <c r="M71" i="14" s="1"/>
  <c r="N71" i="14" s="1"/>
  <c r="O71" i="14" s="1"/>
  <c r="P71" i="14" s="1"/>
  <c r="Q71" i="14" s="1"/>
  <c r="R71" i="14" s="1"/>
  <c r="S71" i="14" s="1"/>
  <c r="T71" i="14" s="1"/>
  <c r="U71" i="14" s="1"/>
  <c r="V71" i="14" s="1"/>
  <c r="W71" i="14" s="1"/>
  <c r="X71" i="14" s="1"/>
  <c r="Y71" i="14" s="1"/>
  <c r="Z71" i="14" s="1"/>
  <c r="AA71" i="14" s="1"/>
  <c r="AB71" i="14" s="1"/>
  <c r="AC71" i="14" s="1"/>
  <c r="AD71" i="14" s="1"/>
  <c r="AE71" i="14" s="1"/>
  <c r="AF71" i="14" s="1"/>
  <c r="AG71" i="14" s="1"/>
  <c r="AH71" i="14" s="1"/>
  <c r="AI71" i="14" s="1"/>
  <c r="AJ71" i="14" s="1"/>
  <c r="AK71" i="14" s="1"/>
  <c r="Y63" i="14"/>
  <c r="Z63" i="14" s="1"/>
  <c r="AA63" i="14" s="1"/>
  <c r="AB63" i="14" s="1"/>
  <c r="AC63" i="14" s="1"/>
  <c r="AD63" i="14" s="1"/>
  <c r="AE63" i="14" s="1"/>
  <c r="AF63" i="14" s="1"/>
  <c r="AG63" i="14" s="1"/>
  <c r="AH63" i="14" s="1"/>
  <c r="AI63" i="14" s="1"/>
  <c r="AJ63" i="14" s="1"/>
  <c r="AK63" i="14" s="1"/>
  <c r="J54" i="14"/>
  <c r="K54" i="14" s="1"/>
  <c r="L54" i="14" s="1"/>
  <c r="M54" i="14" s="1"/>
  <c r="N54" i="14" s="1"/>
  <c r="O54" i="14" s="1"/>
  <c r="P54" i="14" s="1"/>
  <c r="Q54" i="14" s="1"/>
  <c r="R54" i="14" s="1"/>
  <c r="S54" i="14" s="1"/>
  <c r="T54" i="14" s="1"/>
  <c r="U54" i="14" s="1"/>
  <c r="V54" i="14" s="1"/>
  <c r="W54" i="14" s="1"/>
  <c r="X54" i="14" s="1"/>
  <c r="Y54" i="14" s="1"/>
  <c r="Z54" i="14" s="1"/>
  <c r="AA54" i="14" s="1"/>
  <c r="AB54" i="14" s="1"/>
  <c r="AC54" i="14" s="1"/>
  <c r="AD54" i="14" s="1"/>
  <c r="AE54" i="14" s="1"/>
  <c r="AF54" i="14" s="1"/>
  <c r="AG54" i="14" s="1"/>
  <c r="AH54" i="14" s="1"/>
  <c r="AI54" i="14" s="1"/>
  <c r="AJ54" i="14" s="1"/>
  <c r="AK54" i="14" s="1"/>
  <c r="J48" i="14"/>
  <c r="K48" i="14" s="1"/>
  <c r="L48" i="14" s="1"/>
  <c r="M48" i="14" s="1"/>
  <c r="N48" i="14" s="1"/>
  <c r="O48" i="14" s="1"/>
  <c r="P48" i="14" s="1"/>
  <c r="Q48" i="14" s="1"/>
  <c r="R48" i="14" s="1"/>
  <c r="S48" i="14" s="1"/>
  <c r="T48" i="14" s="1"/>
  <c r="U48" i="14" s="1"/>
  <c r="V48" i="14" s="1"/>
  <c r="W48" i="14" s="1"/>
  <c r="X48" i="14" s="1"/>
  <c r="Y48" i="14" s="1"/>
  <c r="Z48" i="14" s="1"/>
  <c r="AA48" i="14" s="1"/>
  <c r="AB48" i="14" s="1"/>
  <c r="AC48" i="14" s="1"/>
  <c r="AD48" i="14" s="1"/>
  <c r="AE48" i="14" s="1"/>
  <c r="AF48" i="14" s="1"/>
  <c r="AG48" i="14" s="1"/>
  <c r="AH48" i="14" s="1"/>
  <c r="AI48" i="14" s="1"/>
  <c r="AJ48" i="14" s="1"/>
  <c r="AK48" i="14" s="1"/>
  <c r="J40" i="14"/>
  <c r="K40" i="14" s="1"/>
  <c r="L40" i="14" s="1"/>
  <c r="M40" i="14" s="1"/>
  <c r="N40" i="14" s="1"/>
  <c r="O40" i="14" s="1"/>
  <c r="P40" i="14" s="1"/>
  <c r="Q40" i="14" s="1"/>
  <c r="R40" i="14" s="1"/>
  <c r="S40" i="14" s="1"/>
  <c r="T40" i="14" s="1"/>
  <c r="U40" i="14" s="1"/>
  <c r="V40" i="14" s="1"/>
  <c r="W40" i="14" s="1"/>
  <c r="X40" i="14" s="1"/>
  <c r="Y40" i="14" s="1"/>
  <c r="Z40" i="14" s="1"/>
  <c r="AA40" i="14" s="1"/>
  <c r="AB40" i="14" s="1"/>
  <c r="AC40" i="14" s="1"/>
  <c r="AD40" i="14" s="1"/>
  <c r="AE40" i="14" s="1"/>
  <c r="AF40" i="14" s="1"/>
  <c r="AG40" i="14" s="1"/>
  <c r="AH40" i="14" s="1"/>
  <c r="AI40" i="14" s="1"/>
  <c r="AJ40" i="14" s="1"/>
  <c r="AK40" i="14" s="1"/>
  <c r="J33" i="14"/>
  <c r="K33" i="14" s="1"/>
  <c r="L33" i="14" s="1"/>
  <c r="M33" i="14" s="1"/>
  <c r="N33" i="14" s="1"/>
  <c r="O33" i="14" s="1"/>
  <c r="P33" i="14" s="1"/>
  <c r="Q33" i="14" s="1"/>
  <c r="R33" i="14" s="1"/>
  <c r="S33" i="14" s="1"/>
  <c r="T33" i="14" s="1"/>
  <c r="U33" i="14" s="1"/>
  <c r="V33" i="14" s="1"/>
  <c r="W33" i="14" s="1"/>
  <c r="X33" i="14" s="1"/>
  <c r="Y33" i="14" s="1"/>
  <c r="Z33" i="14" s="1"/>
  <c r="AA33" i="14" s="1"/>
  <c r="AB33" i="14" s="1"/>
  <c r="AC33" i="14" s="1"/>
  <c r="AD33" i="14" s="1"/>
  <c r="AE33" i="14" s="1"/>
  <c r="AF33" i="14" s="1"/>
  <c r="AG33" i="14" s="1"/>
  <c r="AH33" i="14" s="1"/>
  <c r="AI33" i="14" s="1"/>
  <c r="AJ33" i="14" s="1"/>
  <c r="AK33" i="14" s="1"/>
  <c r="J27" i="14"/>
  <c r="K27" i="14" s="1"/>
  <c r="L27" i="14" s="1"/>
  <c r="M27" i="14" s="1"/>
  <c r="N27" i="14" s="1"/>
  <c r="O27" i="14" s="1"/>
  <c r="P27" i="14" s="1"/>
  <c r="Q27" i="14" s="1"/>
  <c r="R27" i="14" s="1"/>
  <c r="S27" i="14" s="1"/>
  <c r="T27" i="14" s="1"/>
  <c r="U27" i="14" s="1"/>
  <c r="V27" i="14" s="1"/>
  <c r="W27" i="14" s="1"/>
  <c r="X27" i="14" s="1"/>
  <c r="Y27" i="14" s="1"/>
  <c r="Z27" i="14" s="1"/>
  <c r="AA27" i="14" s="1"/>
  <c r="AB27" i="14" s="1"/>
  <c r="AC27" i="14" s="1"/>
  <c r="AD27" i="14" s="1"/>
  <c r="AE27" i="14" s="1"/>
  <c r="AF27" i="14" s="1"/>
  <c r="AG27" i="14" s="1"/>
  <c r="AH27" i="14" s="1"/>
  <c r="AI27" i="14" s="1"/>
  <c r="AJ27" i="14" s="1"/>
  <c r="AK27" i="14" s="1"/>
  <c r="J21" i="14"/>
  <c r="K21" i="14" s="1"/>
  <c r="L21" i="14" s="1"/>
  <c r="M21" i="14" s="1"/>
  <c r="N21" i="14" s="1"/>
  <c r="O21" i="14" s="1"/>
  <c r="P21" i="14" s="1"/>
  <c r="Q21" i="14" s="1"/>
  <c r="R21" i="14" s="1"/>
  <c r="S21" i="14" s="1"/>
  <c r="T21" i="14" s="1"/>
  <c r="U21" i="14" s="1"/>
  <c r="V21" i="14" s="1"/>
  <c r="W21" i="14" s="1"/>
  <c r="X21" i="14" s="1"/>
  <c r="Y21" i="14" s="1"/>
  <c r="Z21" i="14" s="1"/>
  <c r="AA21" i="14" s="1"/>
  <c r="AB21" i="14" s="1"/>
  <c r="AC21" i="14" s="1"/>
  <c r="AD21" i="14" s="1"/>
  <c r="AE21" i="14" s="1"/>
  <c r="AF21" i="14" s="1"/>
  <c r="AG21" i="14" s="1"/>
  <c r="AH21" i="14" s="1"/>
  <c r="AI21" i="14" s="1"/>
  <c r="AJ21" i="14" s="1"/>
  <c r="AK21" i="14" s="1"/>
  <c r="J13" i="14"/>
  <c r="K13" i="14" s="1"/>
  <c r="L13" i="14" s="1"/>
  <c r="M13" i="14" s="1"/>
  <c r="N13" i="14" s="1"/>
  <c r="O13" i="14" s="1"/>
  <c r="P13" i="14" s="1"/>
  <c r="Q13" i="14" s="1"/>
  <c r="R13" i="14" s="1"/>
  <c r="S13" i="14" s="1"/>
  <c r="T13" i="14" s="1"/>
  <c r="U13" i="14" s="1"/>
  <c r="V13" i="14" s="1"/>
  <c r="W13" i="14" s="1"/>
  <c r="X13" i="14" s="1"/>
  <c r="Y13" i="14" s="1"/>
  <c r="Z13" i="14" s="1"/>
  <c r="AA13" i="14" s="1"/>
  <c r="AB13" i="14" s="1"/>
  <c r="AC13" i="14" s="1"/>
  <c r="AD13" i="14" s="1"/>
  <c r="AE13" i="14" s="1"/>
  <c r="AF13" i="14" s="1"/>
  <c r="AG13" i="14" s="1"/>
  <c r="AH13" i="14" s="1"/>
  <c r="AI13" i="14" s="1"/>
  <c r="AJ13" i="14" s="1"/>
  <c r="AK13" i="14" s="1"/>
  <c r="C12"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AF4" i="14" s="1"/>
  <c r="AG4" i="14" s="1"/>
  <c r="AH4" i="14" s="1"/>
  <c r="AI4" i="14" s="1"/>
  <c r="AJ4" i="14" s="1"/>
  <c r="AK4" i="14" s="1"/>
  <c r="AJ29" i="13"/>
  <c r="AJ30" i="13" s="1"/>
  <c r="AI29" i="13"/>
  <c r="AI30" i="13" s="1"/>
  <c r="AH29" i="13"/>
  <c r="AH30" i="13" s="1"/>
  <c r="AG29" i="13"/>
  <c r="AG30" i="13" s="1"/>
  <c r="AF29" i="13"/>
  <c r="AF30" i="13" s="1"/>
  <c r="AE29" i="13"/>
  <c r="AE30" i="13" s="1"/>
  <c r="AD29" i="13"/>
  <c r="AD30" i="13" s="1"/>
  <c r="AC29" i="13"/>
  <c r="AC30" i="13" s="1"/>
  <c r="AB29" i="13"/>
  <c r="AB30" i="13" s="1"/>
  <c r="AA29" i="13"/>
  <c r="AA30" i="13" s="1"/>
  <c r="Z29" i="13"/>
  <c r="Z30" i="13" s="1"/>
  <c r="Y29" i="13"/>
  <c r="Y30" i="13" s="1"/>
  <c r="X29" i="13"/>
  <c r="X30" i="13" s="1"/>
  <c r="W29" i="13"/>
  <c r="W30" i="13" s="1"/>
  <c r="V29" i="13"/>
  <c r="V30" i="13" s="1"/>
  <c r="U29" i="13"/>
  <c r="U30" i="13" s="1"/>
  <c r="T29" i="13"/>
  <c r="T30" i="13" s="1"/>
  <c r="S29" i="13"/>
  <c r="S30" i="13" s="1"/>
  <c r="R29" i="13"/>
  <c r="R30" i="13" s="1"/>
  <c r="Q29" i="13"/>
  <c r="Q30" i="13" s="1"/>
  <c r="P29" i="13"/>
  <c r="P30" i="13" s="1"/>
  <c r="O29" i="13"/>
  <c r="O30" i="13" s="1"/>
  <c r="N29" i="13"/>
  <c r="N30" i="13" s="1"/>
  <c r="M29" i="13"/>
  <c r="M30" i="13" s="1"/>
  <c r="L29" i="13"/>
  <c r="L30" i="13" s="1"/>
  <c r="K29" i="13"/>
  <c r="K30" i="13" s="1"/>
  <c r="J29" i="13"/>
  <c r="J30" i="13" s="1"/>
  <c r="I29" i="13"/>
  <c r="I30" i="13" s="1"/>
  <c r="H29" i="13"/>
  <c r="H30" i="13" s="1"/>
  <c r="AJ21" i="13"/>
  <c r="AI21" i="13"/>
  <c r="AH21" i="13"/>
  <c r="AG21" i="13"/>
  <c r="AF21" i="13"/>
  <c r="AE21" i="13"/>
  <c r="AD21" i="13"/>
  <c r="AC21" i="13"/>
  <c r="AB21" i="13"/>
  <c r="AA21" i="13"/>
  <c r="Z21" i="13"/>
  <c r="Y21" i="13"/>
  <c r="X21" i="13"/>
  <c r="W21" i="13"/>
  <c r="V21" i="13"/>
  <c r="U21" i="13"/>
  <c r="T21" i="13"/>
  <c r="S21" i="13"/>
  <c r="R21" i="13"/>
  <c r="Q21" i="13"/>
  <c r="P21" i="13"/>
  <c r="O21" i="13"/>
  <c r="N21" i="13"/>
  <c r="M21" i="13"/>
  <c r="L21" i="13"/>
  <c r="K21" i="13"/>
  <c r="J21" i="13"/>
  <c r="I21" i="13"/>
  <c r="H21" i="13"/>
  <c r="AJ12" i="13"/>
  <c r="AJ13" i="13" s="1"/>
  <c r="AI12" i="13"/>
  <c r="AI13" i="13" s="1"/>
  <c r="AI31" i="13" s="1"/>
  <c r="AH12" i="13"/>
  <c r="AH13" i="13" s="1"/>
  <c r="AG12" i="13"/>
  <c r="AG13" i="13" s="1"/>
  <c r="AF12" i="13"/>
  <c r="AF13" i="13" s="1"/>
  <c r="AE12" i="13"/>
  <c r="AE13" i="13" s="1"/>
  <c r="AE31" i="13" s="1"/>
  <c r="AD12" i="13"/>
  <c r="AD13" i="13" s="1"/>
  <c r="AC12" i="13"/>
  <c r="AC13" i="13" s="1"/>
  <c r="AB12" i="13"/>
  <c r="AB13" i="13" s="1"/>
  <c r="AA12" i="13"/>
  <c r="AA13" i="13" s="1"/>
  <c r="AA31" i="13" s="1"/>
  <c r="Z12" i="13"/>
  <c r="Z13" i="13" s="1"/>
  <c r="Y12" i="13"/>
  <c r="Y13" i="13" s="1"/>
  <c r="X12" i="13"/>
  <c r="X13" i="13" s="1"/>
  <c r="W12" i="13"/>
  <c r="W13" i="13" s="1"/>
  <c r="W31" i="13" s="1"/>
  <c r="V12" i="13"/>
  <c r="V13" i="13" s="1"/>
  <c r="U12" i="13"/>
  <c r="U13" i="13" s="1"/>
  <c r="T12" i="13"/>
  <c r="T13" i="13" s="1"/>
  <c r="S12" i="13"/>
  <c r="S13" i="13" s="1"/>
  <c r="S31" i="13" s="1"/>
  <c r="R12" i="13"/>
  <c r="R13" i="13" s="1"/>
  <c r="Q12" i="13"/>
  <c r="Q13" i="13" s="1"/>
  <c r="P12" i="13"/>
  <c r="P13" i="13" s="1"/>
  <c r="O12" i="13"/>
  <c r="O13" i="13" s="1"/>
  <c r="O31" i="13" s="1"/>
  <c r="N12" i="13"/>
  <c r="N13" i="13" s="1"/>
  <c r="M12" i="13"/>
  <c r="M13" i="13" s="1"/>
  <c r="L12" i="13"/>
  <c r="L13" i="13" s="1"/>
  <c r="K12" i="13"/>
  <c r="K13" i="13" s="1"/>
  <c r="K31" i="13" s="1"/>
  <c r="J12" i="13"/>
  <c r="J13" i="13" s="1"/>
  <c r="I12" i="13"/>
  <c r="I13" i="13" s="1"/>
  <c r="H12" i="13"/>
  <c r="H13" i="13" s="1"/>
  <c r="I4" i="13"/>
  <c r="J4" i="13" s="1"/>
  <c r="K4" i="13" s="1"/>
  <c r="L4" i="13" s="1"/>
  <c r="M4" i="13" s="1"/>
  <c r="N4" i="13" s="1"/>
  <c r="O4" i="13" s="1"/>
  <c r="P4" i="13" s="1"/>
  <c r="Q4" i="13" s="1"/>
  <c r="R4" i="13" s="1"/>
  <c r="S4" i="13" s="1"/>
  <c r="T4" i="13" s="1"/>
  <c r="U4" i="13" s="1"/>
  <c r="V4" i="13" s="1"/>
  <c r="W4" i="13" s="1"/>
  <c r="X4" i="13" s="1"/>
  <c r="Y4" i="13" s="1"/>
  <c r="Z4" i="13" s="1"/>
  <c r="AA4" i="13" s="1"/>
  <c r="AB4" i="13" s="1"/>
  <c r="AC4" i="13" s="1"/>
  <c r="AD4" i="13" s="1"/>
  <c r="AE4" i="13" s="1"/>
  <c r="AF4" i="13" s="1"/>
  <c r="AG4" i="13" s="1"/>
  <c r="AH4" i="13" s="1"/>
  <c r="AI4" i="13" s="1"/>
  <c r="AJ4" i="13" s="1"/>
  <c r="AJ41" i="12"/>
  <c r="AI41" i="12"/>
  <c r="AH41" i="12"/>
  <c r="AG41" i="12"/>
  <c r="AF41" i="12"/>
  <c r="AE41" i="12"/>
  <c r="AD41" i="12"/>
  <c r="AC41" i="12"/>
  <c r="AB41" i="12"/>
  <c r="AA41" i="12"/>
  <c r="Z41" i="12"/>
  <c r="Y41" i="12"/>
  <c r="X41" i="12"/>
  <c r="W41" i="12"/>
  <c r="V41" i="12"/>
  <c r="U41" i="12"/>
  <c r="T41" i="12"/>
  <c r="S41" i="12"/>
  <c r="R41" i="12"/>
  <c r="Q41" i="12"/>
  <c r="P41" i="12"/>
  <c r="O41" i="12"/>
  <c r="N41" i="12"/>
  <c r="M41" i="12"/>
  <c r="L41" i="12"/>
  <c r="K41" i="12"/>
  <c r="J41" i="12"/>
  <c r="I41" i="12"/>
  <c r="H41" i="12"/>
  <c r="AJ28" i="12"/>
  <c r="AI28" i="12"/>
  <c r="AH28" i="12"/>
  <c r="AG28" i="12"/>
  <c r="AF28" i="12"/>
  <c r="AE28" i="12"/>
  <c r="AD28" i="12"/>
  <c r="AC28" i="12"/>
  <c r="AB28" i="12"/>
  <c r="AA28" i="12"/>
  <c r="Z28" i="12"/>
  <c r="Y28" i="12"/>
  <c r="X28" i="12"/>
  <c r="W28" i="12"/>
  <c r="V28" i="12"/>
  <c r="U28" i="12"/>
  <c r="T28" i="12"/>
  <c r="S28" i="12"/>
  <c r="R28" i="12"/>
  <c r="Q28" i="12"/>
  <c r="P28" i="12"/>
  <c r="O28" i="12"/>
  <c r="N28" i="12"/>
  <c r="M28" i="12"/>
  <c r="L28" i="12"/>
  <c r="K28" i="12"/>
  <c r="J28" i="12"/>
  <c r="I28" i="12"/>
  <c r="H28" i="12"/>
  <c r="AI16" i="12"/>
  <c r="AG16" i="12"/>
  <c r="AE16" i="12"/>
  <c r="AC16" i="12"/>
  <c r="AA16" i="12"/>
  <c r="Y16" i="12"/>
  <c r="W16" i="12"/>
  <c r="U16" i="12"/>
  <c r="S16" i="12"/>
  <c r="Q16" i="12"/>
  <c r="O16" i="12"/>
  <c r="M16" i="12"/>
  <c r="K16" i="12"/>
  <c r="I16" i="12"/>
  <c r="AJ16" i="12"/>
  <c r="AH16" i="12"/>
  <c r="AF16" i="12"/>
  <c r="AD16" i="12"/>
  <c r="AB16" i="12"/>
  <c r="Z16" i="12"/>
  <c r="X16" i="12"/>
  <c r="V16" i="12"/>
  <c r="T16" i="12"/>
  <c r="R16" i="12"/>
  <c r="P16" i="12"/>
  <c r="N16" i="12"/>
  <c r="L16" i="12"/>
  <c r="J16" i="12"/>
  <c r="H16" i="12"/>
  <c r="I4" i="12"/>
  <c r="J4" i="12" s="1"/>
  <c r="K4" i="12" s="1"/>
  <c r="L4" i="12" s="1"/>
  <c r="M4" i="12" s="1"/>
  <c r="N4" i="12" s="1"/>
  <c r="O4" i="12" s="1"/>
  <c r="P4" i="12" s="1"/>
  <c r="Q4" i="12" s="1"/>
  <c r="R4" i="12" s="1"/>
  <c r="S4" i="12" s="1"/>
  <c r="T4" i="12" s="1"/>
  <c r="U4" i="12" s="1"/>
  <c r="V4" i="12" s="1"/>
  <c r="W4" i="12" s="1"/>
  <c r="X4" i="12" s="1"/>
  <c r="Y4" i="12" s="1"/>
  <c r="Z4" i="12" s="1"/>
  <c r="AA4" i="12" s="1"/>
  <c r="AB4" i="12" s="1"/>
  <c r="AC4" i="12" s="1"/>
  <c r="AD4" i="12" s="1"/>
  <c r="AE4" i="12" s="1"/>
  <c r="AF4" i="12" s="1"/>
  <c r="AG4" i="12" s="1"/>
  <c r="AH4" i="12" s="1"/>
  <c r="AI4" i="12" s="1"/>
  <c r="AJ4" i="12" s="1"/>
  <c r="AG17" i="11"/>
  <c r="AH17" i="11" s="1"/>
  <c r="AI17" i="11" s="1"/>
  <c r="AJ17" i="11" s="1"/>
  <c r="I11" i="11"/>
  <c r="J11" i="11" s="1"/>
  <c r="K11" i="11" s="1"/>
  <c r="L11" i="11" s="1"/>
  <c r="M11" i="11" s="1"/>
  <c r="N11" i="11" s="1"/>
  <c r="O11" i="11" s="1"/>
  <c r="P11" i="11" s="1"/>
  <c r="Q11" i="11" s="1"/>
  <c r="R11" i="11" s="1"/>
  <c r="S11" i="11" s="1"/>
  <c r="T11" i="11" s="1"/>
  <c r="U11" i="11" s="1"/>
  <c r="V11" i="11" s="1"/>
  <c r="W11" i="11" s="1"/>
  <c r="X11" i="11" s="1"/>
  <c r="Y11" i="11" s="1"/>
  <c r="Z11" i="11" s="1"/>
  <c r="AA11" i="11" s="1"/>
  <c r="AB11" i="11" s="1"/>
  <c r="AC11" i="11" s="1"/>
  <c r="AD11" i="11" s="1"/>
  <c r="AE11" i="11" s="1"/>
  <c r="AF11" i="11" s="1"/>
  <c r="AG11" i="11" s="1"/>
  <c r="AH11" i="11" s="1"/>
  <c r="AI11" i="11" s="1"/>
  <c r="AJ11" i="11" s="1"/>
  <c r="S4" i="11"/>
  <c r="T4" i="11" s="1"/>
  <c r="U4" i="11" s="1"/>
  <c r="V4" i="11" s="1"/>
  <c r="W4" i="11" s="1"/>
  <c r="X4" i="11" s="1"/>
  <c r="Y4" i="11" s="1"/>
  <c r="Z4" i="11" s="1"/>
  <c r="AA4" i="11" s="1"/>
  <c r="AB4" i="11" s="1"/>
  <c r="AC4" i="11" s="1"/>
  <c r="AD4" i="11" s="1"/>
  <c r="AE4" i="11" s="1"/>
  <c r="AF4" i="11" s="1"/>
  <c r="AG4" i="11" s="1"/>
  <c r="AH4" i="11" s="1"/>
  <c r="AI4" i="11" s="1"/>
  <c r="AJ4" i="11" s="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I4" i="10"/>
  <c r="J4" i="10" s="1"/>
  <c r="K4" i="10" s="1"/>
  <c r="L4" i="10" s="1"/>
  <c r="M4" i="10" s="1"/>
  <c r="N4" i="10" s="1"/>
  <c r="O4" i="10" s="1"/>
  <c r="P4" i="10" s="1"/>
  <c r="Q4" i="10" s="1"/>
  <c r="R4" i="10" s="1"/>
  <c r="S4" i="10" s="1"/>
  <c r="T4" i="10" s="1"/>
  <c r="U4" i="10" s="1"/>
  <c r="V4" i="10" s="1"/>
  <c r="W4" i="10" s="1"/>
  <c r="X4" i="10" s="1"/>
  <c r="Y4" i="10" s="1"/>
  <c r="Z4" i="10" s="1"/>
  <c r="AA4" i="10" s="1"/>
  <c r="AB4" i="10" s="1"/>
  <c r="AC4" i="10" s="1"/>
  <c r="AD4" i="10" s="1"/>
  <c r="AE4" i="10" s="1"/>
  <c r="AF4" i="10" s="1"/>
  <c r="AG4" i="10" s="1"/>
  <c r="AH4" i="10" s="1"/>
  <c r="AI4" i="10" s="1"/>
  <c r="AJ4" i="10" s="1"/>
  <c r="AG46" i="9"/>
  <c r="AE46" i="9"/>
  <c r="AC46" i="9"/>
  <c r="AA46" i="9"/>
  <c r="Y46" i="9"/>
  <c r="W46" i="9"/>
  <c r="U46" i="9"/>
  <c r="S46" i="9"/>
  <c r="Q46" i="9"/>
  <c r="O46" i="9"/>
  <c r="M46" i="9"/>
  <c r="K46" i="9"/>
  <c r="I46" i="9"/>
  <c r="G46" i="9"/>
  <c r="E46" i="9"/>
  <c r="J40" i="9"/>
  <c r="K40" i="9" s="1"/>
  <c r="L40" i="9" s="1"/>
  <c r="M40" i="9" s="1"/>
  <c r="N40" i="9" s="1"/>
  <c r="O40" i="9" s="1"/>
  <c r="P40" i="9" s="1"/>
  <c r="Q40" i="9" s="1"/>
  <c r="R40" i="9" s="1"/>
  <c r="S40" i="9" s="1"/>
  <c r="T40" i="9" s="1"/>
  <c r="U40" i="9" s="1"/>
  <c r="V40" i="9" s="1"/>
  <c r="W40" i="9" s="1"/>
  <c r="X40" i="9" s="1"/>
  <c r="Y40" i="9" s="1"/>
  <c r="Z40" i="9" s="1"/>
  <c r="AA40" i="9" s="1"/>
  <c r="AB40" i="9" s="1"/>
  <c r="AC40" i="9" s="1"/>
  <c r="AD40" i="9" s="1"/>
  <c r="AE40" i="9" s="1"/>
  <c r="AF40" i="9" s="1"/>
  <c r="AG40" i="9" s="1"/>
  <c r="AG34" i="9"/>
  <c r="AF34" i="9"/>
  <c r="AE34" i="9"/>
  <c r="AD34" i="9"/>
  <c r="AC34" i="9"/>
  <c r="AB34" i="9"/>
  <c r="AA34" i="9"/>
  <c r="Z34" i="9"/>
  <c r="Y34" i="9"/>
  <c r="X34" i="9"/>
  <c r="W34" i="9"/>
  <c r="V34" i="9"/>
  <c r="U34" i="9"/>
  <c r="T34" i="9"/>
  <c r="S34" i="9"/>
  <c r="R34" i="9"/>
  <c r="Q34" i="9"/>
  <c r="P34" i="9"/>
  <c r="O34" i="9"/>
  <c r="N34" i="9"/>
  <c r="M34" i="9"/>
  <c r="L34" i="9"/>
  <c r="K34" i="9"/>
  <c r="J34" i="9"/>
  <c r="I34" i="9"/>
  <c r="H34" i="9"/>
  <c r="G34" i="9"/>
  <c r="F34" i="9"/>
  <c r="E34" i="9"/>
  <c r="J28" i="9"/>
  <c r="K28" i="9" s="1"/>
  <c r="L28" i="9" s="1"/>
  <c r="M28" i="9" s="1"/>
  <c r="N28" i="9" s="1"/>
  <c r="O28" i="9" s="1"/>
  <c r="P28" i="9" s="1"/>
  <c r="Q28" i="9" s="1"/>
  <c r="R28" i="9" s="1"/>
  <c r="S28" i="9" s="1"/>
  <c r="T28" i="9" s="1"/>
  <c r="U28" i="9" s="1"/>
  <c r="V28" i="9" s="1"/>
  <c r="W28" i="9" s="1"/>
  <c r="X28" i="9" s="1"/>
  <c r="Y28" i="9" s="1"/>
  <c r="Z28" i="9" s="1"/>
  <c r="AA28" i="9" s="1"/>
  <c r="AB28" i="9" s="1"/>
  <c r="AC28" i="9" s="1"/>
  <c r="AD28" i="9" s="1"/>
  <c r="AE28" i="9" s="1"/>
  <c r="AF28" i="9" s="1"/>
  <c r="AG28" i="9" s="1"/>
  <c r="E22" i="9"/>
  <c r="J16" i="9"/>
  <c r="K16" i="9" s="1"/>
  <c r="L16" i="9" s="1"/>
  <c r="M16" i="9" s="1"/>
  <c r="N16" i="9" s="1"/>
  <c r="O16" i="9" s="1"/>
  <c r="P16" i="9" s="1"/>
  <c r="Q16" i="9" s="1"/>
  <c r="R16" i="9" s="1"/>
  <c r="S16" i="9" s="1"/>
  <c r="T16" i="9" s="1"/>
  <c r="U16" i="9" s="1"/>
  <c r="V16" i="9" s="1"/>
  <c r="W16" i="9" s="1"/>
  <c r="X16" i="9" s="1"/>
  <c r="Y16" i="9" s="1"/>
  <c r="Z16" i="9" s="1"/>
  <c r="AA16" i="9" s="1"/>
  <c r="AB16" i="9" s="1"/>
  <c r="AC16" i="9" s="1"/>
  <c r="AD16" i="9" s="1"/>
  <c r="AE16" i="9" s="1"/>
  <c r="AF16" i="9" s="1"/>
  <c r="AG16" i="9" s="1"/>
  <c r="AG10" i="9"/>
  <c r="AF10" i="9"/>
  <c r="AE10" i="9"/>
  <c r="AD10" i="9"/>
  <c r="AC10" i="9"/>
  <c r="AB10" i="9"/>
  <c r="AA10" i="9"/>
  <c r="Z10" i="9"/>
  <c r="Y10" i="9"/>
  <c r="X10" i="9"/>
  <c r="W10" i="9"/>
  <c r="V10" i="9"/>
  <c r="U10" i="9"/>
  <c r="T10" i="9"/>
  <c r="S10" i="9"/>
  <c r="R10" i="9"/>
  <c r="Q10" i="9"/>
  <c r="P10" i="9"/>
  <c r="O10" i="9"/>
  <c r="N10" i="9"/>
  <c r="M10" i="9"/>
  <c r="L10" i="9"/>
  <c r="K10" i="9"/>
  <c r="J10" i="9"/>
  <c r="I10" i="9"/>
  <c r="H10" i="9"/>
  <c r="G10" i="9"/>
  <c r="F10" i="9"/>
  <c r="E10" i="9"/>
  <c r="J4" i="9"/>
  <c r="K4" i="9" s="1"/>
  <c r="L4" i="9" s="1"/>
  <c r="M4" i="9" s="1"/>
  <c r="N4" i="9" s="1"/>
  <c r="O4" i="9" s="1"/>
  <c r="P4" i="9" s="1"/>
  <c r="Q4" i="9" s="1"/>
  <c r="R4" i="9" s="1"/>
  <c r="S4" i="9" s="1"/>
  <c r="T4" i="9" s="1"/>
  <c r="U4" i="9" s="1"/>
  <c r="V4" i="9" s="1"/>
  <c r="W4" i="9" s="1"/>
  <c r="X4" i="9" s="1"/>
  <c r="Y4" i="9" s="1"/>
  <c r="Z4" i="9" s="1"/>
  <c r="AA4" i="9" s="1"/>
  <c r="AB4" i="9" s="1"/>
  <c r="AC4" i="9" s="1"/>
  <c r="AD4" i="9" s="1"/>
  <c r="AE4" i="9" s="1"/>
  <c r="AF4" i="9" s="1"/>
  <c r="AG4" i="9" s="1"/>
  <c r="AI29" i="8"/>
  <c r="AI33" i="8" s="1"/>
  <c r="AH29" i="8"/>
  <c r="AH33" i="8" s="1"/>
  <c r="AG29" i="8"/>
  <c r="AG33" i="8" s="1"/>
  <c r="AF29" i="8"/>
  <c r="AF33" i="8" s="1"/>
  <c r="AE29" i="8"/>
  <c r="AE33" i="8" s="1"/>
  <c r="AD29" i="8"/>
  <c r="AD33" i="8" s="1"/>
  <c r="AC29" i="8"/>
  <c r="AC33" i="8" s="1"/>
  <c r="AB29" i="8"/>
  <c r="AB33" i="8" s="1"/>
  <c r="AA29" i="8"/>
  <c r="AA33" i="8" s="1"/>
  <c r="Z29" i="8"/>
  <c r="Z33" i="8" s="1"/>
  <c r="Y29" i="8"/>
  <c r="Y33" i="8" s="1"/>
  <c r="X29" i="8"/>
  <c r="X33" i="8" s="1"/>
  <c r="W29" i="8"/>
  <c r="W33" i="8" s="1"/>
  <c r="V29" i="8"/>
  <c r="V33" i="8" s="1"/>
  <c r="U29" i="8"/>
  <c r="U33" i="8" s="1"/>
  <c r="T29" i="8"/>
  <c r="T33" i="8" s="1"/>
  <c r="S29" i="8"/>
  <c r="S33" i="8" s="1"/>
  <c r="R29" i="8"/>
  <c r="R33" i="8" s="1"/>
  <c r="Q29" i="8"/>
  <c r="Q33" i="8" s="1"/>
  <c r="P29" i="8"/>
  <c r="P33" i="8" s="1"/>
  <c r="O29" i="8"/>
  <c r="O33" i="8" s="1"/>
  <c r="N29" i="8"/>
  <c r="N33" i="8" s="1"/>
  <c r="M29" i="8"/>
  <c r="M33" i="8" s="1"/>
  <c r="L29" i="8"/>
  <c r="L33" i="8" s="1"/>
  <c r="K29" i="8"/>
  <c r="K33" i="8" s="1"/>
  <c r="J29" i="8"/>
  <c r="J33" i="8" s="1"/>
  <c r="I29" i="8"/>
  <c r="I33" i="8" s="1"/>
  <c r="H29" i="8"/>
  <c r="H33" i="8" s="1"/>
  <c r="G29" i="8"/>
  <c r="G33" i="8" s="1"/>
  <c r="H21" i="8"/>
  <c r="I21" i="8" s="1"/>
  <c r="J21" i="8" s="1"/>
  <c r="K21" i="8" s="1"/>
  <c r="L21" i="8" s="1"/>
  <c r="M21" i="8" s="1"/>
  <c r="N21" i="8" s="1"/>
  <c r="O21" i="8" s="1"/>
  <c r="P21" i="8" s="1"/>
  <c r="Q21" i="8" s="1"/>
  <c r="R21" i="8" s="1"/>
  <c r="S21" i="8" s="1"/>
  <c r="T21" i="8" s="1"/>
  <c r="U21" i="8" s="1"/>
  <c r="V21" i="8" s="1"/>
  <c r="W21" i="8" s="1"/>
  <c r="X21" i="8" s="1"/>
  <c r="Y21" i="8" s="1"/>
  <c r="Z21" i="8" s="1"/>
  <c r="AA21" i="8" s="1"/>
  <c r="AB21" i="8" s="1"/>
  <c r="AC21" i="8" s="1"/>
  <c r="AD21" i="8" s="1"/>
  <c r="AE21" i="8" s="1"/>
  <c r="AF21" i="8" s="1"/>
  <c r="AG21" i="8" s="1"/>
  <c r="AH21" i="8" s="1"/>
  <c r="AI21" i="8" s="1"/>
  <c r="C20" i="8"/>
  <c r="AI8" i="8"/>
  <c r="AI11" i="8" s="1"/>
  <c r="AI15" i="8" s="1"/>
  <c r="AH8" i="8"/>
  <c r="AH11" i="8" s="1"/>
  <c r="AH15" i="8" s="1"/>
  <c r="AG8" i="8"/>
  <c r="AG11" i="8" s="1"/>
  <c r="AG15" i="8" s="1"/>
  <c r="AF8" i="8"/>
  <c r="AF11" i="8" s="1"/>
  <c r="AF15" i="8" s="1"/>
  <c r="AE8" i="8"/>
  <c r="AE11" i="8" s="1"/>
  <c r="AE15" i="8" s="1"/>
  <c r="AD8" i="8"/>
  <c r="AD11" i="8" s="1"/>
  <c r="AD15" i="8" s="1"/>
  <c r="AC8" i="8"/>
  <c r="AC11" i="8" s="1"/>
  <c r="AC15" i="8" s="1"/>
  <c r="AB8" i="8"/>
  <c r="AB11" i="8" s="1"/>
  <c r="AB15" i="8" s="1"/>
  <c r="AA8" i="8"/>
  <c r="AA11" i="8" s="1"/>
  <c r="AA15" i="8" s="1"/>
  <c r="Z8" i="8"/>
  <c r="Z11" i="8" s="1"/>
  <c r="Z15" i="8" s="1"/>
  <c r="Y8" i="8"/>
  <c r="Y11" i="8" s="1"/>
  <c r="Y15" i="8" s="1"/>
  <c r="X8" i="8"/>
  <c r="X11" i="8" s="1"/>
  <c r="X15" i="8" s="1"/>
  <c r="W8" i="8"/>
  <c r="W11" i="8" s="1"/>
  <c r="W15" i="8" s="1"/>
  <c r="V8" i="8"/>
  <c r="V11" i="8" s="1"/>
  <c r="V15" i="8" s="1"/>
  <c r="U8" i="8"/>
  <c r="U11" i="8" s="1"/>
  <c r="U15" i="8" s="1"/>
  <c r="T8" i="8"/>
  <c r="T11" i="8" s="1"/>
  <c r="T15" i="8" s="1"/>
  <c r="S8" i="8"/>
  <c r="S11" i="8" s="1"/>
  <c r="S15" i="8" s="1"/>
  <c r="R8" i="8"/>
  <c r="R11" i="8" s="1"/>
  <c r="R15" i="8" s="1"/>
  <c r="Q8" i="8"/>
  <c r="Q11" i="8" s="1"/>
  <c r="Q15" i="8" s="1"/>
  <c r="P8" i="8"/>
  <c r="P11" i="8" s="1"/>
  <c r="P15" i="8" s="1"/>
  <c r="O8" i="8"/>
  <c r="O11" i="8" s="1"/>
  <c r="O15" i="8" s="1"/>
  <c r="N8" i="8"/>
  <c r="N11" i="8" s="1"/>
  <c r="N15" i="8" s="1"/>
  <c r="M8" i="8"/>
  <c r="M11" i="8" s="1"/>
  <c r="M15" i="8" s="1"/>
  <c r="L8" i="8"/>
  <c r="L11" i="8" s="1"/>
  <c r="L15" i="8" s="1"/>
  <c r="K8" i="8"/>
  <c r="K11" i="8" s="1"/>
  <c r="K15" i="8" s="1"/>
  <c r="J8" i="8"/>
  <c r="J11" i="8" s="1"/>
  <c r="J15" i="8" s="1"/>
  <c r="I8" i="8"/>
  <c r="I11" i="8" s="1"/>
  <c r="I15" i="8" s="1"/>
  <c r="H8" i="8"/>
  <c r="H11" i="8" s="1"/>
  <c r="H15" i="8" s="1"/>
  <c r="G8" i="8"/>
  <c r="G11" i="8" s="1"/>
  <c r="G15" i="8" s="1"/>
  <c r="H4" i="8"/>
  <c r="I4" i="8" s="1"/>
  <c r="J4" i="8" s="1"/>
  <c r="K4" i="8" s="1"/>
  <c r="L4" i="8" s="1"/>
  <c r="M4" i="8" s="1"/>
  <c r="N4" i="8" s="1"/>
  <c r="O4" i="8" s="1"/>
  <c r="P4" i="8" s="1"/>
  <c r="Q4" i="8" s="1"/>
  <c r="R4" i="8" s="1"/>
  <c r="S4" i="8" s="1"/>
  <c r="T4" i="8" s="1"/>
  <c r="U4" i="8" s="1"/>
  <c r="V4" i="8" s="1"/>
  <c r="W4" i="8" s="1"/>
  <c r="X4" i="8" s="1"/>
  <c r="Y4" i="8" s="1"/>
  <c r="Z4" i="8" s="1"/>
  <c r="AA4" i="8" s="1"/>
  <c r="AB4" i="8" s="1"/>
  <c r="AC4" i="8" s="1"/>
  <c r="AD4" i="8" s="1"/>
  <c r="AE4" i="8" s="1"/>
  <c r="AF4" i="8" s="1"/>
  <c r="AG4" i="8" s="1"/>
  <c r="AH4" i="8" s="1"/>
  <c r="AI4" i="8" s="1"/>
  <c r="H4" i="7"/>
  <c r="I4" i="7" s="1"/>
  <c r="J4" i="7" s="1"/>
  <c r="K4" i="7" s="1"/>
  <c r="L4" i="7" s="1"/>
  <c r="M4" i="7" s="1"/>
  <c r="N4" i="7" s="1"/>
  <c r="O4" i="7" s="1"/>
  <c r="P4" i="7" s="1"/>
  <c r="Q4" i="7" s="1"/>
  <c r="R4" i="7" s="1"/>
  <c r="S4" i="7" s="1"/>
  <c r="T4" i="7" s="1"/>
  <c r="U4" i="7" s="1"/>
  <c r="V4" i="7" s="1"/>
  <c r="W4" i="7" s="1"/>
  <c r="X4" i="7" s="1"/>
  <c r="Y4" i="7" s="1"/>
  <c r="Z4" i="7" s="1"/>
  <c r="AA4" i="7" s="1"/>
  <c r="AB4" i="7" s="1"/>
  <c r="AC4" i="7" s="1"/>
  <c r="AD4" i="7" s="1"/>
  <c r="AE4" i="7" s="1"/>
  <c r="AF4" i="7" s="1"/>
  <c r="AG4" i="7" s="1"/>
  <c r="AH4" i="7" s="1"/>
  <c r="AI4" i="7" s="1"/>
  <c r="AG59" i="6"/>
  <c r="AF59" i="6"/>
  <c r="AE59" i="6"/>
  <c r="AD59" i="6"/>
  <c r="AC59" i="6"/>
  <c r="AB59" i="6"/>
  <c r="AA59" i="6"/>
  <c r="Z59" i="6"/>
  <c r="Y59" i="6"/>
  <c r="X59" i="6"/>
  <c r="W59" i="6"/>
  <c r="V59" i="6"/>
  <c r="U59" i="6"/>
  <c r="T59" i="6"/>
  <c r="S59" i="6"/>
  <c r="R59" i="6"/>
  <c r="Q59" i="6"/>
  <c r="P59" i="6"/>
  <c r="O59" i="6"/>
  <c r="N59" i="6"/>
  <c r="M59" i="6"/>
  <c r="L59" i="6"/>
  <c r="K59" i="6"/>
  <c r="J59" i="6"/>
  <c r="I59" i="6"/>
  <c r="H59" i="6"/>
  <c r="G59" i="6"/>
  <c r="F59" i="6"/>
  <c r="E59"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AG57"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AG56" i="6"/>
  <c r="AF56" i="6"/>
  <c r="AE56" i="6"/>
  <c r="AD56" i="6"/>
  <c r="AC56" i="6"/>
  <c r="AB56" i="6"/>
  <c r="AA56" i="6"/>
  <c r="Z56" i="6"/>
  <c r="Y56" i="6"/>
  <c r="X56" i="6"/>
  <c r="W56" i="6"/>
  <c r="V56" i="6"/>
  <c r="U56" i="6"/>
  <c r="T56" i="6"/>
  <c r="S56" i="6"/>
  <c r="R56" i="6"/>
  <c r="Q56" i="6"/>
  <c r="P56" i="6"/>
  <c r="O56" i="6"/>
  <c r="N56" i="6"/>
  <c r="M56" i="6"/>
  <c r="L56" i="6"/>
  <c r="K56" i="6"/>
  <c r="J56" i="6"/>
  <c r="I56" i="6"/>
  <c r="H56" i="6"/>
  <c r="G56" i="6"/>
  <c r="F56" i="6"/>
  <c r="E56" i="6"/>
  <c r="AG11" i="6"/>
  <c r="AF11" i="6"/>
  <c r="AE11" i="6"/>
  <c r="AD11" i="6"/>
  <c r="AC11" i="6"/>
  <c r="AB11" i="6"/>
  <c r="AA11" i="6"/>
  <c r="Z11" i="6"/>
  <c r="Y11" i="6"/>
  <c r="X11" i="6"/>
  <c r="W11" i="6"/>
  <c r="V11" i="6"/>
  <c r="U11" i="6"/>
  <c r="T11" i="6"/>
  <c r="S11" i="6"/>
  <c r="R11" i="6"/>
  <c r="Q11" i="6"/>
  <c r="P11" i="6"/>
  <c r="O11" i="6"/>
  <c r="N11" i="6"/>
  <c r="M11" i="6"/>
  <c r="L11" i="6"/>
  <c r="K11" i="6"/>
  <c r="J11" i="6"/>
  <c r="I11" i="6"/>
  <c r="H11" i="6"/>
  <c r="G11" i="6"/>
  <c r="F11" i="6"/>
  <c r="E11" i="6"/>
  <c r="F5" i="6"/>
  <c r="G5" i="6" s="1"/>
  <c r="H5" i="6" s="1"/>
  <c r="I5" i="6" s="1"/>
  <c r="J5" i="6" s="1"/>
  <c r="K5" i="6" s="1"/>
  <c r="L5" i="6" s="1"/>
  <c r="M5" i="6" s="1"/>
  <c r="N5" i="6" s="1"/>
  <c r="O5" i="6" s="1"/>
  <c r="P5" i="6" s="1"/>
  <c r="Q5" i="6" s="1"/>
  <c r="R5" i="6" s="1"/>
  <c r="S5" i="6" s="1"/>
  <c r="T5" i="6" s="1"/>
  <c r="U5" i="6" s="1"/>
  <c r="V5" i="6" s="1"/>
  <c r="W5" i="6" s="1"/>
  <c r="X5" i="6" s="1"/>
  <c r="Y5" i="6" s="1"/>
  <c r="Z5" i="6" s="1"/>
  <c r="AA5" i="6" s="1"/>
  <c r="AB5" i="6" s="1"/>
  <c r="AC5" i="6" s="1"/>
  <c r="AD5" i="6" s="1"/>
  <c r="AE5" i="6" s="1"/>
  <c r="AF5" i="6" s="1"/>
  <c r="AG5" i="6" s="1"/>
  <c r="AG17" i="6"/>
  <c r="AF17" i="6"/>
  <c r="AE17" i="6"/>
  <c r="AD17" i="6"/>
  <c r="AC17" i="6"/>
  <c r="AB17" i="6"/>
  <c r="AA17" i="6"/>
  <c r="Z17" i="6"/>
  <c r="Y17" i="6"/>
  <c r="X17" i="6"/>
  <c r="W17" i="6"/>
  <c r="V17" i="6"/>
  <c r="U17" i="6"/>
  <c r="T17" i="6"/>
  <c r="S17" i="6"/>
  <c r="R17" i="6"/>
  <c r="Q17" i="6"/>
  <c r="P17" i="6"/>
  <c r="O17" i="6"/>
  <c r="N17" i="6"/>
  <c r="M17" i="6"/>
  <c r="L17" i="6"/>
  <c r="K17" i="6"/>
  <c r="J17" i="6"/>
  <c r="I17" i="6"/>
  <c r="H17" i="6"/>
  <c r="G17" i="6"/>
  <c r="F17" i="6"/>
  <c r="E17"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G15" i="6"/>
  <c r="AF15" i="6"/>
  <c r="AE15" i="6"/>
  <c r="AD15" i="6"/>
  <c r="AC15" i="6"/>
  <c r="AB15" i="6"/>
  <c r="AA15" i="6"/>
  <c r="Z15" i="6"/>
  <c r="Y15" i="6"/>
  <c r="X15" i="6"/>
  <c r="W15" i="6"/>
  <c r="V15" i="6"/>
  <c r="U15" i="6"/>
  <c r="T15" i="6"/>
  <c r="S15" i="6"/>
  <c r="R15" i="6"/>
  <c r="Q15" i="6"/>
  <c r="P15" i="6"/>
  <c r="O15" i="6"/>
  <c r="N15" i="6"/>
  <c r="M15" i="6"/>
  <c r="L15" i="6"/>
  <c r="K15" i="6"/>
  <c r="J15" i="6"/>
  <c r="I15" i="6"/>
  <c r="H15" i="6"/>
  <c r="G15" i="6"/>
  <c r="F15" i="6"/>
  <c r="E15" i="6"/>
  <c r="AG14" i="6"/>
  <c r="AF14" i="6"/>
  <c r="AE14" i="6"/>
  <c r="AD14" i="6"/>
  <c r="AC14" i="6"/>
  <c r="AB14" i="6"/>
  <c r="AA14" i="6"/>
  <c r="Z14" i="6"/>
  <c r="Y14" i="6"/>
  <c r="X14" i="6"/>
  <c r="W14" i="6"/>
  <c r="V14" i="6"/>
  <c r="U14" i="6"/>
  <c r="T14" i="6"/>
  <c r="S14" i="6"/>
  <c r="R14" i="6"/>
  <c r="Q14" i="6"/>
  <c r="P14" i="6"/>
  <c r="O14" i="6"/>
  <c r="N14" i="6"/>
  <c r="M14" i="6"/>
  <c r="L14" i="6"/>
  <c r="K14" i="6"/>
  <c r="J14" i="6"/>
  <c r="I14" i="6"/>
  <c r="H14" i="6"/>
  <c r="G14" i="6"/>
  <c r="F14" i="6"/>
  <c r="E14" i="6"/>
  <c r="AG13" i="6"/>
  <c r="AF13" i="6"/>
  <c r="AE13" i="6"/>
  <c r="AD13" i="6"/>
  <c r="AC13" i="6"/>
  <c r="AB13" i="6"/>
  <c r="AA13" i="6"/>
  <c r="Z13" i="6"/>
  <c r="Y13" i="6"/>
  <c r="X13" i="6"/>
  <c r="W13" i="6"/>
  <c r="V13" i="6"/>
  <c r="U13" i="6"/>
  <c r="T13" i="6"/>
  <c r="S13" i="6"/>
  <c r="R13" i="6"/>
  <c r="Q13" i="6"/>
  <c r="P13" i="6"/>
  <c r="O13" i="6"/>
  <c r="N13" i="6"/>
  <c r="M13" i="6"/>
  <c r="L13" i="6"/>
  <c r="K13" i="6"/>
  <c r="J13" i="6"/>
  <c r="I13" i="6"/>
  <c r="H13" i="6"/>
  <c r="G13" i="6"/>
  <c r="F13" i="6"/>
  <c r="E13" i="6"/>
  <c r="AG10" i="6"/>
  <c r="AG22" i="6" s="1"/>
  <c r="AF10" i="6"/>
  <c r="AF22" i="6" s="1"/>
  <c r="AE10" i="6"/>
  <c r="AE22" i="6" s="1"/>
  <c r="AD10" i="6"/>
  <c r="AD22" i="6" s="1"/>
  <c r="AC10" i="6"/>
  <c r="AC22" i="6" s="1"/>
  <c r="AB10" i="6"/>
  <c r="AB22" i="6" s="1"/>
  <c r="AA10" i="6"/>
  <c r="AA22" i="6" s="1"/>
  <c r="Z10" i="6"/>
  <c r="Z22" i="6" s="1"/>
  <c r="Y10" i="6"/>
  <c r="Y22" i="6" s="1"/>
  <c r="X10" i="6"/>
  <c r="X22" i="6" s="1"/>
  <c r="W10" i="6"/>
  <c r="W22" i="6" s="1"/>
  <c r="V10" i="6"/>
  <c r="V22" i="6" s="1"/>
  <c r="U10" i="6"/>
  <c r="U22" i="6" s="1"/>
  <c r="T10" i="6"/>
  <c r="T22" i="6" s="1"/>
  <c r="S10" i="6"/>
  <c r="S22" i="6" s="1"/>
  <c r="R10" i="6"/>
  <c r="R22" i="6" s="1"/>
  <c r="Q10" i="6"/>
  <c r="Q22" i="6" s="1"/>
  <c r="P10" i="6"/>
  <c r="P22" i="6" s="1"/>
  <c r="O10" i="6"/>
  <c r="O22" i="6" s="1"/>
  <c r="N10" i="6"/>
  <c r="N22" i="6" s="1"/>
  <c r="M10" i="6"/>
  <c r="M22" i="6" s="1"/>
  <c r="L10" i="6"/>
  <c r="L22" i="6" s="1"/>
  <c r="K10" i="6"/>
  <c r="K22" i="6" s="1"/>
  <c r="J10" i="6"/>
  <c r="J22" i="6" s="1"/>
  <c r="I10" i="6"/>
  <c r="I22" i="6" s="1"/>
  <c r="H10" i="6"/>
  <c r="H22" i="6" s="1"/>
  <c r="G10" i="6"/>
  <c r="G22" i="6" s="1"/>
  <c r="F10" i="6"/>
  <c r="F22" i="6" s="1"/>
  <c r="E10" i="6"/>
  <c r="E22" i="6" s="1"/>
  <c r="AG9" i="6"/>
  <c r="AG21" i="6" s="1"/>
  <c r="AG63" i="6" s="1"/>
  <c r="AF9" i="6"/>
  <c r="AF21" i="6" s="1"/>
  <c r="AF63" i="6" s="1"/>
  <c r="AD9" i="6"/>
  <c r="AB9" i="6"/>
  <c r="AB21" i="6" s="1"/>
  <c r="AB63" i="6" s="1"/>
  <c r="Z9" i="6"/>
  <c r="Y9" i="6"/>
  <c r="Y21" i="6" s="1"/>
  <c r="Y63" i="6" s="1"/>
  <c r="X9" i="6"/>
  <c r="X21" i="6" s="1"/>
  <c r="X63" i="6" s="1"/>
  <c r="V9" i="6"/>
  <c r="V21" i="6" s="1"/>
  <c r="T9" i="6"/>
  <c r="T21" i="6" s="1"/>
  <c r="T63" i="6" s="1"/>
  <c r="R9" i="6"/>
  <c r="Q9" i="6"/>
  <c r="Q21" i="6" s="1"/>
  <c r="Q63" i="6" s="1"/>
  <c r="P9" i="6"/>
  <c r="P21" i="6" s="1"/>
  <c r="P63" i="6" s="1"/>
  <c r="N9" i="6"/>
  <c r="L9" i="6"/>
  <c r="L21" i="6" s="1"/>
  <c r="L63" i="6" s="1"/>
  <c r="J9" i="6"/>
  <c r="I9" i="6"/>
  <c r="I21" i="6" s="1"/>
  <c r="I63" i="6" s="1"/>
  <c r="H9" i="6"/>
  <c r="H21" i="6" s="1"/>
  <c r="H63" i="6" s="1"/>
  <c r="F9" i="6"/>
  <c r="AF8" i="6"/>
  <c r="AF20" i="6" s="1"/>
  <c r="AF62" i="6" s="1"/>
  <c r="AD8" i="6"/>
  <c r="AD20" i="6" s="1"/>
  <c r="AD62" i="6" s="1"/>
  <c r="AB8" i="6"/>
  <c r="Z8" i="6"/>
  <c r="Z20" i="6" s="1"/>
  <c r="Z62" i="6" s="1"/>
  <c r="X8" i="6"/>
  <c r="X20" i="6" s="1"/>
  <c r="X62" i="6" s="1"/>
  <c r="V8" i="6"/>
  <c r="V20" i="6" s="1"/>
  <c r="V62" i="6" s="1"/>
  <c r="T8" i="6"/>
  <c r="R8" i="6"/>
  <c r="R20" i="6" s="1"/>
  <c r="R62" i="6" s="1"/>
  <c r="P8" i="6"/>
  <c r="P20" i="6" s="1"/>
  <c r="P62" i="6" s="1"/>
  <c r="N8" i="6"/>
  <c r="N20" i="6" s="1"/>
  <c r="N62" i="6" s="1"/>
  <c r="L8" i="6"/>
  <c r="J8" i="6"/>
  <c r="J20" i="6" s="1"/>
  <c r="J62" i="6" s="1"/>
  <c r="H8" i="6"/>
  <c r="H20" i="6" s="1"/>
  <c r="H62" i="6" s="1"/>
  <c r="F8" i="6"/>
  <c r="F20" i="6" s="1"/>
  <c r="F62" i="6" s="1"/>
  <c r="AG7" i="6"/>
  <c r="AE7" i="6"/>
  <c r="AE19" i="6" s="1"/>
  <c r="AE61" i="6" s="1"/>
  <c r="AC7" i="6"/>
  <c r="AC19" i="6" s="1"/>
  <c r="AC61" i="6" s="1"/>
  <c r="AA53" i="5"/>
  <c r="Y7" i="6"/>
  <c r="W7" i="6"/>
  <c r="W19" i="6" s="1"/>
  <c r="W61" i="6" s="1"/>
  <c r="V7" i="6"/>
  <c r="V19" i="6" s="1"/>
  <c r="V61" i="6" s="1"/>
  <c r="U53" i="5"/>
  <c r="T7" i="6"/>
  <c r="S42" i="5"/>
  <c r="R7" i="6"/>
  <c r="R19" i="6" s="1"/>
  <c r="R61" i="6" s="1"/>
  <c r="Q7" i="6"/>
  <c r="P7" i="6"/>
  <c r="O7" i="6"/>
  <c r="O19" i="6" s="1"/>
  <c r="O61" i="6" s="1"/>
  <c r="N7" i="6"/>
  <c r="N19" i="6" s="1"/>
  <c r="N61" i="6" s="1"/>
  <c r="M53" i="5"/>
  <c r="L7" i="6"/>
  <c r="K42" i="5"/>
  <c r="J7" i="6"/>
  <c r="J19" i="6" s="1"/>
  <c r="J61" i="6" s="1"/>
  <c r="I7" i="6"/>
  <c r="H7" i="6"/>
  <c r="G7" i="6"/>
  <c r="G19" i="6" s="1"/>
  <c r="G61" i="6" s="1"/>
  <c r="F7" i="6"/>
  <c r="F19" i="6" s="1"/>
  <c r="F61" i="6" s="1"/>
  <c r="E53" i="5"/>
  <c r="F35" i="5"/>
  <c r="G35" i="5" s="1"/>
  <c r="H35" i="5" s="1"/>
  <c r="I35" i="5" s="1"/>
  <c r="J35" i="5" s="1"/>
  <c r="K35" i="5" s="1"/>
  <c r="L35" i="5" s="1"/>
  <c r="M35" i="5" s="1"/>
  <c r="N35" i="5" s="1"/>
  <c r="O35" i="5" s="1"/>
  <c r="P35" i="5" s="1"/>
  <c r="Q35" i="5" s="1"/>
  <c r="R35" i="5" s="1"/>
  <c r="S35" i="5" s="1"/>
  <c r="T35" i="5" s="1"/>
  <c r="U35" i="5" s="1"/>
  <c r="V35" i="5" s="1"/>
  <c r="W35" i="5" s="1"/>
  <c r="X35" i="5" s="1"/>
  <c r="Y35" i="5" s="1"/>
  <c r="Z35" i="5" s="1"/>
  <c r="AA35" i="5" s="1"/>
  <c r="AB35" i="5" s="1"/>
  <c r="AC35" i="5" s="1"/>
  <c r="AD35" i="5" s="1"/>
  <c r="AE35" i="5" s="1"/>
  <c r="AF35" i="5" s="1"/>
  <c r="AG35" i="5" s="1"/>
  <c r="C33" i="5"/>
  <c r="AG25" i="5"/>
  <c r="AE25" i="5"/>
  <c r="AC25" i="5"/>
  <c r="AA25" i="5"/>
  <c r="Y25" i="5"/>
  <c r="W25" i="5"/>
  <c r="U25" i="5"/>
  <c r="S25" i="5"/>
  <c r="Q25" i="5"/>
  <c r="O25" i="5"/>
  <c r="M25" i="5"/>
  <c r="K25" i="5"/>
  <c r="I25" i="5"/>
  <c r="G25" i="5"/>
  <c r="E25" i="5"/>
  <c r="AG20" i="5"/>
  <c r="AC20" i="5"/>
  <c r="Y20" i="5"/>
  <c r="U20" i="5"/>
  <c r="Q20" i="5"/>
  <c r="M20" i="5"/>
  <c r="I20" i="5"/>
  <c r="E20" i="5"/>
  <c r="AD20" i="5"/>
  <c r="AB20" i="5"/>
  <c r="Z20" i="5"/>
  <c r="X20" i="5"/>
  <c r="V20" i="5"/>
  <c r="T20" i="5"/>
  <c r="R20" i="5"/>
  <c r="P20" i="5"/>
  <c r="N20" i="5"/>
  <c r="L20" i="5"/>
  <c r="J20" i="5"/>
  <c r="H20" i="5"/>
  <c r="F20" i="5"/>
  <c r="AF25" i="5"/>
  <c r="AD25" i="5"/>
  <c r="AB25" i="5"/>
  <c r="Z25" i="5"/>
  <c r="X25" i="5"/>
  <c r="V25" i="5"/>
  <c r="T25" i="5"/>
  <c r="R25" i="5"/>
  <c r="P25" i="5"/>
  <c r="N25" i="5"/>
  <c r="L25" i="5"/>
  <c r="J25" i="5"/>
  <c r="H25" i="5"/>
  <c r="F25" i="5"/>
  <c r="AG24" i="5"/>
  <c r="AF24" i="5"/>
  <c r="AE24" i="5"/>
  <c r="AD24" i="5"/>
  <c r="AC24" i="5"/>
  <c r="AB24" i="5"/>
  <c r="AA24" i="5"/>
  <c r="Z24" i="5"/>
  <c r="Y24" i="5"/>
  <c r="X24" i="5"/>
  <c r="W24" i="5"/>
  <c r="V24" i="5"/>
  <c r="U24" i="5"/>
  <c r="T24" i="5"/>
  <c r="S24" i="5"/>
  <c r="R24" i="5"/>
  <c r="Q24" i="5"/>
  <c r="P24" i="5"/>
  <c r="O24" i="5"/>
  <c r="N24" i="5"/>
  <c r="M24" i="5"/>
  <c r="L24" i="5"/>
  <c r="K24" i="5"/>
  <c r="J24" i="5"/>
  <c r="I24" i="5"/>
  <c r="H24" i="5"/>
  <c r="G24" i="5"/>
  <c r="F24" i="5"/>
  <c r="E24" i="5"/>
  <c r="AG23" i="5"/>
  <c r="AE23" i="5"/>
  <c r="AC23" i="5"/>
  <c r="AA23" i="5"/>
  <c r="Y23" i="5"/>
  <c r="W23" i="5"/>
  <c r="U23" i="5"/>
  <c r="S23" i="5"/>
  <c r="Q23" i="5"/>
  <c r="O23" i="5"/>
  <c r="M23" i="5"/>
  <c r="K23" i="5"/>
  <c r="I23" i="5"/>
  <c r="G23" i="5"/>
  <c r="E23" i="5"/>
  <c r="F5" i="5"/>
  <c r="G5" i="5" s="1"/>
  <c r="H5" i="5" s="1"/>
  <c r="I5" i="5" s="1"/>
  <c r="J5" i="5" s="1"/>
  <c r="K5" i="5" s="1"/>
  <c r="L5" i="5" s="1"/>
  <c r="M5" i="5" s="1"/>
  <c r="N5" i="5" s="1"/>
  <c r="O5" i="5" s="1"/>
  <c r="P5" i="5" s="1"/>
  <c r="Q5" i="5" s="1"/>
  <c r="R5" i="5" s="1"/>
  <c r="S5" i="5" s="1"/>
  <c r="T5" i="5" s="1"/>
  <c r="U5" i="5" s="1"/>
  <c r="V5" i="5" s="1"/>
  <c r="W5" i="5" s="1"/>
  <c r="X5" i="5" s="1"/>
  <c r="Y5" i="5" s="1"/>
  <c r="Z5" i="5" s="1"/>
  <c r="AA5" i="5" s="1"/>
  <c r="AB5" i="5" s="1"/>
  <c r="AC5" i="5" s="1"/>
  <c r="AD5" i="5" s="1"/>
  <c r="AE5" i="5" s="1"/>
  <c r="AF5" i="5" s="1"/>
  <c r="AG5" i="5" s="1"/>
  <c r="H4" i="4"/>
  <c r="I4" i="4" s="1"/>
  <c r="J4" i="4" s="1"/>
  <c r="K4" i="4" s="1"/>
  <c r="L4" i="4" s="1"/>
  <c r="M4" i="4" s="1"/>
  <c r="N4" i="4" s="1"/>
  <c r="O4" i="4" s="1"/>
  <c r="P4" i="4" s="1"/>
  <c r="Q4" i="4" s="1"/>
  <c r="R4" i="4" s="1"/>
  <c r="S4" i="4" s="1"/>
  <c r="T4" i="4" s="1"/>
  <c r="U4" i="4" s="1"/>
  <c r="V4" i="4" s="1"/>
  <c r="W4" i="4" s="1"/>
  <c r="X4" i="4" s="1"/>
  <c r="Y4" i="4" s="1"/>
  <c r="Z4" i="4" s="1"/>
  <c r="AA4" i="4" s="1"/>
  <c r="AB4" i="4" s="1"/>
  <c r="AC4" i="4" s="1"/>
  <c r="AD4" i="4" s="1"/>
  <c r="AE4" i="4" s="1"/>
  <c r="AF4" i="4" s="1"/>
  <c r="AG4" i="4" s="1"/>
  <c r="AH4" i="4" s="1"/>
  <c r="AI4" i="4" s="1"/>
  <c r="AH76" i="2"/>
  <c r="AG76" i="2"/>
  <c r="AD76" i="2"/>
  <c r="AC76" i="2"/>
  <c r="Z76" i="2"/>
  <c r="Y76" i="2"/>
  <c r="V76" i="2"/>
  <c r="U76" i="2"/>
  <c r="R76" i="2"/>
  <c r="Q76" i="2"/>
  <c r="N76" i="2"/>
  <c r="M76" i="2"/>
  <c r="J76" i="2"/>
  <c r="I76" i="2"/>
  <c r="AI70" i="2"/>
  <c r="AF70" i="2"/>
  <c r="AE70" i="2"/>
  <c r="AB70" i="2"/>
  <c r="AA70" i="2"/>
  <c r="X70" i="2"/>
  <c r="W70" i="2"/>
  <c r="T70" i="2"/>
  <c r="S70" i="2"/>
  <c r="P70" i="2"/>
  <c r="O70" i="2"/>
  <c r="L70" i="2"/>
  <c r="K70" i="2"/>
  <c r="H70" i="2"/>
  <c r="G70" i="2"/>
  <c r="AI62" i="2"/>
  <c r="AF62" i="2"/>
  <c r="AE62" i="2"/>
  <c r="AB62" i="2"/>
  <c r="AA62" i="2"/>
  <c r="X62" i="2"/>
  <c r="W62" i="2"/>
  <c r="T62" i="2"/>
  <c r="S62" i="2"/>
  <c r="P62" i="2"/>
  <c r="O62" i="2"/>
  <c r="L62" i="2"/>
  <c r="K62" i="2"/>
  <c r="H62" i="2"/>
  <c r="G62" i="2"/>
  <c r="AI58" i="2"/>
  <c r="AF58" i="2"/>
  <c r="AE58" i="2"/>
  <c r="AB58" i="2"/>
  <c r="AA58" i="2"/>
  <c r="X58" i="2"/>
  <c r="W58" i="2"/>
  <c r="T58" i="2"/>
  <c r="S58" i="2"/>
  <c r="P58" i="2"/>
  <c r="O58" i="2"/>
  <c r="L58" i="2"/>
  <c r="K58" i="2"/>
  <c r="H58" i="2"/>
  <c r="G58" i="2"/>
  <c r="AG49" i="2"/>
  <c r="AF49" i="2"/>
  <c r="AC49" i="2"/>
  <c r="AB49" i="2"/>
  <c r="Y49" i="2"/>
  <c r="X49" i="2"/>
  <c r="U49" i="2"/>
  <c r="T49" i="2"/>
  <c r="Q49" i="2"/>
  <c r="P49" i="2"/>
  <c r="M49" i="2"/>
  <c r="L49" i="2"/>
  <c r="I49" i="2"/>
  <c r="H49" i="2"/>
  <c r="AH43" i="2"/>
  <c r="AD43" i="2"/>
  <c r="Z43" i="2"/>
  <c r="V43" i="2"/>
  <c r="R43" i="2"/>
  <c r="N43" i="2"/>
  <c r="J43" i="2"/>
  <c r="AI35" i="2"/>
  <c r="AF35" i="2"/>
  <c r="X35" i="2"/>
  <c r="P35" i="2"/>
  <c r="H35" i="2"/>
  <c r="AC35" i="2"/>
  <c r="U35" i="2"/>
  <c r="M35" i="2"/>
  <c r="AH35" i="2"/>
  <c r="AD35" i="2"/>
  <c r="Z35" i="2"/>
  <c r="V35" i="2"/>
  <c r="R35" i="2"/>
  <c r="N35" i="2"/>
  <c r="J35" i="2"/>
  <c r="AB31" i="2"/>
  <c r="T31" i="2"/>
  <c r="L31" i="2"/>
  <c r="AG31" i="2"/>
  <c r="Y31" i="2"/>
  <c r="Q31" i="2"/>
  <c r="I31" i="2"/>
  <c r="AH31" i="2"/>
  <c r="AD31" i="2"/>
  <c r="Z31" i="2"/>
  <c r="V31" i="2"/>
  <c r="R31" i="2"/>
  <c r="N31" i="2"/>
  <c r="J31" i="2"/>
  <c r="AH23" i="2"/>
  <c r="Z23" i="2"/>
  <c r="R23" i="2"/>
  <c r="J23" i="2"/>
  <c r="AH17" i="2"/>
  <c r="AD17" i="2"/>
  <c r="AG17" i="2"/>
  <c r="AF17" i="2"/>
  <c r="AC17" i="2"/>
  <c r="AB17" i="2"/>
  <c r="Y17" i="2"/>
  <c r="X17" i="2"/>
  <c r="U17" i="2"/>
  <c r="T17" i="2"/>
  <c r="Q17" i="2"/>
  <c r="P17" i="2"/>
  <c r="M17" i="2"/>
  <c r="L17" i="2"/>
  <c r="I17" i="2"/>
  <c r="H17" i="2"/>
  <c r="AG9" i="2"/>
  <c r="AC9" i="2"/>
  <c r="AB9" i="2"/>
  <c r="Y9" i="2"/>
  <c r="U9" i="2"/>
  <c r="T9" i="2"/>
  <c r="Q9" i="2"/>
  <c r="M9" i="2"/>
  <c r="L9" i="2"/>
  <c r="I9" i="2"/>
  <c r="AH5" i="2"/>
  <c r="AG5" i="2"/>
  <c r="AF5" i="2"/>
  <c r="AD5" i="2"/>
  <c r="AC5" i="2"/>
  <c r="AB5" i="2"/>
  <c r="Z5" i="2"/>
  <c r="Y5" i="2"/>
  <c r="X5" i="2"/>
  <c r="V5" i="2"/>
  <c r="U5" i="2"/>
  <c r="T5" i="2"/>
  <c r="R5" i="2"/>
  <c r="Q5" i="2"/>
  <c r="P5" i="2"/>
  <c r="N5" i="2"/>
  <c r="M5" i="2"/>
  <c r="L5" i="2"/>
  <c r="J5" i="2"/>
  <c r="I5" i="2"/>
  <c r="H5" i="2"/>
  <c r="H4" i="2"/>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AH4" i="2" s="1"/>
  <c r="AI4" i="2" s="1"/>
  <c r="B22" i="1"/>
  <c r="B21" i="1"/>
  <c r="B20" i="1"/>
  <c r="B18" i="1"/>
  <c r="B17" i="1"/>
  <c r="B16" i="1"/>
  <c r="B15" i="1"/>
  <c r="B14" i="1"/>
  <c r="B13" i="1"/>
  <c r="B12" i="1"/>
  <c r="B11" i="1"/>
  <c r="B10" i="1"/>
  <c r="C26" i="14" l="1"/>
  <c r="C32" i="14" s="1"/>
  <c r="C39" i="14" s="1"/>
  <c r="C47" i="14" s="1"/>
  <c r="C53" i="14" s="1"/>
  <c r="C62" i="14" s="1"/>
  <c r="C70" i="14" s="1"/>
  <c r="C76" i="14" s="1"/>
  <c r="C83" i="14" s="1"/>
  <c r="C91" i="14" s="1"/>
  <c r="C97" i="14" s="1"/>
  <c r="C105" i="14" s="1"/>
  <c r="C113" i="14" s="1"/>
  <c r="C140" i="14" s="1"/>
  <c r="C151" i="14" s="1"/>
  <c r="C22" i="1"/>
  <c r="I31" i="13"/>
  <c r="M31" i="13"/>
  <c r="Q31" i="13"/>
  <c r="U31" i="13"/>
  <c r="Y31" i="13"/>
  <c r="AC31" i="13"/>
  <c r="AG31" i="13"/>
  <c r="J21" i="6"/>
  <c r="J63" i="6" s="1"/>
  <c r="AD21" i="6"/>
  <c r="AD63" i="6" s="1"/>
  <c r="F21" i="6"/>
  <c r="R21" i="6"/>
  <c r="H19" i="6"/>
  <c r="L19" i="6"/>
  <c r="P19" i="6"/>
  <c r="T19" i="6"/>
  <c r="N21" i="6"/>
  <c r="Z21" i="6"/>
  <c r="F63" i="6"/>
  <c r="R63" i="6"/>
  <c r="H61" i="6"/>
  <c r="L61" i="6"/>
  <c r="P61" i="6"/>
  <c r="T61" i="6"/>
  <c r="N63" i="6"/>
  <c r="Z63" i="6"/>
  <c r="V63" i="6"/>
  <c r="Y19" i="6"/>
  <c r="Y61" i="6" s="1"/>
  <c r="AG19" i="6"/>
  <c r="AG61" i="6" s="1"/>
  <c r="L20" i="6"/>
  <c r="L62" i="6" s="1"/>
  <c r="T20" i="6"/>
  <c r="T62" i="6" s="1"/>
  <c r="AB20" i="6"/>
  <c r="AB62" i="6" s="1"/>
  <c r="I19" i="6"/>
  <c r="I61" i="6" s="1"/>
  <c r="Q19" i="6"/>
  <c r="Q61" i="6" s="1"/>
  <c r="G17" i="2"/>
  <c r="K17" i="2"/>
  <c r="O17" i="2"/>
  <c r="S17" i="2"/>
  <c r="W17" i="2"/>
  <c r="AA17" i="2"/>
  <c r="AE17" i="2"/>
  <c r="AI17" i="2"/>
  <c r="J17" i="2"/>
  <c r="N17" i="2"/>
  <c r="R17" i="2"/>
  <c r="V17" i="2"/>
  <c r="Z17" i="2"/>
  <c r="N23" i="2"/>
  <c r="V23" i="2"/>
  <c r="AD23" i="2"/>
  <c r="G5" i="2"/>
  <c r="K5" i="2"/>
  <c r="O5" i="2"/>
  <c r="S5" i="2"/>
  <c r="W5" i="2"/>
  <c r="AA5" i="2"/>
  <c r="AE5" i="2"/>
  <c r="AI5" i="2"/>
  <c r="H9" i="2"/>
  <c r="P9" i="2"/>
  <c r="X9" i="2"/>
  <c r="AF9" i="2"/>
  <c r="AF30" i="2" s="1"/>
  <c r="G23" i="2"/>
  <c r="O23" i="2"/>
  <c r="W23" i="2"/>
  <c r="AE23" i="2"/>
  <c r="H23" i="2"/>
  <c r="L23" i="2"/>
  <c r="P23" i="2"/>
  <c r="T23" i="2"/>
  <c r="T30" i="2" s="1"/>
  <c r="X23" i="2"/>
  <c r="AB23" i="2"/>
  <c r="AF23" i="2"/>
  <c r="H30" i="2"/>
  <c r="L30" i="2"/>
  <c r="P30" i="2"/>
  <c r="X30" i="2"/>
  <c r="AB30" i="2"/>
  <c r="I23" i="2"/>
  <c r="M23" i="2"/>
  <c r="M30" i="2" s="1"/>
  <c r="Q23" i="2"/>
  <c r="U23" i="2"/>
  <c r="Y23" i="2"/>
  <c r="AC23" i="2"/>
  <c r="AC30" i="2" s="1"/>
  <c r="AG23" i="2"/>
  <c r="I30" i="2"/>
  <c r="Q30" i="2"/>
  <c r="U30" i="2"/>
  <c r="Y30" i="2"/>
  <c r="AG30" i="2"/>
  <c r="G9" i="2"/>
  <c r="K9" i="2"/>
  <c r="O9" i="2"/>
  <c r="S9" i="2"/>
  <c r="W9" i="2"/>
  <c r="AA9" i="2"/>
  <c r="AE9" i="2"/>
  <c r="AI9" i="2"/>
  <c r="J9" i="2"/>
  <c r="N9" i="2"/>
  <c r="R9" i="2"/>
  <c r="V9" i="2"/>
  <c r="Z9" i="2"/>
  <c r="AD9" i="2"/>
  <c r="AH9" i="2"/>
  <c r="K23" i="2"/>
  <c r="S23" i="2"/>
  <c r="AA23" i="2"/>
  <c r="AI23" i="2"/>
  <c r="G31" i="2"/>
  <c r="K31" i="2"/>
  <c r="O31" i="2"/>
  <c r="S31" i="2"/>
  <c r="W31" i="2"/>
  <c r="AA31" i="2"/>
  <c r="AE31" i="2"/>
  <c r="AI31" i="2"/>
  <c r="G35" i="2"/>
  <c r="K35" i="2"/>
  <c r="O35" i="2"/>
  <c r="S35" i="2"/>
  <c r="W35" i="2"/>
  <c r="AA35" i="2"/>
  <c r="AE35" i="2"/>
  <c r="G43" i="2"/>
  <c r="K43" i="2"/>
  <c r="O43" i="2"/>
  <c r="S43" i="2"/>
  <c r="W43" i="2"/>
  <c r="AA43" i="2"/>
  <c r="AE43" i="2"/>
  <c r="AI43" i="2"/>
  <c r="H31" i="2"/>
  <c r="P31" i="2"/>
  <c r="X31" i="2"/>
  <c r="AF31" i="2"/>
  <c r="L35" i="2"/>
  <c r="T35" i="2"/>
  <c r="AB35" i="2"/>
  <c r="H43" i="2"/>
  <c r="L43" i="2"/>
  <c r="P43" i="2"/>
  <c r="T43" i="2"/>
  <c r="X43" i="2"/>
  <c r="AB43" i="2"/>
  <c r="AF43" i="2"/>
  <c r="J49" i="2"/>
  <c r="N49" i="2"/>
  <c r="R49" i="2"/>
  <c r="V49" i="2"/>
  <c r="Z49" i="2"/>
  <c r="AD49" i="2"/>
  <c r="AH49" i="2"/>
  <c r="I58" i="2"/>
  <c r="M58" i="2"/>
  <c r="Q58" i="2"/>
  <c r="U58" i="2"/>
  <c r="Y58" i="2"/>
  <c r="AC58" i="2"/>
  <c r="AG58" i="2"/>
  <c r="I62" i="2"/>
  <c r="M62" i="2"/>
  <c r="Q62" i="2"/>
  <c r="U62" i="2"/>
  <c r="Y62" i="2"/>
  <c r="AC62" i="2"/>
  <c r="AG62" i="2"/>
  <c r="I70" i="2"/>
  <c r="M70" i="2"/>
  <c r="Q70" i="2"/>
  <c r="U70" i="2"/>
  <c r="Y70" i="2"/>
  <c r="AC70" i="2"/>
  <c r="AG70" i="2"/>
  <c r="G76" i="2"/>
  <c r="K76" i="2"/>
  <c r="O76" i="2"/>
  <c r="S76" i="2"/>
  <c r="W76" i="2"/>
  <c r="AA76" i="2"/>
  <c r="AE76" i="2"/>
  <c r="AI76" i="2"/>
  <c r="M31" i="2"/>
  <c r="U31" i="2"/>
  <c r="AC31" i="2"/>
  <c r="I35" i="2"/>
  <c r="Q35" i="2"/>
  <c r="Y35" i="2"/>
  <c r="AG35" i="2"/>
  <c r="I43" i="2"/>
  <c r="M43" i="2"/>
  <c r="Q43" i="2"/>
  <c r="U43" i="2"/>
  <c r="Y43" i="2"/>
  <c r="AC43" i="2"/>
  <c r="AG43" i="2"/>
  <c r="G49" i="2"/>
  <c r="K49" i="2"/>
  <c r="O49" i="2"/>
  <c r="S49" i="2"/>
  <c r="W49" i="2"/>
  <c r="AA49" i="2"/>
  <c r="AE49" i="2"/>
  <c r="AI49" i="2"/>
  <c r="J58" i="2"/>
  <c r="N58" i="2"/>
  <c r="R58" i="2"/>
  <c r="V58" i="2"/>
  <c r="Z58" i="2"/>
  <c r="AD58" i="2"/>
  <c r="AH58" i="2"/>
  <c r="J62" i="2"/>
  <c r="N62" i="2"/>
  <c r="R62" i="2"/>
  <c r="V62" i="2"/>
  <c r="Z62" i="2"/>
  <c r="AD62" i="2"/>
  <c r="AH62" i="2"/>
  <c r="J70" i="2"/>
  <c r="N70" i="2"/>
  <c r="R70" i="2"/>
  <c r="V70" i="2"/>
  <c r="Z70" i="2"/>
  <c r="AD70" i="2"/>
  <c r="AH70" i="2"/>
  <c r="H76" i="2"/>
  <c r="L76" i="2"/>
  <c r="P76" i="2"/>
  <c r="T76" i="2"/>
  <c r="X76" i="2"/>
  <c r="AB76" i="2"/>
  <c r="AF76" i="2"/>
  <c r="H12" i="5"/>
  <c r="H28" i="5" s="1"/>
  <c r="H23" i="5"/>
  <c r="L12" i="5"/>
  <c r="L28" i="5" s="1"/>
  <c r="L23" i="5"/>
  <c r="P12" i="5"/>
  <c r="P28" i="5" s="1"/>
  <c r="P23" i="5"/>
  <c r="T12" i="5"/>
  <c r="T28" i="5" s="1"/>
  <c r="T23" i="5"/>
  <c r="X12" i="5"/>
  <c r="X28" i="5" s="1"/>
  <c r="X23" i="5"/>
  <c r="AB12" i="5"/>
  <c r="AB28" i="5" s="1"/>
  <c r="AB23" i="5"/>
  <c r="AF12" i="5"/>
  <c r="AF23" i="5"/>
  <c r="I12" i="5"/>
  <c r="I28" i="5" s="1"/>
  <c r="Q12" i="5"/>
  <c r="Q28" i="5" s="1"/>
  <c r="Y12" i="5"/>
  <c r="Y28" i="5" s="1"/>
  <c r="AG12" i="5"/>
  <c r="AG28" i="5" s="1"/>
  <c r="AF20" i="5"/>
  <c r="G20" i="5"/>
  <c r="K20" i="5"/>
  <c r="O20" i="5"/>
  <c r="S20" i="5"/>
  <c r="W20" i="5"/>
  <c r="AA20" i="5"/>
  <c r="AE20" i="5"/>
  <c r="K12" i="5"/>
  <c r="K28" i="5" s="1"/>
  <c r="S12" i="5"/>
  <c r="AA12" i="5"/>
  <c r="AA28" i="5" s="1"/>
  <c r="F23" i="5"/>
  <c r="F12" i="5"/>
  <c r="F28" i="5" s="1"/>
  <c r="J23" i="5"/>
  <c r="J12" i="5"/>
  <c r="J28" i="5" s="1"/>
  <c r="N23" i="5"/>
  <c r="N12" i="5"/>
  <c r="N28" i="5" s="1"/>
  <c r="R23" i="5"/>
  <c r="R12" i="5"/>
  <c r="R28" i="5" s="1"/>
  <c r="V23" i="5"/>
  <c r="V12" i="5"/>
  <c r="V28" i="5" s="1"/>
  <c r="Z23" i="5"/>
  <c r="Z12" i="5"/>
  <c r="Z28" i="5" s="1"/>
  <c r="AD23" i="5"/>
  <c r="AD12" i="5"/>
  <c r="AD28" i="5" s="1"/>
  <c r="E12" i="5"/>
  <c r="E28" i="5" s="1"/>
  <c r="M12" i="5"/>
  <c r="M28" i="5" s="1"/>
  <c r="U12" i="5"/>
  <c r="U28" i="5" s="1"/>
  <c r="AC12" i="5"/>
  <c r="AC28" i="5" s="1"/>
  <c r="K6" i="6"/>
  <c r="S6" i="6"/>
  <c r="G12" i="5"/>
  <c r="O12" i="5"/>
  <c r="W12" i="5"/>
  <c r="W28" i="5" s="1"/>
  <c r="AE12" i="5"/>
  <c r="AE28" i="5" s="1"/>
  <c r="G55" i="5"/>
  <c r="K55" i="5"/>
  <c r="O55" i="5"/>
  <c r="S55" i="5"/>
  <c r="W55" i="5"/>
  <c r="AA55" i="5"/>
  <c r="AE55" i="5"/>
  <c r="E42" i="5"/>
  <c r="I42" i="5"/>
  <c r="M42" i="5"/>
  <c r="Q42" i="5"/>
  <c r="U42" i="5"/>
  <c r="Y42" i="5"/>
  <c r="AC42" i="5"/>
  <c r="AG42" i="5"/>
  <c r="G50" i="5"/>
  <c r="G12" i="6" s="1"/>
  <c r="K50" i="5"/>
  <c r="K12" i="6" s="1"/>
  <c r="O50" i="5"/>
  <c r="O12" i="6" s="1"/>
  <c r="S50" i="5"/>
  <c r="S12" i="6" s="1"/>
  <c r="W50" i="5"/>
  <c r="W12" i="6" s="1"/>
  <c r="AA50" i="5"/>
  <c r="AA12" i="6" s="1"/>
  <c r="AE50" i="5"/>
  <c r="AE12" i="6" s="1"/>
  <c r="F53" i="5"/>
  <c r="J53" i="5"/>
  <c r="N53" i="5"/>
  <c r="R53" i="5"/>
  <c r="V53" i="5"/>
  <c r="AC53" i="5"/>
  <c r="F54" i="5"/>
  <c r="N54" i="5"/>
  <c r="V54" i="5"/>
  <c r="AD54" i="5"/>
  <c r="F55" i="5"/>
  <c r="N55" i="5"/>
  <c r="V55" i="5"/>
  <c r="AD55" i="5"/>
  <c r="K7" i="6"/>
  <c r="K19" i="6" s="1"/>
  <c r="K61" i="6" s="1"/>
  <c r="S7" i="6"/>
  <c r="S19" i="6" s="1"/>
  <c r="S61" i="6" s="1"/>
  <c r="AA7" i="6"/>
  <c r="AA19" i="6" s="1"/>
  <c r="AA61" i="6" s="1"/>
  <c r="Z7" i="6"/>
  <c r="Z19" i="6" s="1"/>
  <c r="Z61" i="6" s="1"/>
  <c r="Z53" i="5"/>
  <c r="AD7" i="6"/>
  <c r="AD19" i="6" s="1"/>
  <c r="AD61" i="6" s="1"/>
  <c r="AD53" i="5"/>
  <c r="E8" i="6"/>
  <c r="E20" i="6" s="1"/>
  <c r="E62" i="6" s="1"/>
  <c r="E54" i="5"/>
  <c r="I8" i="6"/>
  <c r="I20" i="6" s="1"/>
  <c r="I62" i="6" s="1"/>
  <c r="I54" i="5"/>
  <c r="M8" i="6"/>
  <c r="M20" i="6" s="1"/>
  <c r="M62" i="6" s="1"/>
  <c r="M54" i="5"/>
  <c r="Q8" i="6"/>
  <c r="Q20" i="6" s="1"/>
  <c r="Q62" i="6" s="1"/>
  <c r="Q54" i="5"/>
  <c r="U8" i="6"/>
  <c r="U20" i="6" s="1"/>
  <c r="U62" i="6" s="1"/>
  <c r="U54" i="5"/>
  <c r="Y8" i="6"/>
  <c r="Y20" i="6" s="1"/>
  <c r="Y62" i="6" s="1"/>
  <c r="Y54" i="5"/>
  <c r="AC8" i="6"/>
  <c r="AC20" i="6" s="1"/>
  <c r="AC62" i="6" s="1"/>
  <c r="AC54" i="5"/>
  <c r="AG8" i="6"/>
  <c r="AG20" i="6" s="1"/>
  <c r="AG62" i="6" s="1"/>
  <c r="AG54" i="5"/>
  <c r="F42" i="5"/>
  <c r="J42" i="5"/>
  <c r="N42" i="5"/>
  <c r="R42" i="5"/>
  <c r="V42" i="5"/>
  <c r="Z42" i="5"/>
  <c r="AD42" i="5"/>
  <c r="H50" i="5"/>
  <c r="H12" i="6" s="1"/>
  <c r="L50" i="5"/>
  <c r="L12" i="6" s="1"/>
  <c r="P50" i="5"/>
  <c r="P12" i="6" s="1"/>
  <c r="T50" i="5"/>
  <c r="T12" i="6" s="1"/>
  <c r="X50" i="5"/>
  <c r="X12" i="6" s="1"/>
  <c r="AB50" i="5"/>
  <c r="AB12" i="6" s="1"/>
  <c r="AF50" i="5"/>
  <c r="AF12" i="6" s="1"/>
  <c r="G53" i="5"/>
  <c r="K53" i="5"/>
  <c r="O53" i="5"/>
  <c r="S53" i="5"/>
  <c r="W53" i="5"/>
  <c r="AE53" i="5"/>
  <c r="H54" i="5"/>
  <c r="P54" i="5"/>
  <c r="X54" i="5"/>
  <c r="AF54" i="5"/>
  <c r="H55" i="5"/>
  <c r="P55" i="5"/>
  <c r="X55" i="5"/>
  <c r="AF55" i="5"/>
  <c r="E7" i="6"/>
  <c r="E19" i="6" s="1"/>
  <c r="E61" i="6" s="1"/>
  <c r="M7" i="6"/>
  <c r="M19" i="6" s="1"/>
  <c r="M61" i="6" s="1"/>
  <c r="U7" i="6"/>
  <c r="U19" i="6" s="1"/>
  <c r="U61" i="6" s="1"/>
  <c r="K9" i="6"/>
  <c r="K21" i="6" s="1"/>
  <c r="K63" i="6" s="1"/>
  <c r="S9" i="6"/>
  <c r="S21" i="6" s="1"/>
  <c r="S63" i="6" s="1"/>
  <c r="AA9" i="6"/>
  <c r="AA21" i="6" s="1"/>
  <c r="AA63" i="6" s="1"/>
  <c r="E55" i="5"/>
  <c r="I55" i="5"/>
  <c r="M55" i="5"/>
  <c r="Q55" i="5"/>
  <c r="U55" i="5"/>
  <c r="Y55" i="5"/>
  <c r="AC55" i="5"/>
  <c r="AG55" i="5"/>
  <c r="G42" i="5"/>
  <c r="O42" i="5"/>
  <c r="W42" i="5"/>
  <c r="AA42" i="5"/>
  <c r="AE42" i="5"/>
  <c r="E50" i="5"/>
  <c r="E12" i="6" s="1"/>
  <c r="I50" i="5"/>
  <c r="I12" i="6" s="1"/>
  <c r="M50" i="5"/>
  <c r="M12" i="6" s="1"/>
  <c r="Q50" i="5"/>
  <c r="Q12" i="6" s="1"/>
  <c r="U50" i="5"/>
  <c r="U12" i="6" s="1"/>
  <c r="Y50" i="5"/>
  <c r="Y12" i="6" s="1"/>
  <c r="AC50" i="5"/>
  <c r="AC12" i="6" s="1"/>
  <c r="AG50" i="5"/>
  <c r="AG12" i="6" s="1"/>
  <c r="H53" i="5"/>
  <c r="L53" i="5"/>
  <c r="P53" i="5"/>
  <c r="T53" i="5"/>
  <c r="Y53" i="5"/>
  <c r="AG53" i="5"/>
  <c r="J54" i="5"/>
  <c r="R54" i="5"/>
  <c r="Z54" i="5"/>
  <c r="J55" i="5"/>
  <c r="R55" i="5"/>
  <c r="Z55" i="5"/>
  <c r="E9" i="6"/>
  <c r="E21" i="6" s="1"/>
  <c r="E63" i="6" s="1"/>
  <c r="M9" i="6"/>
  <c r="M21" i="6" s="1"/>
  <c r="M63" i="6" s="1"/>
  <c r="U9" i="6"/>
  <c r="U21" i="6" s="1"/>
  <c r="U63" i="6" s="1"/>
  <c r="AC9" i="6"/>
  <c r="AC21" i="6" s="1"/>
  <c r="AC63" i="6" s="1"/>
  <c r="X7" i="6"/>
  <c r="X19" i="6" s="1"/>
  <c r="X61" i="6" s="1"/>
  <c r="X53" i="5"/>
  <c r="AB7" i="6"/>
  <c r="AB19" i="6" s="1"/>
  <c r="AB61" i="6" s="1"/>
  <c r="AB53" i="5"/>
  <c r="AF7" i="6"/>
  <c r="AF19" i="6" s="1"/>
  <c r="AF61" i="6" s="1"/>
  <c r="AF53" i="5"/>
  <c r="G54" i="5"/>
  <c r="G8" i="6"/>
  <c r="G20" i="6" s="1"/>
  <c r="G62" i="6" s="1"/>
  <c r="K54" i="5"/>
  <c r="K8" i="6"/>
  <c r="K20" i="6" s="1"/>
  <c r="K62" i="6" s="1"/>
  <c r="O54" i="5"/>
  <c r="O8" i="6"/>
  <c r="O20" i="6" s="1"/>
  <c r="O62" i="6" s="1"/>
  <c r="S54" i="5"/>
  <c r="S8" i="6"/>
  <c r="S20" i="6" s="1"/>
  <c r="S62" i="6" s="1"/>
  <c r="W54" i="5"/>
  <c r="W8" i="6"/>
  <c r="W20" i="6" s="1"/>
  <c r="W62" i="6" s="1"/>
  <c r="AA54" i="5"/>
  <c r="AA8" i="6"/>
  <c r="AA20" i="6" s="1"/>
  <c r="AA62" i="6" s="1"/>
  <c r="AE54" i="5"/>
  <c r="AE8" i="6"/>
  <c r="AE20" i="6" s="1"/>
  <c r="AE62" i="6" s="1"/>
  <c r="H42" i="5"/>
  <c r="L42" i="5"/>
  <c r="P42" i="5"/>
  <c r="T42" i="5"/>
  <c r="X42" i="5"/>
  <c r="AB42" i="5"/>
  <c r="AF42" i="5"/>
  <c r="F50" i="5"/>
  <c r="F12" i="6" s="1"/>
  <c r="J50" i="5"/>
  <c r="J12" i="6" s="1"/>
  <c r="N50" i="5"/>
  <c r="N12" i="6" s="1"/>
  <c r="R50" i="5"/>
  <c r="R12" i="6" s="1"/>
  <c r="V50" i="5"/>
  <c r="V12" i="6" s="1"/>
  <c r="Z50" i="5"/>
  <c r="Z12" i="6" s="1"/>
  <c r="AD50" i="5"/>
  <c r="AD12" i="6" s="1"/>
  <c r="I53" i="5"/>
  <c r="Q53" i="5"/>
  <c r="L54" i="5"/>
  <c r="T54" i="5"/>
  <c r="AB54" i="5"/>
  <c r="L55" i="5"/>
  <c r="T55" i="5"/>
  <c r="AB55" i="5"/>
  <c r="G9" i="6"/>
  <c r="G21" i="6" s="1"/>
  <c r="G63" i="6" s="1"/>
  <c r="O9" i="6"/>
  <c r="O21" i="6" s="1"/>
  <c r="O63" i="6" s="1"/>
  <c r="W9" i="6"/>
  <c r="W21" i="6" s="1"/>
  <c r="W63" i="6" s="1"/>
  <c r="AE9" i="6"/>
  <c r="AE21" i="6" s="1"/>
  <c r="AE63" i="6" s="1"/>
  <c r="J29" i="12"/>
  <c r="N29" i="12"/>
  <c r="R29" i="12"/>
  <c r="V29" i="12"/>
  <c r="Z29" i="12"/>
  <c r="AD29" i="12"/>
  <c r="AH29" i="12"/>
  <c r="K42" i="12"/>
  <c r="O42" i="12"/>
  <c r="S42" i="12"/>
  <c r="W42" i="12"/>
  <c r="AA42" i="12"/>
  <c r="AE42" i="12"/>
  <c r="AI42" i="12"/>
  <c r="F46" i="9"/>
  <c r="J46" i="9"/>
  <c r="N46" i="9"/>
  <c r="R46" i="9"/>
  <c r="V46" i="9"/>
  <c r="Z46" i="9"/>
  <c r="AD46" i="9"/>
  <c r="K29" i="12"/>
  <c r="O29" i="12"/>
  <c r="S29" i="12"/>
  <c r="W29" i="12"/>
  <c r="AA29" i="12"/>
  <c r="AE29" i="12"/>
  <c r="AI29" i="12"/>
  <c r="H42" i="12"/>
  <c r="L42" i="12"/>
  <c r="P42" i="12"/>
  <c r="T42" i="12"/>
  <c r="X42" i="12"/>
  <c r="AB42" i="12"/>
  <c r="AF42" i="12"/>
  <c r="AJ42" i="12"/>
  <c r="H29" i="12"/>
  <c r="L29" i="12"/>
  <c r="P29" i="12"/>
  <c r="T29" i="12"/>
  <c r="X29" i="12"/>
  <c r="AB29" i="12"/>
  <c r="AF29" i="12"/>
  <c r="AJ29" i="12"/>
  <c r="I42" i="12"/>
  <c r="M42" i="12"/>
  <c r="Q42" i="12"/>
  <c r="U42" i="12"/>
  <c r="Y42" i="12"/>
  <c r="AC42" i="12"/>
  <c r="AG42" i="12"/>
  <c r="H46" i="9"/>
  <c r="L46" i="9"/>
  <c r="P46" i="9"/>
  <c r="T46" i="9"/>
  <c r="X46" i="9"/>
  <c r="AB46" i="9"/>
  <c r="AF46" i="9"/>
  <c r="I29" i="12"/>
  <c r="M29" i="12"/>
  <c r="Q29" i="12"/>
  <c r="U29" i="12"/>
  <c r="Y29" i="12"/>
  <c r="AC29" i="12"/>
  <c r="AG29" i="12"/>
  <c r="J42" i="12"/>
  <c r="N42" i="12"/>
  <c r="R42" i="12"/>
  <c r="V42" i="12"/>
  <c r="Z42" i="12"/>
  <c r="AD42" i="12"/>
  <c r="AH42" i="12"/>
  <c r="H31" i="13"/>
  <c r="L31" i="13"/>
  <c r="P31" i="13"/>
  <c r="T31" i="13"/>
  <c r="X31" i="13"/>
  <c r="AB31" i="13"/>
  <c r="AF31" i="13"/>
  <c r="AJ31" i="13"/>
  <c r="J31" i="13"/>
  <c r="N31" i="13"/>
  <c r="R31" i="13"/>
  <c r="V31" i="13"/>
  <c r="Z31" i="13"/>
  <c r="AD31" i="13"/>
  <c r="AH31" i="13"/>
  <c r="G28" i="5" l="1"/>
  <c r="K58" i="5"/>
  <c r="O28" i="5"/>
  <c r="AD58" i="5"/>
  <c r="AD6" i="6"/>
  <c r="AD18" i="6" s="1"/>
  <c r="AD60" i="6" s="1"/>
  <c r="AC6" i="6"/>
  <c r="AC18" i="6" s="1"/>
  <c r="AC60" i="6" s="1"/>
  <c r="AC58" i="5"/>
  <c r="X58" i="5"/>
  <c r="X6" i="6"/>
  <c r="X18" i="6" s="1"/>
  <c r="X60" i="6" s="1"/>
  <c r="H58" i="5"/>
  <c r="H6" i="6"/>
  <c r="H18" i="6" s="1"/>
  <c r="H60" i="6" s="1"/>
  <c r="O6" i="6"/>
  <c r="O18" i="6" s="1"/>
  <c r="O60" i="6" s="1"/>
  <c r="O58" i="5"/>
  <c r="V58" i="5"/>
  <c r="V6" i="6"/>
  <c r="V18" i="6" s="1"/>
  <c r="V60" i="6" s="1"/>
  <c r="F58" i="5"/>
  <c r="F6" i="6"/>
  <c r="F18" i="6" s="1"/>
  <c r="F60" i="6" s="1"/>
  <c r="U6" i="6"/>
  <c r="U18" i="6" s="1"/>
  <c r="U60" i="6" s="1"/>
  <c r="U58" i="5"/>
  <c r="E6" i="6"/>
  <c r="E18" i="6" s="1"/>
  <c r="E60" i="6" s="1"/>
  <c r="E58" i="5"/>
  <c r="S58" i="5"/>
  <c r="AD83" i="2"/>
  <c r="N83" i="2"/>
  <c r="AF83" i="2"/>
  <c r="P83" i="2"/>
  <c r="U83" i="2"/>
  <c r="H56" i="2"/>
  <c r="AE83" i="2"/>
  <c r="O83" i="2"/>
  <c r="AD56" i="2"/>
  <c r="AI56" i="2"/>
  <c r="S56" i="2"/>
  <c r="T56" i="2"/>
  <c r="AG56" i="2"/>
  <c r="Q56" i="2"/>
  <c r="N56" i="2"/>
  <c r="J56" i="2"/>
  <c r="AE30" i="2"/>
  <c r="O30" i="2"/>
  <c r="Z30" i="2"/>
  <c r="AF58" i="5"/>
  <c r="AF6" i="6"/>
  <c r="AF18" i="6" s="1"/>
  <c r="AF60" i="6" s="1"/>
  <c r="T58" i="5"/>
  <c r="T6" i="6"/>
  <c r="T18" i="6" s="1"/>
  <c r="T60" i="6" s="1"/>
  <c r="AE6" i="6"/>
  <c r="AE18" i="6" s="1"/>
  <c r="AE60" i="6" s="1"/>
  <c r="AE58" i="5"/>
  <c r="G6" i="6"/>
  <c r="G18" i="6" s="1"/>
  <c r="G60" i="6" s="1"/>
  <c r="G58" i="5"/>
  <c r="R58" i="5"/>
  <c r="R6" i="6"/>
  <c r="R18" i="6" s="1"/>
  <c r="R60" i="6" s="1"/>
  <c r="AG6" i="6"/>
  <c r="AG18" i="6" s="1"/>
  <c r="AG60" i="6" s="1"/>
  <c r="AG58" i="5"/>
  <c r="Q6" i="6"/>
  <c r="Q18" i="6" s="1"/>
  <c r="Q60" i="6" s="1"/>
  <c r="Q58" i="5"/>
  <c r="S18" i="6"/>
  <c r="S60" i="6" s="1"/>
  <c r="AF28" i="5"/>
  <c r="Z83" i="2"/>
  <c r="J83" i="2"/>
  <c r="AC56" i="2"/>
  <c r="AB83" i="2"/>
  <c r="L83" i="2"/>
  <c r="AG83" i="2"/>
  <c r="Q83" i="2"/>
  <c r="AF56" i="2"/>
  <c r="AA83" i="2"/>
  <c r="K83" i="2"/>
  <c r="AE56" i="2"/>
  <c r="O56" i="2"/>
  <c r="AA30" i="2"/>
  <c r="K30" i="2"/>
  <c r="V30" i="2"/>
  <c r="J30" i="2"/>
  <c r="S28" i="5"/>
  <c r="V83" i="2"/>
  <c r="U56" i="2"/>
  <c r="X83" i="2"/>
  <c r="H83" i="2"/>
  <c r="AC83" i="2"/>
  <c r="M83" i="2"/>
  <c r="X56" i="2"/>
  <c r="W83" i="2"/>
  <c r="G83" i="2"/>
  <c r="AA56" i="2"/>
  <c r="K56" i="2"/>
  <c r="AB56" i="2"/>
  <c r="L56" i="2"/>
  <c r="Y56" i="2"/>
  <c r="I56" i="2"/>
  <c r="Z56" i="2"/>
  <c r="V56" i="2"/>
  <c r="W30" i="2"/>
  <c r="G30" i="2"/>
  <c r="AH30" i="2"/>
  <c r="N30" i="2"/>
  <c r="P58" i="5"/>
  <c r="P6" i="6"/>
  <c r="P18" i="6" s="1"/>
  <c r="P60" i="6" s="1"/>
  <c r="AA6" i="6"/>
  <c r="AA18" i="6" s="1"/>
  <c r="AA60" i="6" s="1"/>
  <c r="AA58" i="5"/>
  <c r="N58" i="5"/>
  <c r="N6" i="6"/>
  <c r="N18" i="6" s="1"/>
  <c r="N60" i="6" s="1"/>
  <c r="M6" i="6"/>
  <c r="M18" i="6" s="1"/>
  <c r="M60" i="6" s="1"/>
  <c r="M58" i="5"/>
  <c r="AB58" i="5"/>
  <c r="AB6" i="6"/>
  <c r="AB18" i="6" s="1"/>
  <c r="AB60" i="6" s="1"/>
  <c r="L58" i="5"/>
  <c r="L6" i="6"/>
  <c r="L18" i="6" s="1"/>
  <c r="L60" i="6" s="1"/>
  <c r="W6" i="6"/>
  <c r="W18" i="6" s="1"/>
  <c r="W60" i="6" s="1"/>
  <c r="W58" i="5"/>
  <c r="Z58" i="5"/>
  <c r="Z6" i="6"/>
  <c r="Z18" i="6" s="1"/>
  <c r="Z60" i="6" s="1"/>
  <c r="J58" i="5"/>
  <c r="J6" i="6"/>
  <c r="J18" i="6" s="1"/>
  <c r="J60" i="6" s="1"/>
  <c r="Y6" i="6"/>
  <c r="Y18" i="6" s="1"/>
  <c r="Y60" i="6" s="1"/>
  <c r="Y58" i="5"/>
  <c r="I6" i="6"/>
  <c r="I18" i="6" s="1"/>
  <c r="I60" i="6" s="1"/>
  <c r="I58" i="5"/>
  <c r="K18" i="6"/>
  <c r="K60" i="6" s="1"/>
  <c r="AH83" i="2"/>
  <c r="R83" i="2"/>
  <c r="M56" i="2"/>
  <c r="T83" i="2"/>
  <c r="Y83" i="2"/>
  <c r="I83" i="2"/>
  <c r="P56" i="2"/>
  <c r="AI83" i="2"/>
  <c r="S83" i="2"/>
  <c r="AH56" i="2"/>
  <c r="W56" i="2"/>
  <c r="G56" i="2"/>
  <c r="AI30" i="2"/>
  <c r="S30" i="2"/>
  <c r="AD30" i="2"/>
  <c r="R30" i="2"/>
  <c r="R56" i="2"/>
  <c r="AI84" i="2" l="1"/>
  <c r="M57" i="2"/>
  <c r="Z57" i="2"/>
  <c r="Z85" i="2" s="1"/>
  <c r="Y57" i="2"/>
  <c r="K57" i="2"/>
  <c r="W84" i="2"/>
  <c r="X84" i="2"/>
  <c r="J57" i="2"/>
  <c r="T57" i="2"/>
  <c r="AI57" i="2"/>
  <c r="AI85" i="2" s="1"/>
  <c r="H57" i="2"/>
  <c r="P84" i="2"/>
  <c r="AD84" i="2"/>
  <c r="W57" i="2"/>
  <c r="W85" i="2" s="1"/>
  <c r="AH84" i="2"/>
  <c r="P57" i="2"/>
  <c r="Y84" i="2"/>
  <c r="V57" i="2"/>
  <c r="L57" i="2"/>
  <c r="X57" i="2"/>
  <c r="AC84" i="2"/>
  <c r="U57" i="2"/>
  <c r="O57" i="2"/>
  <c r="K84" i="2"/>
  <c r="Q84" i="2"/>
  <c r="L84" i="2"/>
  <c r="J84" i="2"/>
  <c r="N57" i="2"/>
  <c r="AD57" i="2"/>
  <c r="AF84" i="2"/>
  <c r="G57" i="2"/>
  <c r="AH57" i="2"/>
  <c r="R84" i="2"/>
  <c r="AB57" i="2"/>
  <c r="AA57" i="2"/>
  <c r="AA84" i="2"/>
  <c r="AB84" i="2"/>
  <c r="Q57" i="2"/>
  <c r="S57" i="2"/>
  <c r="S85" i="2" s="1"/>
  <c r="O84" i="2"/>
  <c r="U84" i="2"/>
  <c r="N84" i="2"/>
  <c r="R57" i="2"/>
  <c r="S84" i="2"/>
  <c r="I84" i="2"/>
  <c r="T84" i="2"/>
  <c r="N85" i="2"/>
  <c r="I57" i="2"/>
  <c r="G84" i="2"/>
  <c r="M84" i="2"/>
  <c r="H84" i="2"/>
  <c r="V84" i="2"/>
  <c r="J85" i="2"/>
  <c r="AE57" i="2"/>
  <c r="AF57" i="2"/>
  <c r="AG84" i="2"/>
  <c r="AC57" i="2"/>
  <c r="Z84" i="2"/>
  <c r="AG57" i="2"/>
  <c r="AE84" i="2"/>
  <c r="AC85" i="2" l="1"/>
  <c r="Q85" i="2"/>
  <c r="L85" i="2"/>
  <c r="G85" i="2"/>
  <c r="R85" i="2"/>
  <c r="AA85" i="2"/>
  <c r="K85" i="2"/>
  <c r="V85" i="2"/>
  <c r="Y85" i="2"/>
  <c r="AH85" i="2"/>
  <c r="AF85" i="2"/>
  <c r="AG85" i="2"/>
  <c r="AE85" i="2"/>
  <c r="AB85" i="2"/>
  <c r="U85" i="2"/>
  <c r="X85" i="2"/>
  <c r="AD85" i="2"/>
  <c r="H85" i="2"/>
  <c r="T85" i="2"/>
  <c r="O85" i="2"/>
  <c r="M85" i="2"/>
  <c r="I85" i="2"/>
  <c r="P85" i="2"/>
</calcChain>
</file>

<file path=xl/sharedStrings.xml><?xml version="1.0" encoding="utf-8"?>
<sst xmlns="http://schemas.openxmlformats.org/spreadsheetml/2006/main" count="3348" uniqueCount="634">
  <si>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2020</t>
    </r>
    <r>
      <rPr>
        <b/>
        <sz val="14"/>
        <rFont val="ＭＳ Ｐゴシック"/>
        <family val="3"/>
        <charset val="128"/>
      </rPr>
      <t>年版</t>
    </r>
    <r>
      <rPr>
        <b/>
        <sz val="14"/>
        <rFont val="Times New Roman"/>
        <family val="1"/>
      </rPr>
      <t xml:space="preserve"> </t>
    </r>
    <rPh sb="0" eb="18">
      <t>ニｒ＠</t>
    </rPh>
    <rPh sb="28" eb="29">
      <t>ネン</t>
    </rPh>
    <rPh sb="29" eb="30">
      <t>バン</t>
    </rPh>
    <phoneticPr fontId="7"/>
  </si>
  <si>
    <r>
      <rPr>
        <b/>
        <sz val="14"/>
        <rFont val="ＭＳ Ｐゴシック"/>
        <family val="3"/>
        <charset val="128"/>
      </rPr>
      <t>第</t>
    </r>
    <r>
      <rPr>
        <b/>
        <sz val="14"/>
        <rFont val="Times New Roman"/>
        <family val="1"/>
      </rPr>
      <t>3</t>
    </r>
    <r>
      <rPr>
        <b/>
        <sz val="14"/>
        <rFont val="ＭＳ Ｐゴシック"/>
        <family val="3"/>
        <charset val="128"/>
      </rPr>
      <t>章</t>
    </r>
    <r>
      <rPr>
        <b/>
        <sz val="14"/>
        <rFont val="Times New Roman"/>
        <family val="1"/>
      </rPr>
      <t xml:space="preserve"> </t>
    </r>
    <r>
      <rPr>
        <b/>
        <sz val="14"/>
        <rFont val="ＭＳ Ｐゴシック"/>
        <family val="3"/>
        <charset val="128"/>
      </rPr>
      <t>エネルギー分野</t>
    </r>
    <r>
      <rPr>
        <b/>
        <sz val="14"/>
        <rFont val="Times New Roman"/>
        <family val="1"/>
      </rPr>
      <t xml:space="preserve"> </t>
    </r>
    <r>
      <rPr>
        <b/>
        <sz val="14"/>
        <rFont val="ＭＳ Ｐゴシック"/>
        <family val="3"/>
        <charset val="128"/>
      </rPr>
      <t>掲載</t>
    </r>
    <r>
      <rPr>
        <b/>
        <sz val="14"/>
        <rFont val="Times New Roman"/>
        <family val="1"/>
      </rPr>
      <t xml:space="preserve"> </t>
    </r>
    <r>
      <rPr>
        <b/>
        <sz val="14"/>
        <rFont val="ＭＳ Ｐゴシック"/>
        <family val="3"/>
        <charset val="128"/>
      </rPr>
      <t>時系列データ</t>
    </r>
    <rPh sb="0" eb="1">
      <t>ダイ</t>
    </rPh>
    <rPh sb="9" eb="11">
      <t>ブンヤ</t>
    </rPh>
    <rPh sb="12" eb="14">
      <t>ケイサイ</t>
    </rPh>
    <rPh sb="15" eb="18">
      <t>ジケイレツ</t>
    </rPh>
    <phoneticPr fontId="7"/>
  </si>
  <si>
    <r>
      <rPr>
        <sz val="11"/>
        <color theme="1"/>
        <rFont val="ＭＳ Ｐゴシック"/>
        <family val="3"/>
        <charset val="128"/>
      </rPr>
      <t>国立環境研究所　温室効果ガスインベントリオフィス</t>
    </r>
    <rPh sb="0" eb="2">
      <t>コクリツ</t>
    </rPh>
    <rPh sb="2" eb="4">
      <t>カンキョウ</t>
    </rPh>
    <rPh sb="4" eb="7">
      <t>ケンキュウショ</t>
    </rPh>
    <rPh sb="8" eb="10">
      <t>オンシツ</t>
    </rPh>
    <rPh sb="10" eb="12">
      <t>コウカ</t>
    </rPh>
    <phoneticPr fontId="7"/>
  </si>
  <si>
    <r>
      <rPr>
        <sz val="11"/>
        <color theme="1"/>
        <rFont val="ＭＳ Ｐゴシック"/>
        <family val="3"/>
        <charset val="128"/>
      </rPr>
      <t>シート名</t>
    </r>
    <rPh sb="3" eb="4">
      <t>メイ</t>
    </rPh>
    <phoneticPr fontId="3"/>
  </si>
  <si>
    <r>
      <rPr>
        <sz val="11"/>
        <color theme="1"/>
        <rFont val="ＭＳ Ｐゴシック"/>
        <family val="3"/>
        <charset val="128"/>
      </rPr>
      <t>表番号（表</t>
    </r>
    <r>
      <rPr>
        <sz val="11"/>
        <color theme="1"/>
        <rFont val="Times New Roman"/>
        <family val="1"/>
      </rPr>
      <t>3-</t>
    </r>
    <r>
      <rPr>
        <sz val="11"/>
        <color theme="1"/>
        <rFont val="ＭＳ Ｐゴシック"/>
        <family val="3"/>
        <charset val="128"/>
      </rPr>
      <t>）</t>
    </r>
    <rPh sb="0" eb="1">
      <t>ヒョウ</t>
    </rPh>
    <rPh sb="1" eb="3">
      <t>バンゴウ</t>
    </rPh>
    <rPh sb="4" eb="5">
      <t>ヒョウ</t>
    </rPh>
    <phoneticPr fontId="3"/>
  </si>
  <si>
    <r>
      <rPr>
        <sz val="11"/>
        <color theme="1"/>
        <rFont val="ＭＳ Ｐゴシック"/>
        <family val="3"/>
        <charset val="128"/>
      </rPr>
      <t>内容</t>
    </r>
    <rPh sb="0" eb="2">
      <t>ナイヨウ</t>
    </rPh>
    <phoneticPr fontId="3"/>
  </si>
  <si>
    <t>Contents</t>
    <phoneticPr fontId="7"/>
  </si>
  <si>
    <t>－</t>
    <phoneticPr fontId="7"/>
  </si>
  <si>
    <t>本シート</t>
    <rPh sb="0" eb="1">
      <t>ホン</t>
    </rPh>
    <phoneticPr fontId="7"/>
  </si>
  <si>
    <t>排出量_1A_J</t>
  </si>
  <si>
    <r>
      <rPr>
        <sz val="11"/>
        <color theme="1"/>
        <rFont val="ＭＳ Ｐゴシック"/>
        <family val="3"/>
        <charset val="128"/>
      </rPr>
      <t>燃料の燃焼（</t>
    </r>
    <r>
      <rPr>
        <sz val="11"/>
        <color theme="1"/>
        <rFont val="Times New Roman"/>
        <family val="1"/>
      </rPr>
      <t>1.A</t>
    </r>
    <r>
      <rPr>
        <sz val="11"/>
        <color theme="1"/>
        <rFont val="ＭＳ Ｐゴシック"/>
        <family val="3"/>
        <charset val="128"/>
      </rPr>
      <t>）からの温室効果ガス排出量</t>
    </r>
    <rPh sb="13" eb="15">
      <t>オンシツ</t>
    </rPh>
    <rPh sb="15" eb="17">
      <t>コウカ</t>
    </rPh>
    <phoneticPr fontId="3"/>
  </si>
  <si>
    <t>Indicators</t>
  </si>
  <si>
    <r>
      <rPr>
        <sz val="11"/>
        <color theme="1"/>
        <rFont val="ＭＳ Ｐゴシック"/>
        <family val="3"/>
        <charset val="128"/>
      </rPr>
      <t>燃料の燃焼（</t>
    </r>
    <r>
      <rPr>
        <sz val="11"/>
        <color theme="1"/>
        <rFont val="Times New Roman"/>
        <family val="1"/>
      </rPr>
      <t>1.A</t>
    </r>
    <r>
      <rPr>
        <sz val="11"/>
        <color theme="1"/>
        <rFont val="ＭＳ Ｐゴシック"/>
        <family val="3"/>
        <charset val="128"/>
      </rPr>
      <t>）からの温室効果ガス排出量に関連する指標の推移</t>
    </r>
    <rPh sb="0" eb="2">
      <t>ネンリョウ</t>
    </rPh>
    <rPh sb="3" eb="5">
      <t>ネンショウ</t>
    </rPh>
    <rPh sb="13" eb="15">
      <t>オンシツ</t>
    </rPh>
    <rPh sb="15" eb="17">
      <t>コウカ</t>
    </rPh>
    <rPh sb="19" eb="21">
      <t>ハイシュツ</t>
    </rPh>
    <rPh sb="21" eb="22">
      <t>リョウ</t>
    </rPh>
    <rPh sb="23" eb="25">
      <t>カンレン</t>
    </rPh>
    <rPh sb="27" eb="29">
      <t>シヒョウ</t>
    </rPh>
    <rPh sb="30" eb="32">
      <t>スイイ</t>
    </rPh>
    <phoneticPr fontId="7"/>
  </si>
  <si>
    <t>RASA_summary</t>
  </si>
  <si>
    <t>5, 6</t>
    <phoneticPr fontId="3"/>
  </si>
  <si>
    <t>レファレンスアプローチと部門別アプローチ　概要</t>
    <rPh sb="21" eb="23">
      <t>ガイヨウ</t>
    </rPh>
    <phoneticPr fontId="3"/>
  </si>
  <si>
    <t>RASA_detail</t>
  </si>
  <si>
    <r>
      <rPr>
        <sz val="11"/>
        <rFont val="ＭＳ Ｐゴシック"/>
        <family val="3"/>
        <charset val="128"/>
      </rPr>
      <t>レファレンスアプローチと部門別アプローチ　</t>
    </r>
    <r>
      <rPr>
        <sz val="11"/>
        <rFont val="ＭＳ 明朝"/>
        <family val="3"/>
        <charset val="128"/>
      </rPr>
      <t>詳細</t>
    </r>
    <rPh sb="12" eb="14">
      <t>ブモン</t>
    </rPh>
    <rPh sb="14" eb="15">
      <t>ベツ</t>
    </rPh>
    <rPh sb="21" eb="23">
      <t>ショウサイ</t>
    </rPh>
    <phoneticPr fontId="3"/>
  </si>
  <si>
    <t>CEF</t>
  </si>
  <si>
    <r>
      <rPr>
        <sz val="11"/>
        <color theme="1"/>
        <rFont val="ＭＳ Ｐゴシック"/>
        <family val="3"/>
        <charset val="128"/>
      </rPr>
      <t>エネルギー源別炭素排出係数</t>
    </r>
  </si>
  <si>
    <t>BFG_TG_EF</t>
  </si>
  <si>
    <t>15, 16</t>
    <phoneticPr fontId="3"/>
  </si>
  <si>
    <r>
      <rPr>
        <sz val="11"/>
        <color theme="1"/>
        <rFont val="ＭＳ Ｐゴシック"/>
        <family val="3"/>
        <charset val="128"/>
      </rPr>
      <t>高炉ガス・一般ガスの炭素排出係数の算定過程</t>
    </r>
    <rPh sb="5" eb="7">
      <t>イッパン</t>
    </rPh>
    <phoneticPr fontId="3"/>
  </si>
  <si>
    <t>AD_Trend</t>
  </si>
  <si>
    <t>18, 28, 32, 55</t>
    <phoneticPr fontId="3"/>
  </si>
  <si>
    <r>
      <rPr>
        <sz val="11"/>
        <color theme="1"/>
        <rFont val="ＭＳ Ｐゴシック"/>
        <family val="3"/>
        <charset val="128"/>
      </rPr>
      <t>部門別エネルギー消費量</t>
    </r>
    <phoneticPr fontId="3"/>
  </si>
  <si>
    <t>GCV</t>
  </si>
  <si>
    <t>エネルギー源別の高位発熱量の推移</t>
    <rPh sb="6" eb="7">
      <t>ベツ</t>
    </rPh>
    <phoneticPr fontId="3"/>
  </si>
  <si>
    <t>1A_misc</t>
  </si>
  <si>
    <t>25, 27, 34</t>
    <phoneticPr fontId="3"/>
  </si>
  <si>
    <r>
      <rPr>
        <sz val="11"/>
        <color theme="1"/>
        <rFont val="ＭＳ Ｐゴシック"/>
        <family val="3"/>
        <charset val="128"/>
      </rPr>
      <t>燃料の燃焼（</t>
    </r>
    <r>
      <rPr>
        <sz val="11"/>
        <color theme="1"/>
        <rFont val="Times New Roman"/>
        <family val="1"/>
      </rPr>
      <t>1.A</t>
    </r>
    <r>
      <rPr>
        <sz val="11"/>
        <color theme="1"/>
        <rFont val="ＭＳ Ｐゴシック"/>
        <family val="3"/>
        <charset val="128"/>
      </rPr>
      <t>）の各種表</t>
    </r>
    <rPh sb="11" eb="13">
      <t>カクシュ</t>
    </rPh>
    <rPh sb="13" eb="14">
      <t>ヒョウ</t>
    </rPh>
    <phoneticPr fontId="3"/>
  </si>
  <si>
    <r>
      <rPr>
        <sz val="11"/>
        <rFont val="ＭＳ Ｐゴシック"/>
        <family val="3"/>
        <charset val="128"/>
      </rPr>
      <t>運輸部門（</t>
    </r>
    <r>
      <rPr>
        <sz val="11"/>
        <rFont val="Times New Roman"/>
        <family val="1"/>
      </rPr>
      <t>1.A.3</t>
    </r>
    <r>
      <rPr>
        <sz val="11"/>
        <rFont val="ＭＳ Ｐゴシック"/>
        <family val="3"/>
        <charset val="128"/>
      </rPr>
      <t>）</t>
    </r>
    <r>
      <rPr>
        <sz val="11"/>
        <rFont val="Times New Roman"/>
        <family val="1"/>
      </rPr>
      <t>CH</t>
    </r>
    <r>
      <rPr>
        <vertAlign val="subscript"/>
        <sz val="11"/>
        <rFont val="Times New Roman"/>
        <family val="1"/>
      </rPr>
      <t>4</t>
    </r>
    <r>
      <rPr>
        <sz val="11"/>
        <rFont val="ＭＳ Ｐゴシック"/>
        <family val="3"/>
        <charset val="128"/>
      </rPr>
      <t>、</t>
    </r>
    <r>
      <rPr>
        <sz val="11"/>
        <rFont val="Times New Roman"/>
        <family val="1"/>
      </rPr>
      <t xml:space="preserve"> N</t>
    </r>
    <r>
      <rPr>
        <vertAlign val="subscript"/>
        <sz val="11"/>
        <rFont val="Times New Roman"/>
        <family val="1"/>
      </rPr>
      <t>2</t>
    </r>
    <r>
      <rPr>
        <sz val="11"/>
        <rFont val="Times New Roman"/>
        <family val="1"/>
      </rPr>
      <t>O</t>
    </r>
    <r>
      <rPr>
        <sz val="11"/>
        <rFont val="ＭＳ Ｐゴシック"/>
        <family val="3"/>
        <charset val="128"/>
      </rPr>
      <t>の各種表</t>
    </r>
    <rPh sb="0" eb="2">
      <t>ウンユ</t>
    </rPh>
    <rPh sb="2" eb="4">
      <t>ブモン</t>
    </rPh>
    <rPh sb="20" eb="22">
      <t>カクシュ</t>
    </rPh>
    <rPh sb="22" eb="23">
      <t>ヒョウ</t>
    </rPh>
    <phoneticPr fontId="3"/>
  </si>
  <si>
    <t>Waste</t>
  </si>
  <si>
    <t>廃棄物の焼却等（エネルギー分野での報告）（1.A.）における排出量</t>
    <phoneticPr fontId="3"/>
  </si>
  <si>
    <t>排出量_1B</t>
  </si>
  <si>
    <r>
      <rPr>
        <sz val="11"/>
        <color theme="1"/>
        <rFont val="ＭＳ Ｐゴシック"/>
        <family val="3"/>
        <charset val="128"/>
      </rPr>
      <t>燃料からの漏出（</t>
    </r>
    <r>
      <rPr>
        <sz val="11"/>
        <color theme="1"/>
        <rFont val="Times New Roman"/>
        <family val="1"/>
      </rPr>
      <t>1.B</t>
    </r>
    <r>
      <rPr>
        <sz val="11"/>
        <color theme="1"/>
        <rFont val="ＭＳ Ｐゴシック"/>
        <family val="3"/>
        <charset val="128"/>
      </rPr>
      <t>）の温室効果ガス排出量</t>
    </r>
    <phoneticPr fontId="3"/>
  </si>
  <si>
    <t>1B_misc</t>
  </si>
  <si>
    <r>
      <rPr>
        <sz val="11"/>
        <color theme="1"/>
        <rFont val="ＭＳ Ｐゴシック"/>
        <family val="3"/>
        <charset val="128"/>
      </rPr>
      <t>燃料からの漏出（</t>
    </r>
    <r>
      <rPr>
        <sz val="11"/>
        <color theme="1"/>
        <rFont val="Times New Roman"/>
        <family val="1"/>
      </rPr>
      <t>1.B</t>
    </r>
    <r>
      <rPr>
        <sz val="11"/>
        <color theme="1"/>
        <rFont val="ＭＳ Ｐゴシック"/>
        <family val="3"/>
        <charset val="128"/>
      </rPr>
      <t>）、二酸化炭素の輸送と貯留（</t>
    </r>
    <r>
      <rPr>
        <sz val="11"/>
        <color theme="1"/>
        <rFont val="Times New Roman"/>
        <family val="1"/>
      </rPr>
      <t>1.C</t>
    </r>
    <r>
      <rPr>
        <sz val="11"/>
        <color theme="1"/>
        <rFont val="ＭＳ Ｐゴシック"/>
        <family val="3"/>
        <charset val="128"/>
      </rPr>
      <t>）の各種表</t>
    </r>
    <rPh sb="13" eb="18">
      <t>ニサンカタンソ</t>
    </rPh>
    <rPh sb="19" eb="21">
      <t>ユソウ</t>
    </rPh>
    <rPh sb="22" eb="24">
      <t>チョリュウ</t>
    </rPh>
    <rPh sb="30" eb="32">
      <t>カクシュ</t>
    </rPh>
    <rPh sb="32" eb="33">
      <t>ヒョウ</t>
    </rPh>
    <phoneticPr fontId="3"/>
  </si>
  <si>
    <r>
      <rPr>
        <b/>
        <sz val="14"/>
        <rFont val="ＭＳ 明朝"/>
        <family val="1"/>
        <charset val="128"/>
      </rPr>
      <t>燃料の燃焼（</t>
    </r>
    <r>
      <rPr>
        <b/>
        <sz val="14"/>
        <rFont val="Times New Roman"/>
        <family val="1"/>
      </rPr>
      <t>1.A</t>
    </r>
    <r>
      <rPr>
        <b/>
        <sz val="14"/>
        <rFont val="ＭＳ 明朝"/>
        <family val="1"/>
        <charset val="128"/>
      </rPr>
      <t>）からの温室効果ガス排出量</t>
    </r>
    <phoneticPr fontId="7"/>
  </si>
  <si>
    <r>
      <rPr>
        <sz val="10"/>
        <rFont val="ＭＳ Ｐ明朝"/>
        <family val="1"/>
        <charset val="128"/>
      </rPr>
      <t>燃料の燃焼カテゴリー（</t>
    </r>
    <r>
      <rPr>
        <sz val="10"/>
        <rFont val="Times New Roman"/>
        <family val="1"/>
      </rPr>
      <t>1.A</t>
    </r>
    <r>
      <rPr>
        <sz val="10"/>
        <rFont val="ＭＳ Ｐ明朝"/>
        <family val="1"/>
        <charset val="128"/>
      </rPr>
      <t>）からの温室効果ガス排出量</t>
    </r>
    <rPh sb="0" eb="2">
      <t>ネンリョウ</t>
    </rPh>
    <rPh sb="3" eb="5">
      <t>ネンショウ</t>
    </rPh>
    <rPh sb="18" eb="20">
      <t>オンシツ</t>
    </rPh>
    <rPh sb="20" eb="22">
      <t>コウカ</t>
    </rPh>
    <rPh sb="24" eb="26">
      <t>ハイシュツ</t>
    </rPh>
    <rPh sb="26" eb="27">
      <t>リョウ</t>
    </rPh>
    <phoneticPr fontId="7"/>
  </si>
  <si>
    <t>Gas</t>
    <phoneticPr fontId="7"/>
  </si>
  <si>
    <r>
      <rPr>
        <sz val="11"/>
        <rFont val="ＭＳ 明朝"/>
        <family val="1"/>
        <charset val="128"/>
      </rPr>
      <t>区分</t>
    </r>
    <rPh sb="0" eb="2">
      <t>クブン</t>
    </rPh>
    <phoneticPr fontId="7"/>
  </si>
  <si>
    <r>
      <rPr>
        <sz val="11"/>
        <rFont val="ＭＳ 明朝"/>
        <family val="1"/>
        <charset val="128"/>
      </rPr>
      <t>単位</t>
    </r>
    <rPh sb="0" eb="2">
      <t>タンイ</t>
    </rPh>
    <phoneticPr fontId="7"/>
  </si>
  <si>
    <r>
      <t>CO</t>
    </r>
    <r>
      <rPr>
        <vertAlign val="subscript"/>
        <sz val="11"/>
        <rFont val="Times New Roman"/>
        <family val="1"/>
      </rPr>
      <t>2</t>
    </r>
    <phoneticPr fontId="7"/>
  </si>
  <si>
    <r>
      <t xml:space="preserve">1.A.1. </t>
    </r>
    <r>
      <rPr>
        <sz val="11"/>
        <rFont val="ＭＳ 明朝"/>
        <family val="1"/>
        <charset val="128"/>
      </rPr>
      <t>エネルギー産業</t>
    </r>
    <rPh sb="12" eb="14">
      <t>サンギョウ</t>
    </rPh>
    <phoneticPr fontId="7"/>
  </si>
  <si>
    <r>
      <t>kt-CO</t>
    </r>
    <r>
      <rPr>
        <vertAlign val="subscript"/>
        <sz val="11"/>
        <rFont val="Times New Roman"/>
        <family val="1"/>
      </rPr>
      <t>2</t>
    </r>
    <phoneticPr fontId="28"/>
  </si>
  <si>
    <t xml:space="preserve"> </t>
    <phoneticPr fontId="7"/>
  </si>
  <si>
    <r>
      <t xml:space="preserve">a. </t>
    </r>
    <r>
      <rPr>
        <sz val="11"/>
        <rFont val="ＭＳ 明朝"/>
        <family val="1"/>
        <charset val="128"/>
      </rPr>
      <t>発電及び熱供給</t>
    </r>
    <rPh sb="3" eb="5">
      <t>ハツデン</t>
    </rPh>
    <rPh sb="5" eb="6">
      <t>オヨ</t>
    </rPh>
    <rPh sb="7" eb="8">
      <t>ネツ</t>
    </rPh>
    <rPh sb="8" eb="10">
      <t>キョウキュウ</t>
    </rPh>
    <phoneticPr fontId="7"/>
  </si>
  <si>
    <r>
      <t xml:space="preserve">b. </t>
    </r>
    <r>
      <rPr>
        <sz val="11"/>
        <rFont val="ＭＳ 明朝"/>
        <family val="1"/>
        <charset val="128"/>
      </rPr>
      <t>石油精製</t>
    </r>
    <rPh sb="3" eb="5">
      <t>セキユ</t>
    </rPh>
    <rPh sb="5" eb="7">
      <t>セイセイ</t>
    </rPh>
    <phoneticPr fontId="7"/>
  </si>
  <si>
    <r>
      <t xml:space="preserve">c. </t>
    </r>
    <r>
      <rPr>
        <sz val="11"/>
        <rFont val="ＭＳ 明朝"/>
        <family val="1"/>
        <charset val="128"/>
      </rPr>
      <t>固体燃料製造及び他エネルギー産業</t>
    </r>
    <rPh sb="3" eb="5">
      <t>コタイ</t>
    </rPh>
    <rPh sb="5" eb="7">
      <t>ネンリョウ</t>
    </rPh>
    <rPh sb="7" eb="9">
      <t>セイゾウ</t>
    </rPh>
    <rPh sb="9" eb="10">
      <t>オヨ</t>
    </rPh>
    <rPh sb="11" eb="12">
      <t>ホカ</t>
    </rPh>
    <rPh sb="17" eb="19">
      <t>サンギョウ</t>
    </rPh>
    <phoneticPr fontId="7"/>
  </si>
  <si>
    <r>
      <t xml:space="preserve">1.A.2. </t>
    </r>
    <r>
      <rPr>
        <sz val="11"/>
        <rFont val="ＭＳ 明朝"/>
        <family val="1"/>
        <charset val="128"/>
      </rPr>
      <t>製造業及び建設業</t>
    </r>
    <rPh sb="7" eb="10">
      <t>セイゾウギョウ</t>
    </rPh>
    <rPh sb="10" eb="11">
      <t>オヨ</t>
    </rPh>
    <rPh sb="12" eb="15">
      <t>ケンセツギョウ</t>
    </rPh>
    <phoneticPr fontId="7"/>
  </si>
  <si>
    <r>
      <t xml:space="preserve">a. </t>
    </r>
    <r>
      <rPr>
        <sz val="11"/>
        <rFont val="ＭＳ 明朝"/>
        <family val="1"/>
        <charset val="128"/>
      </rPr>
      <t>鉄鋼</t>
    </r>
    <rPh sb="3" eb="5">
      <t>テッコウ</t>
    </rPh>
    <phoneticPr fontId="7"/>
  </si>
  <si>
    <r>
      <t xml:space="preserve">b. </t>
    </r>
    <r>
      <rPr>
        <sz val="11"/>
        <rFont val="ＭＳ 明朝"/>
        <family val="1"/>
        <charset val="128"/>
      </rPr>
      <t>非鉄金属</t>
    </r>
    <rPh sb="3" eb="5">
      <t>ヒテツ</t>
    </rPh>
    <rPh sb="5" eb="6">
      <t>キン</t>
    </rPh>
    <rPh sb="6" eb="7">
      <t>ゾク</t>
    </rPh>
    <phoneticPr fontId="7"/>
  </si>
  <si>
    <r>
      <t xml:space="preserve">c. </t>
    </r>
    <r>
      <rPr>
        <sz val="11"/>
        <rFont val="ＭＳ 明朝"/>
        <family val="1"/>
        <charset val="128"/>
      </rPr>
      <t>化学</t>
    </r>
    <rPh sb="3" eb="5">
      <t>カガク</t>
    </rPh>
    <phoneticPr fontId="7"/>
  </si>
  <si>
    <r>
      <t xml:space="preserve">d. </t>
    </r>
    <r>
      <rPr>
        <sz val="11"/>
        <rFont val="ＭＳ 明朝"/>
        <family val="1"/>
        <charset val="128"/>
      </rPr>
      <t>パルプ･紙</t>
    </r>
    <phoneticPr fontId="7"/>
  </si>
  <si>
    <r>
      <t xml:space="preserve">e. </t>
    </r>
    <r>
      <rPr>
        <sz val="11"/>
        <rFont val="ＭＳ 明朝"/>
        <family val="1"/>
        <charset val="128"/>
      </rPr>
      <t>食品加工･飲料</t>
    </r>
    <rPh sb="3" eb="5">
      <t>ショクヒン</t>
    </rPh>
    <rPh sb="5" eb="7">
      <t>カコウ</t>
    </rPh>
    <rPh sb="8" eb="10">
      <t>インリョウ</t>
    </rPh>
    <phoneticPr fontId="7"/>
  </si>
  <si>
    <r>
      <t xml:space="preserve">f. </t>
    </r>
    <r>
      <rPr>
        <sz val="11"/>
        <rFont val="ＭＳ Ｐ明朝"/>
        <family val="1"/>
        <charset val="128"/>
      </rPr>
      <t>窯業土石</t>
    </r>
    <rPh sb="3" eb="7">
      <t>ヨウギョウドセキ</t>
    </rPh>
    <phoneticPr fontId="28"/>
  </si>
  <si>
    <r>
      <t xml:space="preserve">g. </t>
    </r>
    <r>
      <rPr>
        <sz val="11"/>
        <rFont val="ＭＳ 明朝"/>
        <family val="1"/>
        <charset val="128"/>
      </rPr>
      <t>その他</t>
    </r>
    <rPh sb="5" eb="6">
      <t>タ</t>
    </rPh>
    <phoneticPr fontId="7"/>
  </si>
  <si>
    <r>
      <t xml:space="preserve">1.A.3. </t>
    </r>
    <r>
      <rPr>
        <sz val="11"/>
        <rFont val="ＭＳ 明朝"/>
        <family val="1"/>
        <charset val="128"/>
      </rPr>
      <t>運輸</t>
    </r>
    <rPh sb="7" eb="9">
      <t>ウンユ</t>
    </rPh>
    <phoneticPr fontId="7"/>
  </si>
  <si>
    <r>
      <t xml:space="preserve">a. </t>
    </r>
    <r>
      <rPr>
        <sz val="11"/>
        <rFont val="ＭＳ 明朝"/>
        <family val="1"/>
        <charset val="128"/>
      </rPr>
      <t>航空</t>
    </r>
    <rPh sb="3" eb="5">
      <t>コウクウ</t>
    </rPh>
    <phoneticPr fontId="28"/>
  </si>
  <si>
    <t>b. 自動車</t>
    <phoneticPr fontId="28"/>
  </si>
  <si>
    <r>
      <t xml:space="preserve">c. </t>
    </r>
    <r>
      <rPr>
        <sz val="11"/>
        <rFont val="ＭＳ 明朝"/>
        <family val="1"/>
        <charset val="128"/>
      </rPr>
      <t>鉄道</t>
    </r>
    <rPh sb="3" eb="5">
      <t>テツドウ</t>
    </rPh>
    <phoneticPr fontId="28"/>
  </si>
  <si>
    <r>
      <t xml:space="preserve">d. </t>
    </r>
    <r>
      <rPr>
        <sz val="11"/>
        <rFont val="ＭＳ 明朝"/>
        <family val="1"/>
        <charset val="128"/>
      </rPr>
      <t>船舶</t>
    </r>
    <rPh sb="3" eb="5">
      <t>センパク</t>
    </rPh>
    <phoneticPr fontId="28"/>
  </si>
  <si>
    <r>
      <t xml:space="preserve">e. </t>
    </r>
    <r>
      <rPr>
        <sz val="11"/>
        <rFont val="ＭＳ Ｐ明朝"/>
        <family val="1"/>
        <charset val="128"/>
      </rPr>
      <t>その他輸送</t>
    </r>
    <rPh sb="5" eb="6">
      <t>タ</t>
    </rPh>
    <rPh sb="6" eb="8">
      <t>ユソウ</t>
    </rPh>
    <phoneticPr fontId="3"/>
  </si>
  <si>
    <r>
      <t xml:space="preserve">1.A.4. </t>
    </r>
    <r>
      <rPr>
        <sz val="11"/>
        <rFont val="ＭＳ 明朝"/>
        <family val="1"/>
        <charset val="128"/>
      </rPr>
      <t>その他部門</t>
    </r>
    <rPh sb="9" eb="10">
      <t>タ</t>
    </rPh>
    <rPh sb="10" eb="12">
      <t>ブモン</t>
    </rPh>
    <phoneticPr fontId="7"/>
  </si>
  <si>
    <r>
      <t xml:space="preserve">a. </t>
    </r>
    <r>
      <rPr>
        <sz val="11"/>
        <rFont val="ＭＳ 明朝"/>
        <family val="1"/>
        <charset val="128"/>
      </rPr>
      <t>業務</t>
    </r>
    <rPh sb="3" eb="5">
      <t>ギョウム</t>
    </rPh>
    <phoneticPr fontId="7"/>
  </si>
  <si>
    <r>
      <t xml:space="preserve">b. </t>
    </r>
    <r>
      <rPr>
        <sz val="11"/>
        <rFont val="ＭＳ 明朝"/>
        <family val="1"/>
        <charset val="128"/>
      </rPr>
      <t>家庭</t>
    </r>
    <rPh sb="3" eb="5">
      <t>カテイ</t>
    </rPh>
    <phoneticPr fontId="28"/>
  </si>
  <si>
    <r>
      <t xml:space="preserve">c. </t>
    </r>
    <r>
      <rPr>
        <sz val="11"/>
        <rFont val="ＭＳ 明朝"/>
        <family val="1"/>
        <charset val="128"/>
      </rPr>
      <t>農林水産業</t>
    </r>
    <rPh sb="3" eb="5">
      <t>ノウリン</t>
    </rPh>
    <rPh sb="5" eb="8">
      <t>スイサンギョウ</t>
    </rPh>
    <phoneticPr fontId="28"/>
  </si>
  <si>
    <r>
      <t xml:space="preserve">1.A.5. </t>
    </r>
    <r>
      <rPr>
        <sz val="11"/>
        <rFont val="ＭＳ 明朝"/>
        <family val="1"/>
        <charset val="128"/>
      </rPr>
      <t>その他</t>
    </r>
    <rPh sb="9" eb="10">
      <t>タ</t>
    </rPh>
    <phoneticPr fontId="28"/>
  </si>
  <si>
    <r>
      <t xml:space="preserve">a. </t>
    </r>
    <r>
      <rPr>
        <sz val="11"/>
        <rFont val="ＭＳ 明朝"/>
        <family val="1"/>
        <charset val="128"/>
      </rPr>
      <t>固定発生源</t>
    </r>
    <rPh sb="3" eb="5">
      <t>コテイ</t>
    </rPh>
    <rPh sb="5" eb="8">
      <t>ハッセイゲン</t>
    </rPh>
    <phoneticPr fontId="28"/>
  </si>
  <si>
    <r>
      <t xml:space="preserve">b. </t>
    </r>
    <r>
      <rPr>
        <sz val="11"/>
        <rFont val="ＭＳ 明朝"/>
        <family val="1"/>
        <charset val="128"/>
      </rPr>
      <t>移動発生源</t>
    </r>
    <rPh sb="3" eb="5">
      <t>イドウ</t>
    </rPh>
    <rPh sb="5" eb="8">
      <t>ハッセイゲン</t>
    </rPh>
    <phoneticPr fontId="28"/>
  </si>
  <si>
    <r>
      <rPr>
        <sz val="11"/>
        <rFont val="ＭＳ 明朝"/>
        <family val="1"/>
        <charset val="128"/>
      </rPr>
      <t>合計</t>
    </r>
    <rPh sb="0" eb="2">
      <t>ゴウケイ</t>
    </rPh>
    <phoneticPr fontId="7"/>
  </si>
  <si>
    <r>
      <t>CH</t>
    </r>
    <r>
      <rPr>
        <vertAlign val="subscript"/>
        <sz val="11"/>
        <rFont val="Times New Roman"/>
        <family val="1"/>
      </rPr>
      <t>4</t>
    </r>
    <phoneticPr fontId="7"/>
  </si>
  <si>
    <r>
      <t>kt-CH</t>
    </r>
    <r>
      <rPr>
        <vertAlign val="subscript"/>
        <sz val="11"/>
        <rFont val="Times New Roman"/>
        <family val="1"/>
      </rPr>
      <t>4</t>
    </r>
    <phoneticPr fontId="28"/>
  </si>
  <si>
    <r>
      <t>kt-CO</t>
    </r>
    <r>
      <rPr>
        <vertAlign val="subscript"/>
        <sz val="11"/>
        <rFont val="Times New Roman"/>
        <family val="1"/>
      </rPr>
      <t>2</t>
    </r>
    <r>
      <rPr>
        <sz val="11"/>
        <rFont val="ＭＳ Ｐ明朝"/>
        <family val="1"/>
        <charset val="128"/>
      </rPr>
      <t>換算</t>
    </r>
    <rPh sb="6" eb="8">
      <t>カンサン</t>
    </rPh>
    <phoneticPr fontId="7"/>
  </si>
  <si>
    <r>
      <t>N</t>
    </r>
    <r>
      <rPr>
        <vertAlign val="subscript"/>
        <sz val="11"/>
        <rFont val="Times New Roman"/>
        <family val="1"/>
      </rPr>
      <t>2</t>
    </r>
    <r>
      <rPr>
        <sz val="11"/>
        <rFont val="Times New Roman"/>
        <family val="1"/>
      </rPr>
      <t>O</t>
    </r>
    <phoneticPr fontId="7"/>
  </si>
  <si>
    <r>
      <t>kt-N</t>
    </r>
    <r>
      <rPr>
        <vertAlign val="subscript"/>
        <sz val="11"/>
        <rFont val="Times New Roman"/>
        <family val="1"/>
      </rPr>
      <t>2</t>
    </r>
    <r>
      <rPr>
        <sz val="11"/>
        <rFont val="Times New Roman"/>
        <family val="1"/>
      </rPr>
      <t>O</t>
    </r>
    <phoneticPr fontId="28"/>
  </si>
  <si>
    <t>合計</t>
    <rPh sb="0" eb="2">
      <t>ゴウケイ</t>
    </rPh>
    <phoneticPr fontId="7"/>
  </si>
  <si>
    <r>
      <rPr>
        <sz val="11"/>
        <rFont val="ＭＳ 明朝"/>
        <family val="1"/>
        <charset val="128"/>
      </rPr>
      <t>全ガス合計</t>
    </r>
    <rPh sb="0" eb="1">
      <t>ゼン</t>
    </rPh>
    <rPh sb="3" eb="5">
      <t>ゴウケイ</t>
    </rPh>
    <phoneticPr fontId="7"/>
  </si>
  <si>
    <r>
      <rPr>
        <b/>
        <sz val="14"/>
        <rFont val="ＭＳ 明朝"/>
        <family val="1"/>
        <charset val="128"/>
      </rPr>
      <t>燃料の燃焼（</t>
    </r>
    <r>
      <rPr>
        <b/>
        <sz val="14"/>
        <rFont val="Times New Roman"/>
        <family val="1"/>
      </rPr>
      <t>1.A</t>
    </r>
    <r>
      <rPr>
        <b/>
        <sz val="14"/>
        <rFont val="ＭＳ 明朝"/>
        <family val="1"/>
        <charset val="128"/>
      </rPr>
      <t>）からの温室効果ガス排出量に関連する指標の推移</t>
    </r>
    <phoneticPr fontId="7"/>
  </si>
  <si>
    <t>燃料の燃焼カテゴリー（1.A）からの温室効果ガス排出量に関連する指標の推移</t>
    <rPh sb="0" eb="2">
      <t>ネンリョウ</t>
    </rPh>
    <rPh sb="3" eb="5">
      <t>ネンショウ</t>
    </rPh>
    <rPh sb="18" eb="20">
      <t>オンシツ</t>
    </rPh>
    <rPh sb="20" eb="22">
      <t>コウカ</t>
    </rPh>
    <rPh sb="24" eb="26">
      <t>ハイシュツ</t>
    </rPh>
    <rPh sb="26" eb="27">
      <t>リョウ</t>
    </rPh>
    <rPh sb="28" eb="30">
      <t>カンレン</t>
    </rPh>
    <rPh sb="32" eb="34">
      <t>シヒョウ</t>
    </rPh>
    <rPh sb="35" eb="37">
      <t>スイイ</t>
    </rPh>
    <phoneticPr fontId="7"/>
  </si>
  <si>
    <t>No.</t>
    <phoneticPr fontId="7"/>
  </si>
  <si>
    <t>関連ｻﾌﾞｶﾃｺﾞﾘｰ</t>
    <rPh sb="0" eb="2">
      <t>カンレン</t>
    </rPh>
    <phoneticPr fontId="7"/>
  </si>
  <si>
    <r>
      <rPr>
        <sz val="11"/>
        <rFont val="ＭＳ Ｐ明朝"/>
        <family val="1"/>
        <charset val="128"/>
      </rPr>
      <t>項目</t>
    </r>
    <phoneticPr fontId="7"/>
  </si>
  <si>
    <r>
      <t xml:space="preserve">1.A. 
 </t>
    </r>
    <r>
      <rPr>
        <sz val="11"/>
        <rFont val="ＭＳ 明朝"/>
        <family val="1"/>
        <charset val="128"/>
      </rPr>
      <t>燃料の燃焼</t>
    </r>
    <rPh sb="7" eb="9">
      <t>ネンリョウ</t>
    </rPh>
    <rPh sb="10" eb="12">
      <t>ネンショウ</t>
    </rPh>
    <phoneticPr fontId="7"/>
  </si>
  <si>
    <t>最終電力消費</t>
    <rPh sb="0" eb="2">
      <t>サイシュウ</t>
    </rPh>
    <rPh sb="2" eb="4">
      <t>デンリョク</t>
    </rPh>
    <rPh sb="4" eb="6">
      <t>ショウヒ</t>
    </rPh>
    <phoneticPr fontId="31"/>
  </si>
  <si>
    <t>TWh</t>
    <phoneticPr fontId="31"/>
  </si>
  <si>
    <r>
      <t xml:space="preserve">1.A.2. 
 </t>
    </r>
    <r>
      <rPr>
        <sz val="11"/>
        <rFont val="ＭＳ Ｐ明朝"/>
        <family val="1"/>
        <charset val="128"/>
      </rPr>
      <t>製造業及び建設業</t>
    </r>
    <phoneticPr fontId="7"/>
  </si>
  <si>
    <t>鉱工業生産指数</t>
    <rPh sb="0" eb="3">
      <t>コウコウギョウ</t>
    </rPh>
    <rPh sb="3" eb="5">
      <t>セイサン</t>
    </rPh>
    <rPh sb="5" eb="7">
      <t>シスウ</t>
    </rPh>
    <phoneticPr fontId="31"/>
  </si>
  <si>
    <r>
      <t>2015</t>
    </r>
    <r>
      <rPr>
        <sz val="11"/>
        <color theme="1"/>
        <rFont val="ＭＳ Ｐ明朝"/>
        <family val="1"/>
        <charset val="128"/>
      </rPr>
      <t>年基準</t>
    </r>
    <rPh sb="4" eb="5">
      <t>ネン</t>
    </rPh>
    <rPh sb="5" eb="7">
      <t>キジュン</t>
    </rPh>
    <phoneticPr fontId="31"/>
  </si>
  <si>
    <t>1.A.3.b. 
 自動車</t>
  </si>
  <si>
    <t>自動車の走行量</t>
    <rPh sb="0" eb="3">
      <t>ジドウシャ</t>
    </rPh>
    <rPh sb="4" eb="6">
      <t>ソウコウ</t>
    </rPh>
    <rPh sb="6" eb="7">
      <t>リョウ</t>
    </rPh>
    <phoneticPr fontId="31"/>
  </si>
  <si>
    <r>
      <rPr>
        <sz val="11"/>
        <color theme="1"/>
        <rFont val="ＭＳ Ｐ明朝"/>
        <family val="1"/>
        <charset val="128"/>
      </rPr>
      <t>十億台キロ</t>
    </r>
    <rPh sb="0" eb="1">
      <t>ジュウ</t>
    </rPh>
    <rPh sb="1" eb="2">
      <t>オク</t>
    </rPh>
    <rPh sb="2" eb="3">
      <t>ダイ</t>
    </rPh>
    <phoneticPr fontId="28"/>
  </si>
  <si>
    <r>
      <t xml:space="preserve">1.A.4.a. 
 </t>
    </r>
    <r>
      <rPr>
        <sz val="11"/>
        <rFont val="ＭＳ 明朝"/>
        <family val="1"/>
        <charset val="128"/>
      </rPr>
      <t>業務</t>
    </r>
    <rPh sb="11" eb="13">
      <t>ギョウム</t>
    </rPh>
    <phoneticPr fontId="7"/>
  </si>
  <si>
    <t>第三次産業活動指数</t>
    <rPh sb="0" eb="3">
      <t>ダイサンジ</t>
    </rPh>
    <rPh sb="3" eb="5">
      <t>サンギョウ</t>
    </rPh>
    <rPh sb="5" eb="7">
      <t>カツドウ</t>
    </rPh>
    <rPh sb="7" eb="9">
      <t>シスウ</t>
    </rPh>
    <phoneticPr fontId="31"/>
  </si>
  <si>
    <r>
      <t>2010</t>
    </r>
    <r>
      <rPr>
        <sz val="11"/>
        <color theme="1"/>
        <rFont val="ＭＳ Ｐ明朝"/>
        <family val="1"/>
        <charset val="128"/>
      </rPr>
      <t>年基準</t>
    </r>
    <rPh sb="4" eb="5">
      <t>ネン</t>
    </rPh>
    <rPh sb="5" eb="7">
      <t>キジュン</t>
    </rPh>
    <phoneticPr fontId="31"/>
  </si>
  <si>
    <t>レファレンスアプローチと部門別アプローチ　概要</t>
    <phoneticPr fontId="28"/>
  </si>
  <si>
    <r>
      <rPr>
        <sz val="11"/>
        <rFont val="ＭＳ 明朝"/>
        <family val="1"/>
        <charset val="128"/>
      </rPr>
      <t>表</t>
    </r>
    <r>
      <rPr>
        <sz val="11"/>
        <rFont val="Times New Roman"/>
        <family val="1"/>
      </rPr>
      <t>3-</t>
    </r>
    <rPh sb="0" eb="1">
      <t>ヒョウ</t>
    </rPh>
    <phoneticPr fontId="28"/>
  </si>
  <si>
    <t>エネルギー消費量の比較</t>
    <rPh sb="5" eb="7">
      <t>ショウヒ</t>
    </rPh>
    <rPh sb="7" eb="8">
      <t>リョウ</t>
    </rPh>
    <rPh sb="9" eb="11">
      <t>ヒカク</t>
    </rPh>
    <phoneticPr fontId="3"/>
  </si>
  <si>
    <t>[PJ]</t>
    <phoneticPr fontId="33"/>
  </si>
  <si>
    <r>
      <rPr>
        <b/>
        <u/>
        <sz val="11"/>
        <rFont val="ＭＳ 明朝"/>
        <family val="1"/>
        <charset val="128"/>
      </rPr>
      <t>レファレンスアプローチ</t>
    </r>
    <phoneticPr fontId="33"/>
  </si>
  <si>
    <r>
      <rPr>
        <sz val="11"/>
        <rFont val="ＭＳ 明朝"/>
        <family val="1"/>
        <charset val="128"/>
      </rPr>
      <t>液体燃料</t>
    </r>
    <phoneticPr fontId="33"/>
  </si>
  <si>
    <r>
      <rPr>
        <sz val="11"/>
        <rFont val="ＭＳ 明朝"/>
        <family val="1"/>
        <charset val="128"/>
      </rPr>
      <t>固体燃料</t>
    </r>
    <rPh sb="2" eb="4">
      <t>ネンリョウ</t>
    </rPh>
    <phoneticPr fontId="33"/>
  </si>
  <si>
    <r>
      <rPr>
        <sz val="11"/>
        <rFont val="ＭＳ 明朝"/>
        <family val="1"/>
        <charset val="128"/>
      </rPr>
      <t>気体燃料</t>
    </r>
    <phoneticPr fontId="33"/>
  </si>
  <si>
    <r>
      <rPr>
        <sz val="11"/>
        <rFont val="ＭＳ 明朝"/>
        <family val="1"/>
        <charset val="128"/>
      </rPr>
      <t>その他化石燃料</t>
    </r>
    <rPh sb="2" eb="3">
      <t>タ</t>
    </rPh>
    <rPh sb="3" eb="5">
      <t>カセキ</t>
    </rPh>
    <rPh sb="5" eb="7">
      <t>ネンリョウ</t>
    </rPh>
    <phoneticPr fontId="28"/>
  </si>
  <si>
    <r>
      <rPr>
        <sz val="11"/>
        <rFont val="ＭＳ 明朝"/>
        <family val="1"/>
        <charset val="128"/>
      </rPr>
      <t>泥炭</t>
    </r>
    <rPh sb="0" eb="2">
      <t>デイタン</t>
    </rPh>
    <phoneticPr fontId="28"/>
  </si>
  <si>
    <r>
      <rPr>
        <b/>
        <sz val="11"/>
        <rFont val="ＭＳ 明朝"/>
        <family val="1"/>
        <charset val="128"/>
      </rPr>
      <t>合計</t>
    </r>
    <rPh sb="0" eb="2">
      <t>ゴウケイ</t>
    </rPh>
    <phoneticPr fontId="33"/>
  </si>
  <si>
    <r>
      <rPr>
        <b/>
        <u/>
        <sz val="11"/>
        <rFont val="ＭＳ 明朝"/>
        <family val="1"/>
        <charset val="128"/>
      </rPr>
      <t>部門別アプローチ</t>
    </r>
    <rPh sb="0" eb="3">
      <t>ブモンベツ</t>
    </rPh>
    <phoneticPr fontId="33"/>
  </si>
  <si>
    <r>
      <rPr>
        <b/>
        <u/>
        <sz val="11"/>
        <rFont val="ＭＳ 明朝"/>
        <family val="1"/>
        <charset val="128"/>
      </rPr>
      <t>差異</t>
    </r>
    <r>
      <rPr>
        <b/>
        <u/>
        <sz val="11"/>
        <rFont val="Times New Roman"/>
        <family val="1"/>
      </rPr>
      <t xml:space="preserve"> (%)</t>
    </r>
    <rPh sb="0" eb="2">
      <t>サイ</t>
    </rPh>
    <phoneticPr fontId="33"/>
  </si>
  <si>
    <t>NA</t>
    <phoneticPr fontId="28"/>
  </si>
  <si>
    <t>IE</t>
    <phoneticPr fontId="28"/>
  </si>
  <si>
    <r>
      <t>CO</t>
    </r>
    <r>
      <rPr>
        <vertAlign val="subscript"/>
        <sz val="11"/>
        <rFont val="Times New Roman"/>
        <family val="1"/>
      </rPr>
      <t>2</t>
    </r>
    <r>
      <rPr>
        <sz val="11"/>
        <rFont val="ＭＳ 明朝"/>
        <family val="1"/>
        <charset val="128"/>
      </rPr>
      <t>排出量の比較</t>
    </r>
    <rPh sb="3" eb="5">
      <t>ハイシュツ</t>
    </rPh>
    <rPh sb="5" eb="6">
      <t>リョウ</t>
    </rPh>
    <rPh sb="7" eb="9">
      <t>ヒカク</t>
    </rPh>
    <phoneticPr fontId="3"/>
  </si>
  <si>
    <r>
      <t>[Mt-CO</t>
    </r>
    <r>
      <rPr>
        <vertAlign val="subscript"/>
        <sz val="11"/>
        <rFont val="Times New Roman"/>
        <family val="1"/>
      </rPr>
      <t>2</t>
    </r>
    <r>
      <rPr>
        <sz val="11"/>
        <rFont val="Times New Roman"/>
        <family val="1"/>
      </rPr>
      <t>]</t>
    </r>
    <phoneticPr fontId="33"/>
  </si>
  <si>
    <r>
      <rPr>
        <sz val="11"/>
        <rFont val="ＭＳ 明朝"/>
        <family val="1"/>
        <charset val="128"/>
      </rPr>
      <t>その他化石燃料</t>
    </r>
  </si>
  <si>
    <t>IE</t>
  </si>
  <si>
    <r>
      <rPr>
        <b/>
        <u/>
        <sz val="11"/>
        <rFont val="ＭＳ 明朝"/>
        <family val="1"/>
        <charset val="128"/>
      </rPr>
      <t>セクトラルアプローチ</t>
    </r>
    <phoneticPr fontId="33"/>
  </si>
  <si>
    <t>レファレンスアプローチと部門別アプローチ　詳細</t>
    <phoneticPr fontId="3"/>
  </si>
  <si>
    <r>
      <rPr>
        <sz val="11"/>
        <rFont val="ＭＳ 明朝"/>
        <family val="1"/>
        <charset val="128"/>
      </rPr>
      <t>表</t>
    </r>
    <r>
      <rPr>
        <sz val="11"/>
        <rFont val="Times New Roman"/>
        <family val="1"/>
      </rPr>
      <t>3-</t>
    </r>
    <rPh sb="0" eb="1">
      <t>ヒョウ</t>
    </rPh>
    <phoneticPr fontId="3"/>
  </si>
  <si>
    <r>
      <t>CO</t>
    </r>
    <r>
      <rPr>
        <vertAlign val="subscript"/>
        <sz val="11"/>
        <rFont val="Times New Roman"/>
        <family val="1"/>
      </rPr>
      <t>2</t>
    </r>
    <r>
      <rPr>
        <sz val="11"/>
        <rFont val="ＭＳ 明朝"/>
        <family val="1"/>
        <charset val="128"/>
      </rPr>
      <t>排出量の比較（詳細）</t>
    </r>
    <phoneticPr fontId="3"/>
  </si>
  <si>
    <t>RA</t>
    <phoneticPr fontId="7"/>
  </si>
  <si>
    <r>
      <rPr>
        <sz val="11"/>
        <rFont val="ＭＳ 明朝"/>
        <family val="1"/>
        <charset val="128"/>
      </rPr>
      <t>液体燃料</t>
    </r>
  </si>
  <si>
    <r>
      <rPr>
        <sz val="11"/>
        <rFont val="ＭＳ 明朝"/>
        <family val="1"/>
        <charset val="128"/>
      </rPr>
      <t>固体燃料</t>
    </r>
  </si>
  <si>
    <r>
      <rPr>
        <sz val="11"/>
        <rFont val="ＭＳ 明朝"/>
        <family val="1"/>
        <charset val="128"/>
      </rPr>
      <t>気体燃料</t>
    </r>
  </si>
  <si>
    <r>
      <rPr>
        <sz val="11"/>
        <rFont val="ＭＳ 明朝"/>
        <family val="1"/>
        <charset val="128"/>
      </rPr>
      <t>その他化石燃料</t>
    </r>
    <phoneticPr fontId="28"/>
  </si>
  <si>
    <t>SA</t>
    <phoneticPr fontId="7"/>
  </si>
  <si>
    <r>
      <rPr>
        <sz val="11"/>
        <rFont val="ＭＳ 明朝"/>
        <family val="1"/>
        <charset val="128"/>
      </rPr>
      <t>泥炭</t>
    </r>
  </si>
  <si>
    <t>RA-SA</t>
    <phoneticPr fontId="7"/>
  </si>
  <si>
    <t>NA</t>
  </si>
  <si>
    <r>
      <rPr>
        <b/>
        <sz val="11"/>
        <rFont val="ＭＳ 明朝"/>
        <family val="1"/>
        <charset val="128"/>
      </rPr>
      <t>一次供給側統計誤差</t>
    </r>
    <rPh sb="0" eb="2">
      <t>イチジ</t>
    </rPh>
    <rPh sb="2" eb="4">
      <t>キョウキュウ</t>
    </rPh>
    <rPh sb="4" eb="5">
      <t>ガワ</t>
    </rPh>
    <rPh sb="5" eb="7">
      <t>トウケイ</t>
    </rPh>
    <rPh sb="7" eb="9">
      <t>ゴサ</t>
    </rPh>
    <phoneticPr fontId="7"/>
  </si>
  <si>
    <r>
      <rPr>
        <b/>
        <sz val="11"/>
        <rFont val="ＭＳ 明朝"/>
        <family val="1"/>
        <charset val="128"/>
      </rPr>
      <t>石炭品種振替</t>
    </r>
    <rPh sb="0" eb="6">
      <t>セキタンヒンシュフリカエ</t>
    </rPh>
    <phoneticPr fontId="7"/>
  </si>
  <si>
    <r>
      <rPr>
        <b/>
        <sz val="11"/>
        <rFont val="ＭＳ 明朝"/>
        <family val="1"/>
        <charset val="128"/>
      </rPr>
      <t>石油品種振替</t>
    </r>
    <rPh sb="0" eb="2">
      <t>セキユ</t>
    </rPh>
    <rPh sb="2" eb="4">
      <t>ヒンシュ</t>
    </rPh>
    <rPh sb="4" eb="6">
      <t>フリカエ</t>
    </rPh>
    <phoneticPr fontId="7"/>
  </si>
  <si>
    <r>
      <rPr>
        <b/>
        <sz val="11"/>
        <rFont val="ＭＳ 明朝"/>
        <family val="1"/>
        <charset val="128"/>
      </rPr>
      <t>石炭製品二次品種振替</t>
    </r>
    <rPh sb="0" eb="10">
      <t>セキタンセイヒンニジヒンシュフリカエ</t>
    </rPh>
    <phoneticPr fontId="7"/>
  </si>
  <si>
    <r>
      <rPr>
        <b/>
        <sz val="11"/>
        <rFont val="ＭＳ 明朝"/>
        <family val="1"/>
        <charset val="128"/>
      </rPr>
      <t>石油製品二次品種振替</t>
    </r>
    <rPh sb="0" eb="2">
      <t>セキユ</t>
    </rPh>
    <rPh sb="2" eb="4">
      <t>セイヒン</t>
    </rPh>
    <rPh sb="4" eb="6">
      <t>ニジ</t>
    </rPh>
    <rPh sb="6" eb="8">
      <t>ヒンシュ</t>
    </rPh>
    <rPh sb="8" eb="10">
      <t>フリカエ</t>
    </rPh>
    <phoneticPr fontId="7"/>
  </si>
  <si>
    <r>
      <rPr>
        <b/>
        <sz val="11"/>
        <rFont val="ＭＳ 明朝"/>
        <family val="1"/>
        <charset val="128"/>
      </rPr>
      <t>ガス製造</t>
    </r>
    <rPh sb="2" eb="4">
      <t>セイゾウ</t>
    </rPh>
    <phoneticPr fontId="7"/>
  </si>
  <si>
    <r>
      <rPr>
        <b/>
        <sz val="11"/>
        <rFont val="ＭＳ 明朝"/>
        <family val="1"/>
        <charset val="128"/>
      </rPr>
      <t>他転換増減</t>
    </r>
    <rPh sb="0" eb="1">
      <t>ホカ</t>
    </rPh>
    <rPh sb="1" eb="3">
      <t>テンカン</t>
    </rPh>
    <rPh sb="3" eb="5">
      <t>ゾウゲン</t>
    </rPh>
    <phoneticPr fontId="7"/>
  </si>
  <si>
    <r>
      <rPr>
        <b/>
        <sz val="11"/>
        <rFont val="ＭＳ 明朝"/>
        <family val="1"/>
        <charset val="128"/>
      </rPr>
      <t>転換・消費在庫変動</t>
    </r>
    <rPh sb="0" eb="2">
      <t>テンカン</t>
    </rPh>
    <rPh sb="3" eb="5">
      <t>ショウヒ</t>
    </rPh>
    <rPh sb="5" eb="7">
      <t>ザイコ</t>
    </rPh>
    <rPh sb="7" eb="9">
      <t>ヘンドウ</t>
    </rPh>
    <phoneticPr fontId="7"/>
  </si>
  <si>
    <r>
      <rPr>
        <b/>
        <sz val="11"/>
        <rFont val="ＭＳ 明朝"/>
        <family val="1"/>
        <charset val="128"/>
      </rPr>
      <t>合計</t>
    </r>
    <rPh sb="0" eb="2">
      <t>ゴウケイ</t>
    </rPh>
    <phoneticPr fontId="7"/>
  </si>
  <si>
    <r>
      <rPr>
        <b/>
        <sz val="11"/>
        <rFont val="ＭＳ 明朝"/>
        <family val="1"/>
        <charset val="128"/>
      </rPr>
      <t>分析結果の差</t>
    </r>
    <rPh sb="0" eb="2">
      <t>ブンセキ</t>
    </rPh>
    <rPh sb="2" eb="4">
      <t>ケッカ</t>
    </rPh>
    <rPh sb="5" eb="6">
      <t>サ</t>
    </rPh>
    <phoneticPr fontId="7"/>
  </si>
  <si>
    <t>エネルギー源別炭素排出係数</t>
    <phoneticPr fontId="3"/>
  </si>
  <si>
    <r>
      <rPr>
        <sz val="11"/>
        <rFont val="ＭＳ 明朝"/>
        <family val="1"/>
        <charset val="128"/>
      </rPr>
      <t>エネルギー源別炭素排出係数（単位</t>
    </r>
    <r>
      <rPr>
        <sz val="11"/>
        <rFont val="Times New Roman"/>
        <family val="1"/>
      </rPr>
      <t>: t-C/TJ</t>
    </r>
    <r>
      <rPr>
        <sz val="11"/>
        <rFont val="ＭＳ 明朝"/>
        <family val="1"/>
        <charset val="128"/>
      </rPr>
      <t>、高位発熱量ベース）</t>
    </r>
    <rPh sb="25" eb="27">
      <t>コウイ</t>
    </rPh>
    <rPh sb="27" eb="29">
      <t>ハツネツ</t>
    </rPh>
    <rPh sb="29" eb="30">
      <t>リョウ</t>
    </rPh>
    <phoneticPr fontId="3"/>
  </si>
  <si>
    <r>
      <rPr>
        <sz val="11"/>
        <rFont val="ＭＳ 明朝"/>
        <family val="1"/>
        <charset val="128"/>
      </rPr>
      <t>エネルギー源</t>
    </r>
  </si>
  <si>
    <r>
      <rPr>
        <sz val="11"/>
        <rFont val="ＭＳ 明朝"/>
        <family val="1"/>
        <charset val="128"/>
      </rPr>
      <t>ｺｰﾄﾞ</t>
    </r>
    <r>
      <rPr>
        <vertAlign val="superscript"/>
        <sz val="11"/>
        <rFont val="Times New Roman"/>
        <family val="1"/>
      </rPr>
      <t xml:space="preserve"> 1)</t>
    </r>
    <phoneticPr fontId="28"/>
  </si>
  <si>
    <t>固体燃料</t>
    <rPh sb="0" eb="4">
      <t>コタイネンリョウ</t>
    </rPh>
    <phoneticPr fontId="3"/>
  </si>
  <si>
    <r>
      <rPr>
        <sz val="11"/>
        <rFont val="ＭＳ 明朝"/>
        <family val="1"/>
        <charset val="128"/>
      </rPr>
      <t>石炭</t>
    </r>
  </si>
  <si>
    <r>
      <rPr>
        <sz val="11"/>
        <rFont val="ＭＳ 明朝"/>
        <family val="1"/>
        <charset val="128"/>
      </rPr>
      <t>原料炭</t>
    </r>
    <phoneticPr fontId="28"/>
  </si>
  <si>
    <t>$0110</t>
  </si>
  <si>
    <r>
      <rPr>
        <sz val="11"/>
        <rFont val="ＭＳ 明朝"/>
        <family val="1"/>
        <charset val="128"/>
      </rPr>
      <t>コークス用原料炭</t>
    </r>
    <rPh sb="4" eb="5">
      <t>ヨウ</t>
    </rPh>
    <phoneticPr fontId="28"/>
  </si>
  <si>
    <t>$0111</t>
  </si>
  <si>
    <r>
      <rPr>
        <sz val="11"/>
        <rFont val="ＭＳ 明朝"/>
        <family val="1"/>
        <charset val="128"/>
      </rPr>
      <t>吹込用原料炭</t>
    </r>
    <rPh sb="0" eb="1">
      <t>フ</t>
    </rPh>
    <rPh sb="1" eb="2">
      <t>コ</t>
    </rPh>
    <rPh sb="2" eb="3">
      <t>ヨウ</t>
    </rPh>
    <rPh sb="3" eb="6">
      <t>ゲンリョウタン</t>
    </rPh>
    <phoneticPr fontId="28"/>
  </si>
  <si>
    <t>$0112</t>
  </si>
  <si>
    <r>
      <rPr>
        <sz val="11"/>
        <rFont val="ＭＳ 明朝"/>
        <family val="1"/>
        <charset val="128"/>
      </rPr>
      <t>輸入一般炭</t>
    </r>
    <rPh sb="0" eb="2">
      <t>ユニュウ</t>
    </rPh>
    <phoneticPr fontId="28"/>
  </si>
  <si>
    <t>$0121</t>
  </si>
  <si>
    <t>汎用輸入一般炭</t>
    <phoneticPr fontId="28"/>
  </si>
  <si>
    <t>$0122</t>
  </si>
  <si>
    <r>
      <rPr>
        <sz val="11"/>
        <rFont val="ＭＳ 明朝"/>
        <family val="1"/>
        <charset val="128"/>
      </rPr>
      <t>発電用輸入一般炭</t>
    </r>
    <phoneticPr fontId="28"/>
  </si>
  <si>
    <t>$0123</t>
  </si>
  <si>
    <r>
      <rPr>
        <sz val="11"/>
        <rFont val="ＭＳ 明朝"/>
        <family val="1"/>
        <charset val="128"/>
      </rPr>
      <t>国産一般炭</t>
    </r>
    <rPh sb="0" eb="2">
      <t>コクサン</t>
    </rPh>
    <rPh sb="2" eb="4">
      <t>イッパン</t>
    </rPh>
    <rPh sb="4" eb="5">
      <t>タン</t>
    </rPh>
    <phoneticPr fontId="28"/>
  </si>
  <si>
    <t>$0124</t>
  </si>
  <si>
    <r>
      <rPr>
        <sz val="11"/>
        <rFont val="ＭＳ 明朝"/>
        <family val="1"/>
        <charset val="128"/>
      </rPr>
      <t>無煙炭</t>
    </r>
    <rPh sb="0" eb="3">
      <t>ムエンタン</t>
    </rPh>
    <phoneticPr fontId="28"/>
  </si>
  <si>
    <t>$0130</t>
  </si>
  <si>
    <r>
      <rPr>
        <sz val="11"/>
        <rFont val="ＭＳ 明朝"/>
        <family val="1"/>
        <charset val="128"/>
      </rPr>
      <t>石炭製品</t>
    </r>
  </si>
  <si>
    <r>
      <rPr>
        <sz val="11"/>
        <rFont val="ＭＳ 明朝"/>
        <family val="1"/>
        <charset val="128"/>
      </rPr>
      <t>コークス</t>
    </r>
    <phoneticPr fontId="28"/>
  </si>
  <si>
    <t>$0211</t>
  </si>
  <si>
    <r>
      <rPr>
        <sz val="11"/>
        <rFont val="ＭＳ 明朝"/>
        <family val="1"/>
        <charset val="128"/>
      </rPr>
      <t>コールタール</t>
    </r>
  </si>
  <si>
    <t>$0212</t>
  </si>
  <si>
    <r>
      <rPr>
        <sz val="11"/>
        <rFont val="ＭＳ 明朝"/>
        <family val="1"/>
        <charset val="128"/>
      </rPr>
      <t>練豆炭</t>
    </r>
    <rPh sb="0" eb="1">
      <t>レン</t>
    </rPh>
    <rPh sb="1" eb="3">
      <t>マメタン</t>
    </rPh>
    <phoneticPr fontId="28"/>
  </si>
  <si>
    <t>$0213</t>
  </si>
  <si>
    <r>
      <rPr>
        <sz val="11"/>
        <rFont val="ＭＳ 明朝"/>
        <family val="1"/>
        <charset val="128"/>
      </rPr>
      <t>コークス炉ガス</t>
    </r>
  </si>
  <si>
    <t>$0221</t>
  </si>
  <si>
    <r>
      <rPr>
        <sz val="11"/>
        <rFont val="ＭＳ 明朝"/>
        <family val="1"/>
        <charset val="128"/>
      </rPr>
      <t>高炉ガス</t>
    </r>
    <phoneticPr fontId="28"/>
  </si>
  <si>
    <t>$0222</t>
  </si>
  <si>
    <r>
      <rPr>
        <sz val="11"/>
        <rFont val="ＭＳ 明朝"/>
        <family val="1"/>
        <charset val="128"/>
      </rPr>
      <t>転炉ガス</t>
    </r>
  </si>
  <si>
    <t>$0225</t>
  </si>
  <si>
    <t>液体燃料</t>
    <rPh sb="0" eb="4">
      <t>エキタイネンリョウ</t>
    </rPh>
    <phoneticPr fontId="3"/>
  </si>
  <si>
    <r>
      <rPr>
        <sz val="11"/>
        <rFont val="ＭＳ 明朝"/>
        <family val="1"/>
        <charset val="128"/>
      </rPr>
      <t>原油</t>
    </r>
  </si>
  <si>
    <r>
      <rPr>
        <sz val="11"/>
        <rFont val="ＭＳ 明朝"/>
        <family val="1"/>
        <charset val="128"/>
      </rPr>
      <t>精製用原油</t>
    </r>
    <rPh sb="0" eb="3">
      <t>セイセイヨウ</t>
    </rPh>
    <phoneticPr fontId="28"/>
  </si>
  <si>
    <t>$0310</t>
  </si>
  <si>
    <t>精製用純原油</t>
    <phoneticPr fontId="28"/>
  </si>
  <si>
    <t>$0311</t>
  </si>
  <si>
    <t>精製用粗残油</t>
    <phoneticPr fontId="28"/>
  </si>
  <si>
    <t>$0312</t>
  </si>
  <si>
    <r>
      <rPr>
        <sz val="11"/>
        <rFont val="ＭＳ 明朝"/>
        <family val="1"/>
        <charset val="128"/>
      </rPr>
      <t>発電用原油</t>
    </r>
  </si>
  <si>
    <t>$0320</t>
  </si>
  <si>
    <r>
      <rPr>
        <sz val="11"/>
        <rFont val="ＭＳ 明朝"/>
        <family val="1"/>
        <charset val="128"/>
      </rPr>
      <t>瀝青質混合物</t>
    </r>
    <rPh sb="0" eb="3">
      <t>レキセイシツ</t>
    </rPh>
    <rPh sb="3" eb="6">
      <t>コンゴウブツ</t>
    </rPh>
    <phoneticPr fontId="28"/>
  </si>
  <si>
    <t>$0321</t>
  </si>
  <si>
    <r>
      <t>NGL</t>
    </r>
    <r>
      <rPr>
        <sz val="11"/>
        <rFont val="ＭＳ 明朝"/>
        <family val="1"/>
        <charset val="128"/>
      </rPr>
      <t>・コンデンセート</t>
    </r>
    <phoneticPr fontId="28"/>
  </si>
  <si>
    <t>$0330</t>
  </si>
  <si>
    <r>
      <rPr>
        <sz val="11"/>
        <rFont val="ＭＳ Ｐ明朝"/>
        <family val="1"/>
        <charset val="128"/>
      </rPr>
      <t>精製用</t>
    </r>
    <r>
      <rPr>
        <sz val="11"/>
        <rFont val="Times New Roman"/>
        <family val="1"/>
      </rPr>
      <t>NGL</t>
    </r>
    <r>
      <rPr>
        <sz val="11"/>
        <rFont val="ＭＳ Ｐ明朝"/>
        <family val="1"/>
        <charset val="128"/>
      </rPr>
      <t>コンデンセート</t>
    </r>
    <rPh sb="0" eb="3">
      <t>セイセイヨウ</t>
    </rPh>
    <phoneticPr fontId="28"/>
  </si>
  <si>
    <t>$0331</t>
  </si>
  <si>
    <r>
      <rPr>
        <sz val="11"/>
        <rFont val="ＭＳ Ｐ明朝"/>
        <family val="1"/>
        <charset val="128"/>
      </rPr>
      <t>発電用</t>
    </r>
    <r>
      <rPr>
        <sz val="11"/>
        <rFont val="Times New Roman"/>
        <family val="1"/>
      </rPr>
      <t>NGL</t>
    </r>
    <r>
      <rPr>
        <sz val="11"/>
        <rFont val="ＭＳ Ｐ明朝"/>
        <family val="1"/>
        <charset val="128"/>
      </rPr>
      <t>コンデンセート</t>
    </r>
    <rPh sb="0" eb="3">
      <t>ハツデンヨウ</t>
    </rPh>
    <phoneticPr fontId="28"/>
  </si>
  <si>
    <t>$0332</t>
  </si>
  <si>
    <r>
      <rPr>
        <sz val="11"/>
        <rFont val="ＭＳ Ｐ明朝"/>
        <family val="1"/>
        <charset val="128"/>
      </rPr>
      <t>石油化学用</t>
    </r>
    <r>
      <rPr>
        <sz val="11"/>
        <rFont val="Times New Roman"/>
        <family val="1"/>
      </rPr>
      <t>NGL</t>
    </r>
    <r>
      <rPr>
        <sz val="11"/>
        <rFont val="ＭＳ Ｐ明朝"/>
        <family val="1"/>
        <charset val="128"/>
      </rPr>
      <t>コンデンセート</t>
    </r>
    <rPh sb="0" eb="2">
      <t>セキユ</t>
    </rPh>
    <rPh sb="2" eb="5">
      <t>カガクヨウ</t>
    </rPh>
    <phoneticPr fontId="28"/>
  </si>
  <si>
    <t>$0333</t>
  </si>
  <si>
    <r>
      <rPr>
        <sz val="11"/>
        <rFont val="ＭＳ 明朝"/>
        <family val="1"/>
        <charset val="128"/>
      </rPr>
      <t>石油製品</t>
    </r>
  </si>
  <si>
    <t>原料油</t>
    <rPh sb="0" eb="2">
      <t>ゲンリョウ</t>
    </rPh>
    <rPh sb="2" eb="3">
      <t>ユ</t>
    </rPh>
    <phoneticPr fontId="28"/>
  </si>
  <si>
    <r>
      <rPr>
        <sz val="11"/>
        <rFont val="ＭＳ 明朝"/>
        <family val="1"/>
        <charset val="128"/>
      </rPr>
      <t>純ナフサ</t>
    </r>
    <rPh sb="0" eb="1">
      <t>ジュン</t>
    </rPh>
    <phoneticPr fontId="28"/>
  </si>
  <si>
    <t>$0420</t>
  </si>
  <si>
    <r>
      <rPr>
        <sz val="11"/>
        <rFont val="ＭＳ 明朝"/>
        <family val="1"/>
        <charset val="128"/>
      </rPr>
      <t>改質生成油</t>
    </r>
    <rPh sb="0" eb="2">
      <t>カイシツ</t>
    </rPh>
    <rPh sb="2" eb="4">
      <t>セイセイ</t>
    </rPh>
    <rPh sb="4" eb="5">
      <t>ユ</t>
    </rPh>
    <phoneticPr fontId="28"/>
  </si>
  <si>
    <t>$0421</t>
  </si>
  <si>
    <t>燃料油</t>
    <rPh sb="0" eb="2">
      <t>ネンリョウ</t>
    </rPh>
    <rPh sb="2" eb="3">
      <t>ユ</t>
    </rPh>
    <phoneticPr fontId="28"/>
  </si>
  <si>
    <r>
      <t>ガソリン(原油由来)</t>
    </r>
    <r>
      <rPr>
        <vertAlign val="superscript"/>
        <sz val="11"/>
        <rFont val="ＭＳ 明朝"/>
        <family val="1"/>
        <charset val="128"/>
      </rPr>
      <t>2)</t>
    </r>
    <rPh sb="5" eb="7">
      <t>ゲンユ</t>
    </rPh>
    <rPh sb="7" eb="9">
      <t>ユライ</t>
    </rPh>
    <phoneticPr fontId="3"/>
  </si>
  <si>
    <t>$0431</t>
  </si>
  <si>
    <r>
      <t>ガソリン(バイオマス考慮)</t>
    </r>
    <r>
      <rPr>
        <vertAlign val="superscript"/>
        <sz val="11"/>
        <rFont val="ＭＳ 明朝"/>
        <family val="1"/>
        <charset val="128"/>
      </rPr>
      <t>3)</t>
    </r>
    <rPh sb="10" eb="12">
      <t>コウリョ</t>
    </rPh>
    <phoneticPr fontId="3"/>
  </si>
  <si>
    <r>
      <rPr>
        <sz val="11"/>
        <rFont val="ＭＳ 明朝"/>
        <family val="1"/>
        <charset val="128"/>
      </rPr>
      <t>ジェット燃料油</t>
    </r>
  </si>
  <si>
    <t>$0432</t>
  </si>
  <si>
    <r>
      <rPr>
        <sz val="11"/>
        <rFont val="ＭＳ 明朝"/>
        <family val="1"/>
        <charset val="128"/>
      </rPr>
      <t>灯油</t>
    </r>
  </si>
  <si>
    <t>$0433</t>
  </si>
  <si>
    <r>
      <t>軽油(原油由来)</t>
    </r>
    <r>
      <rPr>
        <vertAlign val="superscript"/>
        <sz val="11"/>
        <rFont val="ＭＳ 明朝"/>
        <family val="1"/>
        <charset val="128"/>
      </rPr>
      <t>2)</t>
    </r>
    <phoneticPr fontId="3"/>
  </si>
  <si>
    <t>$0434</t>
    <phoneticPr fontId="3"/>
  </si>
  <si>
    <t>$0434</t>
  </si>
  <si>
    <r>
      <t>軽油(バイオマス考慮)</t>
    </r>
    <r>
      <rPr>
        <vertAlign val="superscript"/>
        <sz val="11"/>
        <rFont val="ＭＳ 明朝"/>
        <family val="1"/>
        <charset val="128"/>
      </rPr>
      <t>3)</t>
    </r>
    <phoneticPr fontId="3"/>
  </si>
  <si>
    <r>
      <t>A</t>
    </r>
    <r>
      <rPr>
        <sz val="11"/>
        <rFont val="ＭＳ 明朝"/>
        <family val="1"/>
        <charset val="128"/>
      </rPr>
      <t>重油</t>
    </r>
  </si>
  <si>
    <t>$0436</t>
  </si>
  <si>
    <r>
      <t>C</t>
    </r>
    <r>
      <rPr>
        <sz val="11"/>
        <rFont val="ＭＳ 明朝"/>
        <family val="1"/>
        <charset val="128"/>
      </rPr>
      <t>重油</t>
    </r>
    <phoneticPr fontId="28"/>
  </si>
  <si>
    <t>$0437</t>
  </si>
  <si>
    <r>
      <t>B</t>
    </r>
    <r>
      <rPr>
        <sz val="11"/>
        <rFont val="ＭＳ 明朝"/>
        <family val="1"/>
        <charset val="128"/>
      </rPr>
      <t>重油</t>
    </r>
    <phoneticPr fontId="28"/>
  </si>
  <si>
    <t>$0438</t>
  </si>
  <si>
    <r>
      <rPr>
        <sz val="11"/>
        <rFont val="ＭＳ 明朝"/>
        <family val="1"/>
        <charset val="128"/>
      </rPr>
      <t>一般用</t>
    </r>
    <r>
      <rPr>
        <sz val="11"/>
        <rFont val="Times New Roman"/>
        <family val="1"/>
      </rPr>
      <t>C</t>
    </r>
    <r>
      <rPr>
        <sz val="11"/>
        <rFont val="ＭＳ 明朝"/>
        <family val="1"/>
        <charset val="128"/>
      </rPr>
      <t>重油</t>
    </r>
    <rPh sb="0" eb="3">
      <t>イッパンヨウ</t>
    </rPh>
    <phoneticPr fontId="28"/>
  </si>
  <si>
    <t>$0439</t>
  </si>
  <si>
    <r>
      <rPr>
        <sz val="11"/>
        <rFont val="ＭＳ 明朝"/>
        <family val="1"/>
        <charset val="128"/>
      </rPr>
      <t>発電用</t>
    </r>
    <r>
      <rPr>
        <sz val="11"/>
        <rFont val="Times New Roman"/>
        <family val="1"/>
      </rPr>
      <t>C</t>
    </r>
    <r>
      <rPr>
        <sz val="11"/>
        <rFont val="ＭＳ 明朝"/>
        <family val="1"/>
        <charset val="128"/>
      </rPr>
      <t>重油</t>
    </r>
  </si>
  <si>
    <t>$0440</t>
  </si>
  <si>
    <t>他石油製品</t>
    <rPh sb="0" eb="1">
      <t>ホカ</t>
    </rPh>
    <rPh sb="1" eb="3">
      <t>セキユ</t>
    </rPh>
    <rPh sb="3" eb="5">
      <t>セイヒン</t>
    </rPh>
    <phoneticPr fontId="28"/>
  </si>
  <si>
    <r>
      <rPr>
        <sz val="11"/>
        <rFont val="ＭＳ 明朝"/>
        <family val="1"/>
        <charset val="128"/>
      </rPr>
      <t>潤滑油</t>
    </r>
    <rPh sb="0" eb="3">
      <t>ジュンカツユ</t>
    </rPh>
    <phoneticPr fontId="28"/>
  </si>
  <si>
    <t>$0451</t>
  </si>
  <si>
    <t>他重質石油製品</t>
  </si>
  <si>
    <t>$0452</t>
  </si>
  <si>
    <r>
      <rPr>
        <sz val="11"/>
        <rFont val="ＭＳ 明朝"/>
        <family val="1"/>
        <charset val="128"/>
      </rPr>
      <t>オイルコークス</t>
    </r>
    <phoneticPr fontId="28"/>
  </si>
  <si>
    <t>$0455</t>
  </si>
  <si>
    <r>
      <rPr>
        <sz val="11"/>
        <rFont val="ＭＳ 明朝"/>
        <family val="1"/>
        <charset val="128"/>
      </rPr>
      <t>電気炉ガス</t>
    </r>
    <rPh sb="0" eb="3">
      <t>デンキロ</t>
    </rPh>
    <phoneticPr fontId="28"/>
  </si>
  <si>
    <t>$0456</t>
  </si>
  <si>
    <r>
      <rPr>
        <sz val="11"/>
        <rFont val="ＭＳ 明朝"/>
        <family val="1"/>
        <charset val="128"/>
      </rPr>
      <t>製油所ガス</t>
    </r>
    <rPh sb="0" eb="3">
      <t>セイユジョ</t>
    </rPh>
    <phoneticPr fontId="28"/>
  </si>
  <si>
    <t>$0457</t>
  </si>
  <si>
    <r>
      <rPr>
        <sz val="11"/>
        <rFont val="ＭＳ 明朝"/>
        <family val="1"/>
        <charset val="128"/>
      </rPr>
      <t>液化石油ガス（</t>
    </r>
    <r>
      <rPr>
        <sz val="11"/>
        <rFont val="Times New Roman"/>
        <family val="1"/>
      </rPr>
      <t>LPG</t>
    </r>
    <r>
      <rPr>
        <sz val="11"/>
        <rFont val="ＭＳ 明朝"/>
        <family val="1"/>
        <charset val="128"/>
      </rPr>
      <t>）</t>
    </r>
    <rPh sb="0" eb="2">
      <t>エキカ</t>
    </rPh>
    <rPh sb="2" eb="4">
      <t>セキユ</t>
    </rPh>
    <phoneticPr fontId="28"/>
  </si>
  <si>
    <t>$0458</t>
  </si>
  <si>
    <t>気体燃料</t>
    <rPh sb="0" eb="4">
      <t>キタイネンリョウ</t>
    </rPh>
    <phoneticPr fontId="3"/>
  </si>
  <si>
    <r>
      <rPr>
        <sz val="11"/>
        <rFont val="ＭＳ 明朝"/>
        <family val="1"/>
        <charset val="128"/>
      </rPr>
      <t>天然ガス</t>
    </r>
    <rPh sb="0" eb="2">
      <t>テンネン</t>
    </rPh>
    <phoneticPr fontId="28"/>
  </si>
  <si>
    <r>
      <rPr>
        <sz val="11"/>
        <rFont val="ＭＳ 明朝"/>
        <family val="1"/>
        <charset val="128"/>
      </rPr>
      <t>輸入天然ガス（</t>
    </r>
    <r>
      <rPr>
        <sz val="11"/>
        <rFont val="Times New Roman"/>
        <family val="1"/>
      </rPr>
      <t>LNG</t>
    </r>
    <r>
      <rPr>
        <sz val="11"/>
        <rFont val="ＭＳ 明朝"/>
        <family val="1"/>
        <charset val="128"/>
      </rPr>
      <t>）</t>
    </r>
    <rPh sb="0" eb="2">
      <t>ユニュウ</t>
    </rPh>
    <phoneticPr fontId="28"/>
  </si>
  <si>
    <t>$0510</t>
  </si>
  <si>
    <r>
      <rPr>
        <sz val="11"/>
        <rFont val="ＭＳ 明朝"/>
        <family val="1"/>
        <charset val="128"/>
      </rPr>
      <t>国産天然ガス</t>
    </r>
    <rPh sb="0" eb="2">
      <t>コクサン</t>
    </rPh>
    <phoneticPr fontId="28"/>
  </si>
  <si>
    <t>$0520</t>
  </si>
  <si>
    <r>
      <rPr>
        <sz val="11"/>
        <rFont val="ＭＳ 明朝"/>
        <family val="1"/>
        <charset val="128"/>
      </rPr>
      <t>ガス田･随伴ガス</t>
    </r>
    <phoneticPr fontId="28"/>
  </si>
  <si>
    <t>$0521</t>
  </si>
  <si>
    <r>
      <rPr>
        <sz val="11"/>
        <rFont val="ＭＳ 明朝"/>
        <family val="1"/>
        <charset val="128"/>
      </rPr>
      <t>炭鉱ガス</t>
    </r>
    <phoneticPr fontId="28"/>
  </si>
  <si>
    <t>$0522</t>
  </si>
  <si>
    <r>
      <rPr>
        <sz val="11"/>
        <rFont val="ＭＳ 明朝"/>
        <family val="1"/>
        <charset val="128"/>
      </rPr>
      <t>原油溶解ガス</t>
    </r>
    <phoneticPr fontId="28"/>
  </si>
  <si>
    <t>$0523</t>
  </si>
  <si>
    <t>都市
ガス</t>
    <rPh sb="0" eb="2">
      <t>トシ</t>
    </rPh>
    <phoneticPr fontId="28"/>
  </si>
  <si>
    <r>
      <rPr>
        <sz val="11"/>
        <rFont val="ＭＳ 明朝"/>
        <family val="1"/>
        <charset val="128"/>
      </rPr>
      <t>一般ガス</t>
    </r>
    <rPh sb="0" eb="2">
      <t>イッパン</t>
    </rPh>
    <phoneticPr fontId="28"/>
  </si>
  <si>
    <t>$0610</t>
  </si>
  <si>
    <r>
      <rPr>
        <sz val="11"/>
        <rFont val="ＭＳ 明朝"/>
        <family val="1"/>
        <charset val="128"/>
      </rPr>
      <t>簡易ガス</t>
    </r>
    <rPh sb="0" eb="2">
      <t>カンイ</t>
    </rPh>
    <phoneticPr fontId="28"/>
  </si>
  <si>
    <t>$0620</t>
  </si>
  <si>
    <t>（参考）</t>
    <rPh sb="1" eb="3">
      <t>サンコウ</t>
    </rPh>
    <phoneticPr fontId="28"/>
  </si>
  <si>
    <t>バイオマス</t>
    <phoneticPr fontId="3"/>
  </si>
  <si>
    <t>木材利用</t>
    <rPh sb="0" eb="2">
      <t>モクザイ</t>
    </rPh>
    <rPh sb="2" eb="4">
      <t>リヨウ</t>
    </rPh>
    <phoneticPr fontId="30"/>
  </si>
  <si>
    <t>$N131</t>
  </si>
  <si>
    <t>廃材利用</t>
    <rPh sb="0" eb="2">
      <t>ハイザイ</t>
    </rPh>
    <rPh sb="2" eb="4">
      <t>リヨウ</t>
    </rPh>
    <phoneticPr fontId="44"/>
  </si>
  <si>
    <t>$N132</t>
  </si>
  <si>
    <t>バイオエタノール</t>
  </si>
  <si>
    <t>$N134</t>
  </si>
  <si>
    <t>バイオディーゼル</t>
  </si>
  <si>
    <t>$N135</t>
  </si>
  <si>
    <t>黒液直接利用</t>
    <rPh sb="0" eb="2">
      <t>コクエキ</t>
    </rPh>
    <rPh sb="2" eb="4">
      <t>チョクセツ</t>
    </rPh>
    <rPh sb="4" eb="6">
      <t>リヨウ</t>
    </rPh>
    <phoneticPr fontId="44"/>
  </si>
  <si>
    <t>$N136</t>
  </si>
  <si>
    <t>バイオガス</t>
  </si>
  <si>
    <t>$N137</t>
  </si>
  <si>
    <r>
      <t xml:space="preserve">1) </t>
    </r>
    <r>
      <rPr>
        <sz val="11"/>
        <rFont val="ＭＳ Ｐ明朝"/>
        <family val="1"/>
        <charset val="128"/>
      </rPr>
      <t>総合エネルギー統計（エネルギーバランス表）のエネルギー源別コード番号</t>
    </r>
    <rPh sb="3" eb="5">
      <t>ソウゴウ</t>
    </rPh>
    <rPh sb="10" eb="12">
      <t>トウケイ</t>
    </rPh>
    <rPh sb="22" eb="23">
      <t>ヒョウ</t>
    </rPh>
    <rPh sb="30" eb="31">
      <t>ゲン</t>
    </rPh>
    <rPh sb="31" eb="32">
      <t>ベツ</t>
    </rPh>
    <rPh sb="35" eb="37">
      <t>バンゴウ</t>
    </rPh>
    <phoneticPr fontId="28"/>
  </si>
  <si>
    <r>
      <t xml:space="preserve">2) </t>
    </r>
    <r>
      <rPr>
        <sz val="11"/>
        <rFont val="ＭＳ Ｐ明朝"/>
        <family val="1"/>
        <charset val="128"/>
      </rPr>
      <t>レファレンスアプローチで使用。</t>
    </r>
    <rPh sb="15" eb="17">
      <t>シヨウ</t>
    </rPh>
    <phoneticPr fontId="28"/>
  </si>
  <si>
    <r>
      <t xml:space="preserve">3) </t>
    </r>
    <r>
      <rPr>
        <sz val="11"/>
        <rFont val="ＭＳ Ｐ明朝"/>
        <family val="1"/>
        <charset val="128"/>
      </rPr>
      <t>部門別アプローチで使用。</t>
    </r>
    <rPh sb="3" eb="5">
      <t>ブモン</t>
    </rPh>
    <rPh sb="5" eb="6">
      <t>ベツ</t>
    </rPh>
    <rPh sb="12" eb="14">
      <t>シヨウ</t>
    </rPh>
    <phoneticPr fontId="28"/>
  </si>
  <si>
    <t>高炉ガス・一般ガスの炭素排出係数の算定過程</t>
  </si>
  <si>
    <r>
      <rPr>
        <sz val="11"/>
        <color theme="1"/>
        <rFont val="ＭＳ 明朝"/>
        <family val="1"/>
        <charset val="128"/>
      </rPr>
      <t>高炉ガスの炭素排出係数の算定過程</t>
    </r>
  </si>
  <si>
    <r>
      <rPr>
        <sz val="11"/>
        <rFont val="ＭＳ 明朝"/>
        <family val="1"/>
        <charset val="128"/>
      </rPr>
      <t>鉄鋼系ガス</t>
    </r>
    <rPh sb="0" eb="2">
      <t>テッコウ</t>
    </rPh>
    <rPh sb="2" eb="3">
      <t>ケイ</t>
    </rPh>
    <phoneticPr fontId="28"/>
  </si>
  <si>
    <r>
      <rPr>
        <sz val="11"/>
        <rFont val="ＭＳ 明朝"/>
        <family val="1"/>
        <charset val="128"/>
      </rPr>
      <t>備考</t>
    </r>
    <rPh sb="0" eb="2">
      <t>ビコウ</t>
    </rPh>
    <phoneticPr fontId="28"/>
  </si>
  <si>
    <t>Input</t>
    <phoneticPr fontId="28"/>
  </si>
  <si>
    <t>kt-C</t>
  </si>
  <si>
    <r>
      <rPr>
        <sz val="11"/>
        <rFont val="ＭＳ 明朝"/>
        <family val="1"/>
        <charset val="128"/>
      </rPr>
      <t>吹込用原料炭</t>
    </r>
    <rPh sb="0" eb="2">
      <t>フキコ</t>
    </rPh>
    <rPh sb="2" eb="3">
      <t>ヨウ</t>
    </rPh>
    <rPh sb="3" eb="5">
      <t>ゲンリョウ</t>
    </rPh>
    <rPh sb="5" eb="6">
      <t>タン</t>
    </rPh>
    <phoneticPr fontId="28"/>
  </si>
  <si>
    <t>A</t>
    <phoneticPr fontId="28"/>
  </si>
  <si>
    <t>B</t>
    <phoneticPr fontId="28"/>
  </si>
  <si>
    <r>
      <rPr>
        <sz val="11"/>
        <rFont val="ＭＳ 明朝"/>
        <family val="1"/>
        <charset val="128"/>
      </rPr>
      <t>合計</t>
    </r>
    <rPh sb="0" eb="2">
      <t>ゴウケイ</t>
    </rPh>
    <phoneticPr fontId="28"/>
  </si>
  <si>
    <t>C: A + B</t>
    <phoneticPr fontId="28"/>
  </si>
  <si>
    <t>Output</t>
    <phoneticPr fontId="28"/>
  </si>
  <si>
    <r>
      <rPr>
        <sz val="11"/>
        <rFont val="ＭＳ 明朝"/>
        <family val="1"/>
        <charset val="128"/>
      </rPr>
      <t>転炉ガス</t>
    </r>
    <rPh sb="0" eb="2">
      <t>テンロ</t>
    </rPh>
    <phoneticPr fontId="28"/>
  </si>
  <si>
    <t>D</t>
    <phoneticPr fontId="28"/>
  </si>
  <si>
    <r>
      <rPr>
        <sz val="11"/>
        <rFont val="ＭＳ 明朝"/>
        <family val="1"/>
        <charset val="128"/>
      </rPr>
      <t>差</t>
    </r>
    <rPh sb="0" eb="1">
      <t>サ</t>
    </rPh>
    <phoneticPr fontId="28"/>
  </si>
  <si>
    <t>E: C - D</t>
    <phoneticPr fontId="28"/>
  </si>
  <si>
    <t>PJ</t>
    <phoneticPr fontId="28"/>
  </si>
  <si>
    <r>
      <rPr>
        <sz val="11"/>
        <rFont val="ＭＳ 明朝"/>
        <family val="1"/>
        <charset val="128"/>
      </rPr>
      <t>高炉ガス</t>
    </r>
    <rPh sb="0" eb="2">
      <t>コウロ</t>
    </rPh>
    <phoneticPr fontId="28"/>
  </si>
  <si>
    <t>F</t>
    <phoneticPr fontId="28"/>
  </si>
  <si>
    <t>EF</t>
    <phoneticPr fontId="28"/>
  </si>
  <si>
    <t>t-C/TJ</t>
    <phoneticPr fontId="28"/>
  </si>
  <si>
    <t>E / F</t>
    <phoneticPr fontId="28"/>
  </si>
  <si>
    <t>一般ガスの炭素排出係数の算定過程</t>
    <rPh sb="0" eb="2">
      <t>イッパン</t>
    </rPh>
    <phoneticPr fontId="3"/>
  </si>
  <si>
    <t>一般ガス</t>
    <rPh sb="0" eb="2">
      <t>イッパン</t>
    </rPh>
    <phoneticPr fontId="28"/>
  </si>
  <si>
    <r>
      <rPr>
        <sz val="11"/>
        <rFont val="ＭＳ 明朝"/>
        <family val="1"/>
        <charset val="128"/>
      </rPr>
      <t>コークス炉ガス</t>
    </r>
    <rPh sb="4" eb="5">
      <t>ロ</t>
    </rPh>
    <phoneticPr fontId="28"/>
  </si>
  <si>
    <t>a1</t>
    <phoneticPr fontId="28"/>
  </si>
  <si>
    <r>
      <rPr>
        <sz val="11"/>
        <rFont val="ＭＳ 明朝"/>
        <family val="1"/>
        <charset val="128"/>
      </rPr>
      <t>灯油</t>
    </r>
    <rPh sb="0" eb="2">
      <t>トウユ</t>
    </rPh>
    <phoneticPr fontId="28"/>
  </si>
  <si>
    <t>a2</t>
    <phoneticPr fontId="28"/>
  </si>
  <si>
    <t>a3</t>
    <phoneticPr fontId="28"/>
  </si>
  <si>
    <t>LPG</t>
    <phoneticPr fontId="28"/>
  </si>
  <si>
    <t>a4</t>
    <phoneticPr fontId="28"/>
  </si>
  <si>
    <t>LNG</t>
    <phoneticPr fontId="28"/>
  </si>
  <si>
    <t>a5</t>
    <phoneticPr fontId="28"/>
  </si>
  <si>
    <r>
      <rPr>
        <sz val="11"/>
        <rFont val="ＭＳ 明朝"/>
        <family val="1"/>
        <charset val="128"/>
      </rPr>
      <t>国産天然ガス</t>
    </r>
    <rPh sb="0" eb="2">
      <t>コクサン</t>
    </rPh>
    <rPh sb="2" eb="4">
      <t>テンネン</t>
    </rPh>
    <phoneticPr fontId="28"/>
  </si>
  <si>
    <t>a6</t>
    <phoneticPr fontId="28"/>
  </si>
  <si>
    <r>
      <t xml:space="preserve">A: </t>
    </r>
    <r>
      <rPr>
        <sz val="11"/>
        <rFont val="ＭＳ 明朝"/>
        <family val="1"/>
        <charset val="128"/>
      </rPr>
      <t>∑</t>
    </r>
    <r>
      <rPr>
        <sz val="11"/>
        <rFont val="Times New Roman"/>
        <family val="1"/>
      </rPr>
      <t>a</t>
    </r>
    <phoneticPr fontId="28"/>
  </si>
  <si>
    <t>PJ</t>
  </si>
  <si>
    <r>
      <rPr>
        <sz val="11"/>
        <rFont val="ＭＳ 明朝"/>
        <family val="1"/>
        <charset val="128"/>
      </rPr>
      <t>一般ガス</t>
    </r>
    <phoneticPr fontId="28"/>
  </si>
  <si>
    <t>A/B</t>
    <phoneticPr fontId="28"/>
  </si>
  <si>
    <t>部門別エネルギー消費量</t>
    <rPh sb="0" eb="2">
      <t>ブモン</t>
    </rPh>
    <rPh sb="2" eb="3">
      <t>ベツ</t>
    </rPh>
    <phoneticPr fontId="3"/>
  </si>
  <si>
    <r>
      <rPr>
        <sz val="10"/>
        <rFont val="ＭＳ Ｐ明朝"/>
        <family val="1"/>
        <charset val="128"/>
      </rPr>
      <t>表</t>
    </r>
    <r>
      <rPr>
        <sz val="10"/>
        <rFont val="Times New Roman"/>
        <family val="1"/>
      </rPr>
      <t>3-</t>
    </r>
    <rPh sb="0" eb="1">
      <t>ヒョウ</t>
    </rPh>
    <phoneticPr fontId="3"/>
  </si>
  <si>
    <r>
      <rPr>
        <sz val="10"/>
        <rFont val="ＭＳ 明朝"/>
        <family val="1"/>
        <charset val="128"/>
      </rPr>
      <t>エネルギー産業（</t>
    </r>
    <r>
      <rPr>
        <sz val="10"/>
        <rFont val="Times New Roman"/>
        <family val="1"/>
      </rPr>
      <t>1.A.1</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5" eb="7">
      <t>サンギョウ</t>
    </rPh>
    <rPh sb="23" eb="26">
      <t>ショウヒリョウ</t>
    </rPh>
    <rPh sb="27" eb="29">
      <t>タンイ</t>
    </rPh>
    <phoneticPr fontId="7"/>
  </si>
  <si>
    <t>エネルギー源</t>
    <rPh sb="5" eb="6">
      <t>ゲン</t>
    </rPh>
    <phoneticPr fontId="28"/>
  </si>
  <si>
    <t>液体燃料</t>
    <rPh sb="0" eb="2">
      <t>エキタイ</t>
    </rPh>
    <rPh sb="2" eb="4">
      <t>ネンリョウ</t>
    </rPh>
    <phoneticPr fontId="28"/>
  </si>
  <si>
    <t>固体燃料</t>
    <rPh sb="0" eb="2">
      <t>コタイ</t>
    </rPh>
    <rPh sb="2" eb="4">
      <t>ネンリョウ</t>
    </rPh>
    <phoneticPr fontId="28"/>
  </si>
  <si>
    <t>気体燃料</t>
    <rPh sb="0" eb="2">
      <t>キタイ</t>
    </rPh>
    <rPh sb="2" eb="4">
      <t>ネンリョウ</t>
    </rPh>
    <phoneticPr fontId="28"/>
  </si>
  <si>
    <t>その他化石燃料</t>
    <rPh sb="2" eb="3">
      <t>タ</t>
    </rPh>
    <rPh sb="3" eb="5">
      <t>カセキ</t>
    </rPh>
    <rPh sb="5" eb="7">
      <t>ネンリョウ</t>
    </rPh>
    <phoneticPr fontId="28"/>
  </si>
  <si>
    <t>バイオマス</t>
    <phoneticPr fontId="28"/>
  </si>
  <si>
    <t>合計</t>
    <rPh sb="0" eb="2">
      <t>ゴウケイ</t>
    </rPh>
    <phoneticPr fontId="28"/>
  </si>
  <si>
    <r>
      <rPr>
        <sz val="10"/>
        <rFont val="ＭＳ 明朝"/>
        <family val="1"/>
        <charset val="128"/>
      </rPr>
      <t>製造業及び建設業（</t>
    </r>
    <r>
      <rPr>
        <sz val="10"/>
        <rFont val="Times New Roman"/>
        <family val="1"/>
      </rPr>
      <t>1.A.2</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3">
      <t>セイゾウギョウ</t>
    </rPh>
    <rPh sb="3" eb="4">
      <t>オヨ</t>
    </rPh>
    <rPh sb="5" eb="7">
      <t>ケンセツ</t>
    </rPh>
    <rPh sb="7" eb="8">
      <t>ギョウ</t>
    </rPh>
    <rPh sb="24" eb="27">
      <t>ショウヒリョウ</t>
    </rPh>
    <phoneticPr fontId="7"/>
  </si>
  <si>
    <r>
      <rPr>
        <sz val="10"/>
        <rFont val="ＭＳ 明朝"/>
        <family val="1"/>
        <charset val="128"/>
      </rPr>
      <t>運輸（</t>
    </r>
    <r>
      <rPr>
        <sz val="10"/>
        <rFont val="Times New Roman"/>
        <family val="1"/>
      </rPr>
      <t>1.A.3</t>
    </r>
    <r>
      <rPr>
        <sz val="10"/>
        <rFont val="ＭＳ 明朝"/>
        <family val="1"/>
        <charset val="128"/>
      </rPr>
      <t>）</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2">
      <t>ウンユ</t>
    </rPh>
    <phoneticPr fontId="7"/>
  </si>
  <si>
    <r>
      <rPr>
        <sz val="10"/>
        <rFont val="ＭＳ 明朝"/>
        <family val="1"/>
        <charset val="128"/>
      </rPr>
      <t>その他部門（</t>
    </r>
    <r>
      <rPr>
        <sz val="10"/>
        <rFont val="Times New Roman"/>
        <family val="1"/>
      </rPr>
      <t>1.A.4</t>
    </r>
    <r>
      <rPr>
        <sz val="10"/>
        <rFont val="ＭＳ 明朝"/>
        <family val="1"/>
        <charset val="128"/>
      </rPr>
      <t>）</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2" eb="3">
      <t>タ</t>
    </rPh>
    <rPh sb="3" eb="5">
      <t>ブモン</t>
    </rPh>
    <phoneticPr fontId="7"/>
  </si>
  <si>
    <t>エネルギー源別の高位発熱量の推移</t>
  </si>
  <si>
    <t>コード</t>
    <phoneticPr fontId="28"/>
  </si>
  <si>
    <r>
      <rPr>
        <sz val="11"/>
        <rFont val="ＭＳ 明朝"/>
        <family val="1"/>
        <charset val="128"/>
      </rPr>
      <t>単位</t>
    </r>
    <rPh sb="0" eb="2">
      <t>タンイ</t>
    </rPh>
    <phoneticPr fontId="28"/>
  </si>
  <si>
    <t>MJ/kg</t>
    <phoneticPr fontId="28"/>
  </si>
  <si>
    <t>MJ/kg</t>
  </si>
  <si>
    <r>
      <t>MJ/m</t>
    </r>
    <r>
      <rPr>
        <vertAlign val="superscript"/>
        <sz val="11"/>
        <rFont val="Times New Roman"/>
        <family val="1"/>
      </rPr>
      <t>3</t>
    </r>
    <phoneticPr fontId="28"/>
  </si>
  <si>
    <t>MJ/L</t>
  </si>
  <si>
    <r>
      <t>ガソリン(原油由来)</t>
    </r>
    <r>
      <rPr>
        <vertAlign val="superscript"/>
        <sz val="11"/>
        <rFont val="ＭＳ 明朝"/>
        <family val="1"/>
        <charset val="128"/>
      </rPr>
      <t>1)</t>
    </r>
    <rPh sb="5" eb="7">
      <t>ゲンユ</t>
    </rPh>
    <rPh sb="7" eb="9">
      <t>ユライ</t>
    </rPh>
    <phoneticPr fontId="3"/>
  </si>
  <si>
    <r>
      <t>ガソリン(バイオマス考慮)</t>
    </r>
    <r>
      <rPr>
        <vertAlign val="superscript"/>
        <sz val="11"/>
        <rFont val="ＭＳ 明朝"/>
        <family val="1"/>
        <charset val="128"/>
      </rPr>
      <t>2)</t>
    </r>
    <rPh sb="10" eb="12">
      <t>コウリョ</t>
    </rPh>
    <phoneticPr fontId="3"/>
  </si>
  <si>
    <r>
      <t>軽油(原油由来)</t>
    </r>
    <r>
      <rPr>
        <vertAlign val="superscript"/>
        <sz val="11"/>
        <rFont val="ＭＳ 明朝"/>
        <family val="1"/>
        <charset val="128"/>
      </rPr>
      <t>1)</t>
    </r>
    <phoneticPr fontId="3"/>
  </si>
  <si>
    <r>
      <t>軽油(バイオマス考慮)</t>
    </r>
    <r>
      <rPr>
        <vertAlign val="superscript"/>
        <sz val="11"/>
        <rFont val="ＭＳ 明朝"/>
        <family val="1"/>
        <charset val="128"/>
      </rPr>
      <t>2)</t>
    </r>
    <phoneticPr fontId="3"/>
  </si>
  <si>
    <t>都市ガス</t>
    <rPh sb="0" eb="2">
      <t>トシ</t>
    </rPh>
    <phoneticPr fontId="28"/>
  </si>
  <si>
    <r>
      <t xml:space="preserve">1) </t>
    </r>
    <r>
      <rPr>
        <sz val="11"/>
        <rFont val="ＭＳ 明朝"/>
        <family val="1"/>
        <charset val="128"/>
      </rPr>
      <t>レファレンスアプローチで使用。</t>
    </r>
    <rPh sb="15" eb="17">
      <t>シヨウ</t>
    </rPh>
    <phoneticPr fontId="28"/>
  </si>
  <si>
    <r>
      <t xml:space="preserve">2) </t>
    </r>
    <r>
      <rPr>
        <sz val="11"/>
        <rFont val="ＭＳ 明朝"/>
        <family val="1"/>
        <charset val="128"/>
      </rPr>
      <t>部門別アプローチで使用。</t>
    </r>
    <rPh sb="3" eb="5">
      <t>ブモン</t>
    </rPh>
    <rPh sb="5" eb="6">
      <t>ベツ</t>
    </rPh>
    <rPh sb="12" eb="14">
      <t>シヨウ</t>
    </rPh>
    <phoneticPr fontId="28"/>
  </si>
  <si>
    <r>
      <t>3) 2012</t>
    </r>
    <r>
      <rPr>
        <sz val="11"/>
        <rFont val="ＭＳ 明朝"/>
        <family val="1"/>
        <charset val="128"/>
      </rPr>
      <t>年度迄は</t>
    </r>
    <r>
      <rPr>
        <sz val="11"/>
        <rFont val="Times New Roman"/>
        <family val="1"/>
      </rPr>
      <t xml:space="preserve"> </t>
    </r>
    <r>
      <rPr>
        <sz val="11"/>
        <rFont val="ＭＳ 明朝"/>
        <family val="1"/>
        <charset val="128"/>
      </rPr>
      <t>気体は原則全て</t>
    </r>
    <r>
      <rPr>
        <sz val="11"/>
        <rFont val="Times New Roman"/>
        <family val="1"/>
      </rPr>
      <t xml:space="preserve"> 0</t>
    </r>
    <r>
      <rPr>
        <sz val="11"/>
        <rFont val="Segoe UI Symbol"/>
        <family val="1"/>
      </rPr>
      <t>℃</t>
    </r>
    <r>
      <rPr>
        <sz val="11"/>
        <rFont val="Times New Roman"/>
        <family val="1"/>
      </rPr>
      <t>, 1</t>
    </r>
    <r>
      <rPr>
        <sz val="11"/>
        <rFont val="ＭＳ 明朝"/>
        <family val="1"/>
        <charset val="128"/>
      </rPr>
      <t>気圧（ノルマル状態）、液体は常温、固体は全て｢有水・有灰｣状態での数値を示す。</t>
    </r>
    <phoneticPr fontId="28"/>
  </si>
  <si>
    <r>
      <rPr>
        <sz val="11"/>
        <rFont val="Times New Roman"/>
        <family val="1"/>
      </rPr>
      <t xml:space="preserve">    2013</t>
    </r>
    <r>
      <rPr>
        <sz val="11"/>
        <rFont val="ＭＳ 明朝"/>
        <family val="1"/>
        <charset val="128"/>
      </rPr>
      <t>年度以降は</t>
    </r>
    <r>
      <rPr>
        <sz val="11"/>
        <rFont val="Times New Roman"/>
        <family val="1"/>
      </rPr>
      <t xml:space="preserve"> </t>
    </r>
    <r>
      <rPr>
        <sz val="11"/>
        <rFont val="ＭＳ 明朝"/>
        <family val="1"/>
        <charset val="128"/>
      </rPr>
      <t>気体･液体は原則全て</t>
    </r>
    <r>
      <rPr>
        <sz val="11"/>
        <rFont val="Times New Roman"/>
        <family val="1"/>
      </rPr>
      <t xml:space="preserve"> 25</t>
    </r>
    <r>
      <rPr>
        <sz val="11"/>
        <rFont val="Segoe UI Symbol"/>
        <family val="1"/>
      </rPr>
      <t>℃</t>
    </r>
    <r>
      <rPr>
        <sz val="11"/>
        <rFont val="Times New Roman"/>
        <family val="1"/>
      </rPr>
      <t>, 1 bar</t>
    </r>
    <r>
      <rPr>
        <sz val="11"/>
        <rFont val="ＭＳ 明朝"/>
        <family val="1"/>
        <charset val="128"/>
      </rPr>
      <t>（標準環境状態</t>
    </r>
    <r>
      <rPr>
        <sz val="11"/>
        <rFont val="Times New Roman"/>
        <family val="1"/>
      </rPr>
      <t xml:space="preserve"> SATP</t>
    </r>
    <r>
      <rPr>
        <sz val="11"/>
        <rFont val="ＭＳ 明朝"/>
        <family val="1"/>
        <charset val="128"/>
      </rPr>
      <t>）、固体は全て｢有水・有灰｣状態での数値を示す。</t>
    </r>
    <phoneticPr fontId="28"/>
  </si>
  <si>
    <r>
      <rPr>
        <b/>
        <sz val="14"/>
        <rFont val="ＭＳ 明朝"/>
        <family val="1"/>
        <charset val="128"/>
      </rPr>
      <t>燃料の燃焼（</t>
    </r>
    <r>
      <rPr>
        <b/>
        <sz val="14"/>
        <rFont val="Times New Roman"/>
        <family val="1"/>
      </rPr>
      <t>1.A</t>
    </r>
    <r>
      <rPr>
        <b/>
        <sz val="14"/>
        <rFont val="ＭＳ 明朝"/>
        <family val="1"/>
        <charset val="128"/>
      </rPr>
      <t>）の各種表</t>
    </r>
    <phoneticPr fontId="28"/>
  </si>
  <si>
    <r>
      <rPr>
        <sz val="10"/>
        <color theme="1"/>
        <rFont val="ＭＳ 明朝"/>
        <family val="1"/>
        <charset val="128"/>
      </rPr>
      <t>コークス炉炉蓋、脱硫酸化塔、脱硫再生塔の</t>
    </r>
    <r>
      <rPr>
        <sz val="10"/>
        <color theme="1"/>
        <rFont val="Times New Roman"/>
        <family val="1"/>
      </rPr>
      <t>CH</t>
    </r>
    <r>
      <rPr>
        <vertAlign val="subscript"/>
        <sz val="10"/>
        <color theme="1"/>
        <rFont val="Times New Roman"/>
        <family val="1"/>
      </rPr>
      <t>4</t>
    </r>
    <r>
      <rPr>
        <sz val="10"/>
        <color theme="1"/>
        <rFont val="ＭＳ 明朝"/>
        <family val="1"/>
        <charset val="128"/>
      </rPr>
      <t>排出係数</t>
    </r>
    <phoneticPr fontId="28"/>
  </si>
  <si>
    <r>
      <rPr>
        <sz val="9"/>
        <rFont val="ＭＳ 明朝"/>
        <family val="1"/>
        <charset val="128"/>
      </rPr>
      <t>項目</t>
    </r>
    <rPh sb="0" eb="2">
      <t>コウモク</t>
    </rPh>
    <phoneticPr fontId="7"/>
  </si>
  <si>
    <r>
      <rPr>
        <sz val="9"/>
        <rFont val="ＭＳ 明朝"/>
        <family val="1"/>
        <charset val="128"/>
      </rPr>
      <t>単位</t>
    </r>
    <rPh sb="0" eb="2">
      <t>タンイ</t>
    </rPh>
    <phoneticPr fontId="7"/>
  </si>
  <si>
    <t>1990-1996</t>
    <phoneticPr fontId="7"/>
  </si>
  <si>
    <t>1997-1999</t>
    <phoneticPr fontId="7"/>
  </si>
  <si>
    <r>
      <t>CH</t>
    </r>
    <r>
      <rPr>
        <vertAlign val="subscript"/>
        <sz val="9"/>
        <rFont val="Times New Roman"/>
        <family val="1"/>
      </rPr>
      <t xml:space="preserve">4 </t>
    </r>
    <r>
      <rPr>
        <sz val="9"/>
        <rFont val="Times New Roman"/>
        <family val="1"/>
      </rPr>
      <t>EFs</t>
    </r>
    <phoneticPr fontId="7"/>
  </si>
  <si>
    <r>
      <t>kg-CH</t>
    </r>
    <r>
      <rPr>
        <vertAlign val="subscript"/>
        <sz val="9"/>
        <rFont val="Times New Roman"/>
        <family val="1"/>
      </rPr>
      <t>4</t>
    </r>
    <r>
      <rPr>
        <sz val="9"/>
        <rFont val="Times New Roman"/>
        <family val="1"/>
      </rPr>
      <t>/t</t>
    </r>
    <phoneticPr fontId="7"/>
  </si>
  <si>
    <r>
      <rPr>
        <sz val="11"/>
        <rFont val="ＭＳ Ｐ明朝"/>
        <family val="1"/>
        <charset val="128"/>
      </rPr>
      <t>表</t>
    </r>
    <r>
      <rPr>
        <sz val="11"/>
        <rFont val="Times New Roman"/>
        <family val="1"/>
      </rPr>
      <t>3-</t>
    </r>
    <rPh sb="0" eb="1">
      <t>ヒョウ</t>
    </rPh>
    <phoneticPr fontId="28"/>
  </si>
  <si>
    <t>コークス生産量</t>
    <rPh sb="4" eb="7">
      <t>セイサンリョウ</t>
    </rPh>
    <phoneticPr fontId="7"/>
  </si>
  <si>
    <r>
      <rPr>
        <sz val="9"/>
        <rFont val="ＭＳ 明朝"/>
        <family val="1"/>
        <charset val="128"/>
      </rPr>
      <t>コークス生産量</t>
    </r>
    <rPh sb="4" eb="7">
      <t>セイサンリョウ</t>
    </rPh>
    <phoneticPr fontId="7"/>
  </si>
  <si>
    <t>kt</t>
    <phoneticPr fontId="7"/>
  </si>
  <si>
    <r>
      <rPr>
        <sz val="10"/>
        <color theme="1"/>
        <rFont val="ＭＳ 明朝"/>
        <family val="1"/>
        <charset val="128"/>
      </rPr>
      <t>全損型のエンジン</t>
    </r>
    <r>
      <rPr>
        <sz val="10"/>
        <rFont val="ＭＳ 明朝"/>
        <family val="1"/>
        <charset val="128"/>
      </rPr>
      <t>油消費量</t>
    </r>
    <rPh sb="0" eb="1">
      <t>ゼン</t>
    </rPh>
    <rPh sb="1" eb="2">
      <t>ソン</t>
    </rPh>
    <rPh sb="2" eb="3">
      <t>ガタ</t>
    </rPh>
    <rPh sb="8" eb="9">
      <t>アブラ</t>
    </rPh>
    <rPh sb="9" eb="11">
      <t>ショウヒ</t>
    </rPh>
    <rPh sb="11" eb="12">
      <t>リョウ</t>
    </rPh>
    <phoneticPr fontId="28"/>
  </si>
  <si>
    <t>項目</t>
    <rPh sb="0" eb="1">
      <t>コウ</t>
    </rPh>
    <rPh sb="1" eb="2">
      <t>モク</t>
    </rPh>
    <phoneticPr fontId="28"/>
  </si>
  <si>
    <t>単位</t>
    <rPh sb="0" eb="2">
      <t>タンイ</t>
    </rPh>
    <phoneticPr fontId="28"/>
  </si>
  <si>
    <r>
      <rPr>
        <sz val="9"/>
        <rFont val="ＭＳ Ｐ明朝"/>
        <family val="1"/>
        <charset val="128"/>
      </rPr>
      <t>自動車用</t>
    </r>
    <r>
      <rPr>
        <sz val="9"/>
        <rFont val="Times New Roman"/>
        <family val="1"/>
      </rPr>
      <t>2</t>
    </r>
    <r>
      <rPr>
        <sz val="9"/>
        <rFont val="ＭＳ Ｐ明朝"/>
        <family val="1"/>
        <charset val="128"/>
      </rPr>
      <t>サイクルエンジン油消費量</t>
    </r>
    <rPh sb="0" eb="4">
      <t>ジドウシャヨウ</t>
    </rPh>
    <rPh sb="13" eb="14">
      <t>ユ</t>
    </rPh>
    <rPh sb="14" eb="17">
      <t>ショウヒリョウ</t>
    </rPh>
    <phoneticPr fontId="28"/>
  </si>
  <si>
    <r>
      <t>LC</t>
    </r>
    <r>
      <rPr>
        <vertAlign val="subscript"/>
        <sz val="9"/>
        <rFont val="Times New Roman"/>
        <family val="1"/>
      </rPr>
      <t>1</t>
    </r>
    <phoneticPr fontId="28"/>
  </si>
  <si>
    <t>TJ</t>
  </si>
  <si>
    <r>
      <rPr>
        <sz val="9"/>
        <rFont val="ＭＳ Ｐ明朝"/>
        <family val="1"/>
        <charset val="128"/>
      </rPr>
      <t>船舶用シリンダー油消費量</t>
    </r>
    <rPh sb="0" eb="3">
      <t>センパクヨウ</t>
    </rPh>
    <rPh sb="8" eb="9">
      <t>ユ</t>
    </rPh>
    <rPh sb="9" eb="12">
      <t>ショウヒリョウ</t>
    </rPh>
    <phoneticPr fontId="28"/>
  </si>
  <si>
    <r>
      <t>LC</t>
    </r>
    <r>
      <rPr>
        <vertAlign val="subscript"/>
        <sz val="9"/>
        <rFont val="Times New Roman"/>
        <family val="1"/>
      </rPr>
      <t>2</t>
    </r>
    <phoneticPr fontId="28"/>
  </si>
  <si>
    <r>
      <rPr>
        <sz val="9"/>
        <rFont val="ＭＳ Ｐ明朝"/>
        <family val="1"/>
        <charset val="128"/>
      </rPr>
      <t>全潤滑油の国内向販売量</t>
    </r>
    <rPh sb="0" eb="1">
      <t>ゼン</t>
    </rPh>
    <rPh sb="1" eb="4">
      <t>ジュンカツユ</t>
    </rPh>
    <rPh sb="5" eb="8">
      <t>コクナイム</t>
    </rPh>
    <rPh sb="8" eb="10">
      <t>ハンバイ</t>
    </rPh>
    <rPh sb="10" eb="11">
      <t>リョウ</t>
    </rPh>
    <phoneticPr fontId="28"/>
  </si>
  <si>
    <t>DS</t>
    <phoneticPr fontId="28"/>
  </si>
  <si>
    <t>1000 kL</t>
  </si>
  <si>
    <r>
      <rPr>
        <sz val="9"/>
        <rFont val="ＭＳ Ｐ明朝"/>
        <family val="1"/>
        <charset val="128"/>
      </rPr>
      <t>自動車用エンジン油販売量の割合</t>
    </r>
    <rPh sb="0" eb="4">
      <t>ジドウシャヨウ</t>
    </rPh>
    <rPh sb="8" eb="9">
      <t>ユ</t>
    </rPh>
    <rPh sb="9" eb="11">
      <t>ハンバイ</t>
    </rPh>
    <rPh sb="11" eb="12">
      <t>リョウ</t>
    </rPh>
    <rPh sb="13" eb="15">
      <t>ワリアイ</t>
    </rPh>
    <phoneticPr fontId="28"/>
  </si>
  <si>
    <r>
      <t>R</t>
    </r>
    <r>
      <rPr>
        <vertAlign val="subscript"/>
        <sz val="9"/>
        <rFont val="Times New Roman"/>
        <family val="1"/>
      </rPr>
      <t>1</t>
    </r>
    <phoneticPr fontId="28"/>
  </si>
  <si>
    <t>-</t>
    <phoneticPr fontId="28"/>
  </si>
  <si>
    <r>
      <rPr>
        <sz val="9"/>
        <rFont val="ＭＳ Ｐ明朝"/>
        <family val="1"/>
        <charset val="128"/>
      </rPr>
      <t>船舶用エンジン油販売量の割合</t>
    </r>
    <rPh sb="0" eb="2">
      <t>センパク</t>
    </rPh>
    <rPh sb="2" eb="3">
      <t>ヨウ</t>
    </rPh>
    <rPh sb="7" eb="8">
      <t>ユ</t>
    </rPh>
    <rPh sb="8" eb="10">
      <t>ハンバイ</t>
    </rPh>
    <rPh sb="10" eb="11">
      <t>リョウ</t>
    </rPh>
    <phoneticPr fontId="28"/>
  </si>
  <si>
    <r>
      <t>R</t>
    </r>
    <r>
      <rPr>
        <vertAlign val="subscript"/>
        <sz val="9"/>
        <rFont val="Times New Roman"/>
        <family val="1"/>
      </rPr>
      <t>2</t>
    </r>
    <phoneticPr fontId="28"/>
  </si>
  <si>
    <t>潤滑油の総発熱量</t>
    <rPh sb="0" eb="3">
      <t>ジュンカツユ</t>
    </rPh>
    <rPh sb="4" eb="5">
      <t>ソウ</t>
    </rPh>
    <rPh sb="5" eb="7">
      <t>ハツネツ</t>
    </rPh>
    <rPh sb="7" eb="8">
      <t>リョウ</t>
    </rPh>
    <phoneticPr fontId="28"/>
  </si>
  <si>
    <t>GCV</t>
    <phoneticPr fontId="28"/>
  </si>
  <si>
    <t>GJ/kL</t>
  </si>
  <si>
    <r>
      <rPr>
        <b/>
        <sz val="14"/>
        <rFont val="ＭＳ 明朝"/>
        <family val="1"/>
        <charset val="128"/>
      </rPr>
      <t>廃棄物の焼却等（エネルギー分野での報告）（</t>
    </r>
    <r>
      <rPr>
        <b/>
        <sz val="14"/>
        <rFont val="Times New Roman"/>
        <family val="1"/>
      </rPr>
      <t>1.A.</t>
    </r>
    <r>
      <rPr>
        <b/>
        <sz val="14"/>
        <rFont val="ＭＳ 明朝"/>
        <family val="1"/>
        <charset val="128"/>
      </rPr>
      <t>）における排出量</t>
    </r>
  </si>
  <si>
    <r>
      <rPr>
        <sz val="11"/>
        <rFont val="ＭＳ 明朝"/>
        <family val="1"/>
        <charset val="128"/>
      </rPr>
      <t>表</t>
    </r>
    <r>
      <rPr>
        <sz val="11"/>
        <rFont val="Times New Roman"/>
        <family val="1"/>
      </rPr>
      <t>3-</t>
    </r>
    <rPh sb="0" eb="1">
      <t>ヒョウ</t>
    </rPh>
    <phoneticPr fontId="33"/>
  </si>
  <si>
    <r>
      <rPr>
        <sz val="11"/>
        <rFont val="ＭＳ 明朝"/>
        <family val="1"/>
        <charset val="128"/>
      </rPr>
      <t>廃棄物の焼却等（エネルギー分野での報告）（</t>
    </r>
    <r>
      <rPr>
        <sz val="11"/>
        <rFont val="Times New Roman"/>
        <family val="1"/>
      </rPr>
      <t>1.A</t>
    </r>
    <r>
      <rPr>
        <sz val="11"/>
        <rFont val="ＭＳ 明朝"/>
        <family val="1"/>
        <charset val="128"/>
      </rPr>
      <t>）における排出量</t>
    </r>
    <rPh sb="0" eb="3">
      <t>ハイキブツ</t>
    </rPh>
    <rPh sb="4" eb="6">
      <t>ショウキャク</t>
    </rPh>
    <rPh sb="6" eb="7">
      <t>トウ</t>
    </rPh>
    <rPh sb="13" eb="15">
      <t>ブンヤ</t>
    </rPh>
    <rPh sb="17" eb="19">
      <t>ホウコク</t>
    </rPh>
    <rPh sb="29" eb="31">
      <t>ハイシュツ</t>
    </rPh>
    <rPh sb="31" eb="32">
      <t>リョウ</t>
    </rPh>
    <phoneticPr fontId="3"/>
  </si>
  <si>
    <r>
      <t>CO</t>
    </r>
    <r>
      <rPr>
        <vertAlign val="subscript"/>
        <sz val="11"/>
        <rFont val="Times New Roman"/>
        <family val="1"/>
      </rPr>
      <t>2</t>
    </r>
    <r>
      <rPr>
        <vertAlign val="superscript"/>
        <sz val="11"/>
        <rFont val="Times New Roman"/>
        <family val="1"/>
      </rPr>
      <t xml:space="preserve"> 1)</t>
    </r>
    <phoneticPr fontId="7"/>
  </si>
  <si>
    <r>
      <t xml:space="preserve">1.A.1. 
</t>
    </r>
    <r>
      <rPr>
        <sz val="11"/>
        <rFont val="ＭＳ 明朝"/>
        <family val="1"/>
        <charset val="128"/>
      </rPr>
      <t>エネルギー
産業</t>
    </r>
    <rPh sb="14" eb="16">
      <t>サンギョウ</t>
    </rPh>
    <phoneticPr fontId="7"/>
  </si>
  <si>
    <r>
      <t>a.</t>
    </r>
    <r>
      <rPr>
        <sz val="11"/>
        <rFont val="ＭＳ 明朝"/>
        <family val="1"/>
        <charset val="128"/>
      </rPr>
      <t>発電及び熱供給</t>
    </r>
    <rPh sb="2" eb="4">
      <t>ハツデン</t>
    </rPh>
    <rPh sb="4" eb="5">
      <t>オヨ</t>
    </rPh>
    <rPh sb="6" eb="9">
      <t>ネツキョウキュウ</t>
    </rPh>
    <phoneticPr fontId="7"/>
  </si>
  <si>
    <r>
      <t>b.</t>
    </r>
    <r>
      <rPr>
        <sz val="11"/>
        <rFont val="ＭＳ 明朝"/>
        <family val="1"/>
        <charset val="128"/>
      </rPr>
      <t>石油精製</t>
    </r>
    <rPh sb="2" eb="4">
      <t>セキユ</t>
    </rPh>
    <rPh sb="4" eb="6">
      <t>セイセイ</t>
    </rPh>
    <phoneticPr fontId="7"/>
  </si>
  <si>
    <r>
      <t>c.</t>
    </r>
    <r>
      <rPr>
        <sz val="11"/>
        <rFont val="ＭＳ 明朝"/>
        <family val="1"/>
        <charset val="128"/>
      </rPr>
      <t>固体燃料製造及び
他エネルギー産業</t>
    </r>
    <rPh sb="2" eb="4">
      <t>コタイ</t>
    </rPh>
    <rPh sb="4" eb="6">
      <t>ネンリョウ</t>
    </rPh>
    <rPh sb="6" eb="8">
      <t>セイゾウ</t>
    </rPh>
    <rPh sb="8" eb="9">
      <t>オヨ</t>
    </rPh>
    <rPh sb="11" eb="12">
      <t>タ</t>
    </rPh>
    <rPh sb="17" eb="19">
      <t>サンギョウ</t>
    </rPh>
    <phoneticPr fontId="7"/>
  </si>
  <si>
    <r>
      <t xml:space="preserve">1.A.2. 
</t>
    </r>
    <r>
      <rPr>
        <sz val="11"/>
        <rFont val="ＭＳ 明朝"/>
        <family val="1"/>
        <charset val="128"/>
      </rPr>
      <t>製造業及び
建設業</t>
    </r>
    <rPh sb="8" eb="11">
      <t>セイゾウギョウ</t>
    </rPh>
    <phoneticPr fontId="7"/>
  </si>
  <si>
    <r>
      <t>a.</t>
    </r>
    <r>
      <rPr>
        <sz val="11"/>
        <rFont val="ＭＳ 明朝"/>
        <family val="1"/>
        <charset val="128"/>
      </rPr>
      <t>鉄鋼</t>
    </r>
    <rPh sb="2" eb="4">
      <t>テッコウ</t>
    </rPh>
    <phoneticPr fontId="7"/>
  </si>
  <si>
    <r>
      <t>b.</t>
    </r>
    <r>
      <rPr>
        <sz val="11"/>
        <rFont val="ＭＳ 明朝"/>
        <family val="1"/>
        <charset val="128"/>
      </rPr>
      <t>非鉄金属</t>
    </r>
    <rPh sb="2" eb="4">
      <t>ヒテツ</t>
    </rPh>
    <rPh sb="4" eb="6">
      <t>キンゾク</t>
    </rPh>
    <phoneticPr fontId="7"/>
  </si>
  <si>
    <r>
      <t>c.</t>
    </r>
    <r>
      <rPr>
        <sz val="11"/>
        <rFont val="ＭＳ 明朝"/>
        <family val="1"/>
        <charset val="128"/>
      </rPr>
      <t>化学</t>
    </r>
    <rPh sb="2" eb="4">
      <t>カガク</t>
    </rPh>
    <phoneticPr fontId="7"/>
  </si>
  <si>
    <r>
      <t>d.</t>
    </r>
    <r>
      <rPr>
        <sz val="11"/>
        <rFont val="ＭＳ 明朝"/>
        <family val="1"/>
        <charset val="128"/>
      </rPr>
      <t>パルプ・紙</t>
    </r>
    <rPh sb="6" eb="7">
      <t>カミ</t>
    </rPh>
    <phoneticPr fontId="7"/>
  </si>
  <si>
    <r>
      <t>e.</t>
    </r>
    <r>
      <rPr>
        <sz val="11"/>
        <rFont val="ＭＳ 明朝"/>
        <family val="1"/>
        <charset val="128"/>
      </rPr>
      <t>食品加工・飲料</t>
    </r>
    <rPh sb="2" eb="4">
      <t>ショクヒン</t>
    </rPh>
    <rPh sb="4" eb="6">
      <t>カコウ</t>
    </rPh>
    <rPh sb="7" eb="9">
      <t>インリョウ</t>
    </rPh>
    <phoneticPr fontId="7"/>
  </si>
  <si>
    <r>
      <t>f.</t>
    </r>
    <r>
      <rPr>
        <sz val="11"/>
        <rFont val="ＭＳ Ｐ明朝"/>
        <family val="1"/>
        <charset val="128"/>
      </rPr>
      <t>窯業土石</t>
    </r>
    <rPh sb="2" eb="4">
      <t>ヨウギョウ</t>
    </rPh>
    <rPh sb="4" eb="6">
      <t>ドセキ</t>
    </rPh>
    <phoneticPr fontId="7"/>
  </si>
  <si>
    <r>
      <t>g.</t>
    </r>
    <r>
      <rPr>
        <sz val="11"/>
        <rFont val="ＭＳ Ｐ明朝"/>
        <family val="1"/>
        <charset val="128"/>
      </rPr>
      <t>その他</t>
    </r>
    <phoneticPr fontId="7"/>
  </si>
  <si>
    <t>1.A.4</t>
    <phoneticPr fontId="3"/>
  </si>
  <si>
    <r>
      <t>a.</t>
    </r>
    <r>
      <rPr>
        <sz val="11"/>
        <rFont val="ＭＳ 明朝"/>
        <family val="1"/>
        <charset val="128"/>
      </rPr>
      <t>業務</t>
    </r>
    <rPh sb="2" eb="4">
      <t>ギョウム</t>
    </rPh>
    <phoneticPr fontId="3"/>
  </si>
  <si>
    <r>
      <t>CH</t>
    </r>
    <r>
      <rPr>
        <vertAlign val="subscript"/>
        <sz val="11"/>
        <rFont val="Times New Roman"/>
        <family val="1"/>
      </rPr>
      <t>4</t>
    </r>
    <r>
      <rPr>
        <vertAlign val="superscript"/>
        <sz val="11"/>
        <rFont val="Times New Roman"/>
        <family val="1"/>
      </rPr>
      <t xml:space="preserve"> 2)</t>
    </r>
    <phoneticPr fontId="7"/>
  </si>
  <si>
    <r>
      <t xml:space="preserve">1.A.2. 
</t>
    </r>
    <r>
      <rPr>
        <sz val="11"/>
        <rFont val="ＭＳ 明朝"/>
        <family val="1"/>
        <charset val="128"/>
      </rPr>
      <t>製造業及び
建設業</t>
    </r>
    <phoneticPr fontId="7"/>
  </si>
  <si>
    <r>
      <t>kt-CO</t>
    </r>
    <r>
      <rPr>
        <vertAlign val="subscript"/>
        <sz val="11"/>
        <rFont val="Times New Roman"/>
        <family val="1"/>
      </rPr>
      <t>2</t>
    </r>
    <r>
      <rPr>
        <sz val="11"/>
        <rFont val="Times New Roman"/>
        <family val="1"/>
      </rPr>
      <t xml:space="preserve"> </t>
    </r>
    <r>
      <rPr>
        <sz val="11"/>
        <rFont val="ＭＳ Ｐ明朝"/>
        <family val="1"/>
        <charset val="128"/>
      </rPr>
      <t>換算</t>
    </r>
    <rPh sb="7" eb="9">
      <t>カンサン</t>
    </rPh>
    <phoneticPr fontId="7"/>
  </si>
  <si>
    <r>
      <t>N</t>
    </r>
    <r>
      <rPr>
        <vertAlign val="subscript"/>
        <sz val="11"/>
        <rFont val="Times New Roman"/>
        <family val="1"/>
      </rPr>
      <t>2</t>
    </r>
    <r>
      <rPr>
        <sz val="11"/>
        <rFont val="Times New Roman"/>
        <family val="1"/>
      </rPr>
      <t>O</t>
    </r>
    <r>
      <rPr>
        <vertAlign val="superscript"/>
        <sz val="11"/>
        <rFont val="Times New Roman"/>
        <family val="1"/>
      </rPr>
      <t xml:space="preserve"> 2)</t>
    </r>
    <phoneticPr fontId="7"/>
  </si>
  <si>
    <r>
      <rPr>
        <b/>
        <sz val="14"/>
        <rFont val="ＭＳ 明朝"/>
        <family val="1"/>
        <charset val="128"/>
      </rPr>
      <t>燃料からの漏出（</t>
    </r>
    <r>
      <rPr>
        <b/>
        <sz val="14"/>
        <rFont val="Times New Roman"/>
        <family val="1"/>
      </rPr>
      <t>1.B</t>
    </r>
    <r>
      <rPr>
        <b/>
        <sz val="14"/>
        <rFont val="ＭＳ 明朝"/>
        <family val="1"/>
        <charset val="128"/>
      </rPr>
      <t>）の温室効果ガス排出量</t>
    </r>
  </si>
  <si>
    <r>
      <rPr>
        <sz val="11"/>
        <rFont val="ＭＳ 明朝"/>
        <family val="1"/>
        <charset val="128"/>
      </rPr>
      <t>燃料からの漏出カテゴリー（</t>
    </r>
    <r>
      <rPr>
        <sz val="11"/>
        <rFont val="Times New Roman"/>
        <family val="1"/>
      </rPr>
      <t>1.B</t>
    </r>
    <r>
      <rPr>
        <sz val="11"/>
        <rFont val="ＭＳ 明朝"/>
        <family val="1"/>
        <charset val="128"/>
      </rPr>
      <t>）の温室効果ガス排出量</t>
    </r>
    <phoneticPr fontId="3"/>
  </si>
  <si>
    <r>
      <rPr>
        <sz val="11"/>
        <rFont val="ＭＳ 明朝"/>
        <family val="1"/>
        <charset val="128"/>
      </rPr>
      <t>部門</t>
    </r>
  </si>
  <si>
    <r>
      <t xml:space="preserve">1.B.1 </t>
    </r>
    <r>
      <rPr>
        <sz val="11"/>
        <rFont val="ＭＳ 明朝"/>
        <family val="1"/>
        <charset val="128"/>
      </rPr>
      <t>固体燃料</t>
    </r>
    <rPh sb="6" eb="8">
      <t>コタイ</t>
    </rPh>
    <rPh sb="8" eb="10">
      <t>ネンリョウ</t>
    </rPh>
    <phoneticPr fontId="57"/>
  </si>
  <si>
    <r>
      <t xml:space="preserve">a. </t>
    </r>
    <r>
      <rPr>
        <sz val="11"/>
        <rFont val="ＭＳ 明朝"/>
        <family val="1"/>
        <charset val="128"/>
      </rPr>
      <t>石炭採掘</t>
    </r>
    <rPh sb="3" eb="5">
      <t>セキタン</t>
    </rPh>
    <rPh sb="5" eb="7">
      <t>サイクツ</t>
    </rPh>
    <phoneticPr fontId="57"/>
  </si>
  <si>
    <r>
      <t>kt-CH</t>
    </r>
    <r>
      <rPr>
        <vertAlign val="subscript"/>
        <sz val="11"/>
        <rFont val="Times New Roman"/>
        <family val="1"/>
      </rPr>
      <t>4</t>
    </r>
    <phoneticPr fontId="7"/>
  </si>
  <si>
    <r>
      <t xml:space="preserve">b. </t>
    </r>
    <r>
      <rPr>
        <sz val="11"/>
        <rFont val="ＭＳ Ｐ明朝"/>
        <family val="1"/>
        <charset val="128"/>
      </rPr>
      <t>固体燃料転換</t>
    </r>
    <rPh sb="3" eb="9">
      <t>コタイネンリョウテンカン</t>
    </rPh>
    <phoneticPr fontId="28"/>
  </si>
  <si>
    <r>
      <t>c.</t>
    </r>
    <r>
      <rPr>
        <sz val="11"/>
        <rFont val="ＭＳ Ｐ明朝"/>
        <family val="1"/>
        <charset val="128"/>
      </rPr>
      <t>その他（制御不能な燃焼
　および石炭ずりでの燃焼）</t>
    </r>
    <rPh sb="4" eb="5">
      <t>タ</t>
    </rPh>
    <phoneticPr fontId="28"/>
  </si>
  <si>
    <r>
      <t xml:space="preserve">1.B.2 </t>
    </r>
    <r>
      <rPr>
        <sz val="11"/>
        <rFont val="ＭＳ Ｐ明朝"/>
        <family val="1"/>
        <charset val="128"/>
      </rPr>
      <t>石油及び</t>
    </r>
    <phoneticPr fontId="57"/>
  </si>
  <si>
    <r>
      <t xml:space="preserve">a. </t>
    </r>
    <r>
      <rPr>
        <sz val="11"/>
        <rFont val="ＭＳ 明朝"/>
        <family val="1"/>
        <charset val="128"/>
      </rPr>
      <t>石油</t>
    </r>
    <rPh sb="3" eb="5">
      <t>セキユ</t>
    </rPh>
    <phoneticPr fontId="57"/>
  </si>
  <si>
    <r>
      <t xml:space="preserve">       </t>
    </r>
    <r>
      <rPr>
        <sz val="11"/>
        <rFont val="ＭＳ Ｐ明朝"/>
        <family val="1"/>
        <charset val="128"/>
      </rPr>
      <t>天然ガス</t>
    </r>
    <phoneticPr fontId="28"/>
  </si>
  <si>
    <r>
      <t xml:space="preserve">b. </t>
    </r>
    <r>
      <rPr>
        <sz val="11"/>
        <rFont val="ＭＳ 明朝"/>
        <family val="1"/>
        <charset val="128"/>
      </rPr>
      <t>天然ガス</t>
    </r>
    <rPh sb="3" eb="5">
      <t>テンネン</t>
    </rPh>
    <phoneticPr fontId="57"/>
  </si>
  <si>
    <r>
      <t xml:space="preserve">c. </t>
    </r>
    <r>
      <rPr>
        <sz val="11"/>
        <rFont val="ＭＳ 明朝"/>
        <family val="1"/>
        <charset val="128"/>
      </rPr>
      <t>通気弁及びフレアリング</t>
    </r>
    <rPh sb="6" eb="7">
      <t>オヨ</t>
    </rPh>
    <phoneticPr fontId="7"/>
  </si>
  <si>
    <r>
      <t xml:space="preserve">d. </t>
    </r>
    <r>
      <rPr>
        <sz val="11"/>
        <rFont val="ＭＳ Ｐ明朝"/>
        <family val="1"/>
        <charset val="128"/>
      </rPr>
      <t>その他（地熱発電）</t>
    </r>
    <rPh sb="5" eb="6">
      <t>タ</t>
    </rPh>
    <rPh sb="7" eb="9">
      <t>チネツ</t>
    </rPh>
    <rPh sb="9" eb="11">
      <t>ハツデン</t>
    </rPh>
    <phoneticPr fontId="28"/>
  </si>
  <si>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7"/>
  </si>
  <si>
    <r>
      <t>kt-CO</t>
    </r>
    <r>
      <rPr>
        <vertAlign val="subscript"/>
        <sz val="11"/>
        <rFont val="Times New Roman"/>
        <family val="1"/>
      </rPr>
      <t>2</t>
    </r>
    <phoneticPr fontId="7"/>
  </si>
  <si>
    <r>
      <t>kt-N</t>
    </r>
    <r>
      <rPr>
        <vertAlign val="subscript"/>
        <sz val="11"/>
        <rFont val="Times New Roman"/>
        <family val="1"/>
      </rPr>
      <t>2</t>
    </r>
    <r>
      <rPr>
        <sz val="11"/>
        <rFont val="Times New Roman"/>
        <family val="1"/>
      </rPr>
      <t>O</t>
    </r>
    <phoneticPr fontId="7"/>
  </si>
  <si>
    <t>全ガス合計</t>
    <rPh sb="0" eb="1">
      <t>ゼン</t>
    </rPh>
    <rPh sb="3" eb="5">
      <t>ゴウケイ</t>
    </rPh>
    <phoneticPr fontId="28"/>
  </si>
  <si>
    <r>
      <rPr>
        <b/>
        <sz val="14"/>
        <rFont val="ＭＳ 明朝"/>
        <family val="1"/>
        <charset val="128"/>
      </rPr>
      <t>燃料からの漏出（</t>
    </r>
    <r>
      <rPr>
        <b/>
        <sz val="14"/>
        <rFont val="Times New Roman"/>
        <family val="1"/>
      </rPr>
      <t>1.B</t>
    </r>
    <r>
      <rPr>
        <b/>
        <sz val="14"/>
        <rFont val="ＭＳ 明朝"/>
        <family val="1"/>
        <charset val="128"/>
      </rPr>
      <t>）、二酸化炭素の輸送と貯留（</t>
    </r>
    <r>
      <rPr>
        <b/>
        <sz val="14"/>
        <rFont val="Times New Roman"/>
        <family val="1"/>
      </rPr>
      <t>1.C</t>
    </r>
    <r>
      <rPr>
        <b/>
        <sz val="14"/>
        <rFont val="ＭＳ 明朝"/>
        <family val="1"/>
        <charset val="128"/>
      </rPr>
      <t>）の各種表</t>
    </r>
    <phoneticPr fontId="7"/>
  </si>
  <si>
    <r>
      <rPr>
        <sz val="10"/>
        <rFont val="ＭＳ 明朝"/>
        <family val="1"/>
        <charset val="128"/>
      </rPr>
      <t>表</t>
    </r>
    <r>
      <rPr>
        <sz val="10"/>
        <rFont val="Times New Roman"/>
        <family val="1"/>
      </rPr>
      <t>3-</t>
    </r>
    <rPh sb="0" eb="1">
      <t>ヒョウ</t>
    </rPh>
    <phoneticPr fontId="7"/>
  </si>
  <si>
    <r>
      <rPr>
        <sz val="10"/>
        <rFont val="ＭＳ 明朝"/>
        <family val="1"/>
        <charset val="128"/>
      </rPr>
      <t>坑内掘　採掘時の排出係数</t>
    </r>
    <rPh sb="4" eb="7">
      <t>サイクツジ</t>
    </rPh>
    <rPh sb="8" eb="10">
      <t>ハイシュツ</t>
    </rPh>
    <rPh sb="10" eb="12">
      <t>ケイスウ</t>
    </rPh>
    <phoneticPr fontId="7"/>
  </si>
  <si>
    <r>
      <rPr>
        <sz val="10"/>
        <rFont val="ＭＳ 明朝"/>
        <family val="1"/>
        <charset val="128"/>
      </rPr>
      <t>項目</t>
    </r>
    <rPh sb="0" eb="2">
      <t>コウモク</t>
    </rPh>
    <phoneticPr fontId="7"/>
  </si>
  <si>
    <r>
      <rPr>
        <sz val="10"/>
        <rFont val="ＭＳ 明朝"/>
        <family val="1"/>
        <charset val="128"/>
      </rPr>
      <t>単位</t>
    </r>
    <rPh sb="0" eb="2">
      <t>タンイ</t>
    </rPh>
    <phoneticPr fontId="7"/>
  </si>
  <si>
    <r>
      <rPr>
        <sz val="10"/>
        <rFont val="ＭＳ 明朝"/>
        <family val="1"/>
        <charset val="128"/>
      </rPr>
      <t>参照</t>
    </r>
    <rPh sb="0" eb="2">
      <t>サンショウ</t>
    </rPh>
    <phoneticPr fontId="7"/>
  </si>
  <si>
    <r>
      <rPr>
        <sz val="10"/>
        <rFont val="ＭＳ 明朝"/>
        <family val="1"/>
        <charset val="128"/>
      </rPr>
      <t>坑内掘石炭生産量</t>
    </r>
    <rPh sb="2" eb="3">
      <t>ホ</t>
    </rPh>
    <phoneticPr fontId="7"/>
  </si>
  <si>
    <t>kt</t>
  </si>
  <si>
    <t>(財)石炭エネルギーセンター調べ</t>
    <phoneticPr fontId="7"/>
  </si>
  <si>
    <r>
      <t>CH</t>
    </r>
    <r>
      <rPr>
        <vertAlign val="subscript"/>
        <sz val="10"/>
        <rFont val="Times New Roman"/>
        <family val="1"/>
      </rPr>
      <t>4</t>
    </r>
    <r>
      <rPr>
        <sz val="10"/>
        <rFont val="ＭＳ 明朝"/>
        <family val="1"/>
        <charset val="128"/>
      </rPr>
      <t>総排出量</t>
    </r>
    <phoneticPr fontId="7"/>
  </si>
  <si>
    <r>
      <t>10</t>
    </r>
    <r>
      <rPr>
        <vertAlign val="superscript"/>
        <sz val="10"/>
        <rFont val="Times New Roman"/>
        <family val="1"/>
      </rPr>
      <t>6</t>
    </r>
    <r>
      <rPr>
        <sz val="10"/>
        <rFont val="Times New Roman"/>
        <family val="1"/>
      </rPr>
      <t xml:space="preserve"> m</t>
    </r>
    <r>
      <rPr>
        <vertAlign val="superscript"/>
        <sz val="10"/>
        <rFont val="Times New Roman"/>
        <family val="1"/>
      </rPr>
      <t>3</t>
    </r>
    <phoneticPr fontId="7"/>
  </si>
  <si>
    <r>
      <t>1000 m</t>
    </r>
    <r>
      <rPr>
        <vertAlign val="superscript"/>
        <sz val="10"/>
        <rFont val="Times New Roman"/>
        <family val="1"/>
      </rPr>
      <t>3</t>
    </r>
    <phoneticPr fontId="7"/>
  </si>
  <si>
    <r>
      <t>kt-CH</t>
    </r>
    <r>
      <rPr>
        <vertAlign val="subscript"/>
        <sz val="10"/>
        <rFont val="Times New Roman"/>
        <family val="1"/>
      </rPr>
      <t>4</t>
    </r>
    <phoneticPr fontId="7"/>
  </si>
  <si>
    <r>
      <t>CH</t>
    </r>
    <r>
      <rPr>
        <vertAlign val="subscript"/>
        <sz val="9"/>
        <rFont val="Times New Roman"/>
        <family val="1"/>
      </rPr>
      <t>4</t>
    </r>
    <r>
      <rPr>
        <sz val="9"/>
        <rFont val="ＭＳ 明朝"/>
        <family val="1"/>
        <charset val="128"/>
      </rPr>
      <t>総排出量（体積ベース）を、</t>
    </r>
    <r>
      <rPr>
        <sz val="9"/>
        <rFont val="Times New Roman"/>
        <family val="1"/>
      </rPr>
      <t xml:space="preserve">20 °C
</t>
    </r>
    <r>
      <rPr>
        <sz val="9"/>
        <rFont val="ＭＳ 明朝"/>
        <family val="1"/>
        <charset val="128"/>
      </rPr>
      <t>１気圧におけるメタンの密度</t>
    </r>
    <r>
      <rPr>
        <sz val="9"/>
        <rFont val="Times New Roman"/>
        <family val="1"/>
      </rPr>
      <t xml:space="preserve"> 0.67 kt/10</t>
    </r>
    <r>
      <rPr>
        <vertAlign val="superscript"/>
        <sz val="9"/>
        <rFont val="Times New Roman"/>
        <family val="1"/>
      </rPr>
      <t>6</t>
    </r>
    <r>
      <rPr>
        <sz val="9"/>
        <rFont val="Times New Roman"/>
        <family val="1"/>
      </rPr>
      <t>m</t>
    </r>
    <r>
      <rPr>
        <vertAlign val="superscript"/>
        <sz val="9"/>
        <rFont val="Times New Roman"/>
        <family val="1"/>
      </rPr>
      <t xml:space="preserve">3 </t>
    </r>
    <r>
      <rPr>
        <sz val="9"/>
        <rFont val="ＭＳ 明朝"/>
        <family val="1"/>
        <charset val="128"/>
      </rPr>
      <t>をもって重量に換算したもの</t>
    </r>
    <rPh sb="3" eb="7">
      <t>ソウハイシュツリョウ</t>
    </rPh>
    <rPh sb="8" eb="10">
      <t>タイセキ</t>
    </rPh>
    <rPh sb="54" eb="56">
      <t>ジュウリョウ</t>
    </rPh>
    <phoneticPr fontId="7"/>
  </si>
  <si>
    <r>
      <rPr>
        <sz val="10"/>
        <rFont val="ＭＳ 明朝"/>
        <family val="1"/>
        <charset val="128"/>
      </rPr>
      <t>排出係数</t>
    </r>
  </si>
  <si>
    <r>
      <t>kg-CH</t>
    </r>
    <r>
      <rPr>
        <vertAlign val="subscript"/>
        <sz val="10"/>
        <rFont val="Times New Roman"/>
        <family val="1"/>
      </rPr>
      <t>4</t>
    </r>
    <r>
      <rPr>
        <sz val="10"/>
        <rFont val="Times New Roman"/>
        <family val="1"/>
      </rPr>
      <t>/t</t>
    </r>
    <phoneticPr fontId="7"/>
  </si>
  <si>
    <r>
      <t>CH</t>
    </r>
    <r>
      <rPr>
        <vertAlign val="subscript"/>
        <sz val="10"/>
        <rFont val="Times New Roman"/>
        <family val="1"/>
      </rPr>
      <t>4</t>
    </r>
    <r>
      <rPr>
        <sz val="10"/>
        <rFont val="ＭＳ 明朝"/>
        <family val="1"/>
        <charset val="128"/>
      </rPr>
      <t>総排出量／坑内掘石炭生産量</t>
    </r>
    <rPh sb="4" eb="7">
      <t>ハイシュツリョウ</t>
    </rPh>
    <rPh sb="8" eb="10">
      <t>コウナイ</t>
    </rPh>
    <rPh sb="10" eb="11">
      <t>ホ</t>
    </rPh>
    <rPh sb="11" eb="13">
      <t>セキタン</t>
    </rPh>
    <rPh sb="13" eb="16">
      <t>セイサンリョウ</t>
    </rPh>
    <phoneticPr fontId="7"/>
  </si>
  <si>
    <r>
      <rPr>
        <sz val="10"/>
        <rFont val="ＭＳ 明朝"/>
        <family val="1"/>
        <charset val="128"/>
      </rPr>
      <t>石炭生産量の推移</t>
    </r>
    <rPh sb="0" eb="2">
      <t>セキタン</t>
    </rPh>
    <rPh sb="2" eb="5">
      <t>セイサンリョウ</t>
    </rPh>
    <rPh sb="6" eb="8">
      <t>スイイ</t>
    </rPh>
    <phoneticPr fontId="7"/>
  </si>
  <si>
    <r>
      <rPr>
        <sz val="10"/>
        <rFont val="ＭＳ 明朝"/>
        <family val="1"/>
        <charset val="128"/>
      </rPr>
      <t>石炭生産量合計</t>
    </r>
  </si>
  <si>
    <r>
      <rPr>
        <sz val="10"/>
        <rFont val="ＭＳ 明朝"/>
        <family val="1"/>
        <charset val="128"/>
      </rPr>
      <t>うち露天掘</t>
    </r>
  </si>
  <si>
    <r>
      <rPr>
        <sz val="10"/>
        <rFont val="ＭＳ 明朝"/>
        <family val="1"/>
        <charset val="128"/>
      </rPr>
      <t>うち坑内掘</t>
    </r>
  </si>
  <si>
    <r>
      <rPr>
        <sz val="10"/>
        <rFont val="ＭＳ 明朝"/>
        <family val="1"/>
        <charset val="128"/>
      </rPr>
      <t>採掘時の</t>
    </r>
    <r>
      <rPr>
        <sz val="10"/>
        <rFont val="Times New Roman"/>
        <family val="1"/>
      </rPr>
      <t>CH</t>
    </r>
    <r>
      <rPr>
        <vertAlign val="subscript"/>
        <sz val="10"/>
        <rFont val="Times New Roman"/>
        <family val="1"/>
      </rPr>
      <t>4</t>
    </r>
    <r>
      <rPr>
        <sz val="10"/>
        <rFont val="ＭＳ 明朝"/>
        <family val="1"/>
        <charset val="128"/>
      </rPr>
      <t>回収量</t>
    </r>
    <rPh sb="7" eb="9">
      <t>カイシュウ</t>
    </rPh>
    <rPh sb="9" eb="10">
      <t>リョウ</t>
    </rPh>
    <phoneticPr fontId="28"/>
  </si>
  <si>
    <r>
      <rPr>
        <sz val="10"/>
        <rFont val="ＭＳ 明朝"/>
        <family val="1"/>
        <charset val="128"/>
      </rPr>
      <t>回収量</t>
    </r>
    <rPh sb="0" eb="2">
      <t>カイシュウ</t>
    </rPh>
    <phoneticPr fontId="7"/>
  </si>
  <si>
    <r>
      <rPr>
        <sz val="10"/>
        <rFont val="ＭＳ 明朝"/>
        <family val="1"/>
        <charset val="128"/>
      </rPr>
      <t>木炭生産量</t>
    </r>
    <rPh sb="0" eb="2">
      <t>モクタン</t>
    </rPh>
    <rPh sb="2" eb="4">
      <t>セイサン</t>
    </rPh>
    <rPh sb="4" eb="5">
      <t>リョウ</t>
    </rPh>
    <phoneticPr fontId="28"/>
  </si>
  <si>
    <t>t</t>
    <phoneticPr fontId="28"/>
  </si>
  <si>
    <t>海上・陸上油田別の原油生産量（コンデンセートを含まない）</t>
    <rPh sb="0" eb="2">
      <t>カイジョウ</t>
    </rPh>
    <rPh sb="3" eb="5">
      <t>リクジョウ</t>
    </rPh>
    <rPh sb="5" eb="7">
      <t>ユデン</t>
    </rPh>
    <rPh sb="7" eb="8">
      <t>ベツ</t>
    </rPh>
    <rPh sb="9" eb="11">
      <t>ゲンユ</t>
    </rPh>
    <rPh sb="11" eb="13">
      <t>セイサン</t>
    </rPh>
    <rPh sb="13" eb="14">
      <t>リョウ</t>
    </rPh>
    <rPh sb="23" eb="24">
      <t>フク</t>
    </rPh>
    <phoneticPr fontId="7"/>
  </si>
  <si>
    <t>原油生産量(コンデンセートを含まない)</t>
    <rPh sb="0" eb="2">
      <t>ゲンユ</t>
    </rPh>
    <rPh sb="2" eb="4">
      <t>セイサン</t>
    </rPh>
    <rPh sb="4" eb="5">
      <t>リョウ</t>
    </rPh>
    <phoneticPr fontId="7"/>
  </si>
  <si>
    <t>海上</t>
    <rPh sb="0" eb="2">
      <t>カイジョウ</t>
    </rPh>
    <phoneticPr fontId="28"/>
  </si>
  <si>
    <t>陸上</t>
    <rPh sb="0" eb="2">
      <t>リクジョウ</t>
    </rPh>
    <phoneticPr fontId="28"/>
  </si>
  <si>
    <t>我が国の原油生産量およびコンデンセート生産量</t>
    <rPh sb="0" eb="1">
      <t>ワ</t>
    </rPh>
    <rPh sb="2" eb="3">
      <t>クニ</t>
    </rPh>
    <rPh sb="4" eb="6">
      <t>ゲンユ</t>
    </rPh>
    <rPh sb="6" eb="8">
      <t>セイサン</t>
    </rPh>
    <rPh sb="8" eb="9">
      <t>リョウ</t>
    </rPh>
    <rPh sb="19" eb="21">
      <t>セイサン</t>
    </rPh>
    <rPh sb="21" eb="22">
      <t>リョウ</t>
    </rPh>
    <phoneticPr fontId="7"/>
  </si>
  <si>
    <t>原油生産量（コンデンセートを含まない）</t>
    <rPh sb="0" eb="2">
      <t>ゲンユ</t>
    </rPh>
    <rPh sb="2" eb="4">
      <t>セイサン</t>
    </rPh>
    <rPh sb="4" eb="5">
      <t>リョウ</t>
    </rPh>
    <phoneticPr fontId="7"/>
  </si>
  <si>
    <t>コンデンセート生産量</t>
    <rPh sb="7" eb="9">
      <t>セイサン</t>
    </rPh>
    <rPh sb="9" eb="10">
      <t>リョウ</t>
    </rPh>
    <phoneticPr fontId="7"/>
  </si>
  <si>
    <r>
      <rPr>
        <sz val="10"/>
        <rFont val="ＭＳ 明朝"/>
        <family val="1"/>
        <charset val="128"/>
      </rPr>
      <t>原油生産量（合計）</t>
    </r>
    <rPh sb="0" eb="2">
      <t>ゲンユ</t>
    </rPh>
    <rPh sb="2" eb="5">
      <t>セイサンリョウ</t>
    </rPh>
    <rPh sb="6" eb="8">
      <t>ゴウケイ</t>
    </rPh>
    <phoneticPr fontId="7"/>
  </si>
  <si>
    <r>
      <rPr>
        <sz val="10"/>
        <rFont val="ＭＳ 明朝"/>
        <family val="1"/>
        <charset val="128"/>
      </rPr>
      <t>原油・</t>
    </r>
    <r>
      <rPr>
        <sz val="10"/>
        <rFont val="Times New Roman"/>
        <family val="1"/>
      </rPr>
      <t>NGL</t>
    </r>
    <r>
      <rPr>
        <sz val="10"/>
        <rFont val="ＭＳ 明朝"/>
        <family val="1"/>
        <charset val="128"/>
      </rPr>
      <t>の国内精製量</t>
    </r>
    <rPh sb="0" eb="2">
      <t>ゲンユ</t>
    </rPh>
    <rPh sb="7" eb="9">
      <t>コクナイ</t>
    </rPh>
    <rPh sb="9" eb="11">
      <t>セイセイ</t>
    </rPh>
    <rPh sb="11" eb="12">
      <t>リョウ</t>
    </rPh>
    <phoneticPr fontId="7"/>
  </si>
  <si>
    <r>
      <rPr>
        <sz val="10"/>
        <rFont val="ＭＳ 明朝"/>
        <family val="1"/>
        <charset val="128"/>
      </rPr>
      <t>原油・</t>
    </r>
    <r>
      <rPr>
        <sz val="10"/>
        <rFont val="Times New Roman"/>
        <family val="1"/>
      </rPr>
      <t>NGL</t>
    </r>
    <r>
      <rPr>
        <sz val="10"/>
        <rFont val="ＭＳ 明朝"/>
        <family val="1"/>
        <charset val="128"/>
      </rPr>
      <t>精製量</t>
    </r>
    <rPh sb="0" eb="2">
      <t>ゲンユ</t>
    </rPh>
    <rPh sb="6" eb="8">
      <t>セイセイ</t>
    </rPh>
    <rPh sb="8" eb="9">
      <t>リョウ</t>
    </rPh>
    <phoneticPr fontId="7"/>
  </si>
  <si>
    <r>
      <t>10</t>
    </r>
    <r>
      <rPr>
        <vertAlign val="superscript"/>
        <sz val="10"/>
        <rFont val="Times New Roman"/>
        <family val="1"/>
      </rPr>
      <t>6</t>
    </r>
    <r>
      <rPr>
        <sz val="10"/>
        <rFont val="Times New Roman"/>
        <family val="1"/>
      </rPr>
      <t>m</t>
    </r>
    <r>
      <rPr>
        <vertAlign val="superscript"/>
        <sz val="10"/>
        <rFont val="Times New Roman"/>
        <family val="1"/>
      </rPr>
      <t>3</t>
    </r>
    <phoneticPr fontId="57"/>
  </si>
  <si>
    <t>天然ガス生産量、天然ガス及び原油生産井数</t>
    <rPh sb="0" eb="2">
      <t>テンネン</t>
    </rPh>
    <rPh sb="4" eb="6">
      <t>セイサン</t>
    </rPh>
    <rPh sb="6" eb="7">
      <t>リョウ</t>
    </rPh>
    <rPh sb="8" eb="10">
      <t>テンネン</t>
    </rPh>
    <rPh sb="12" eb="13">
      <t>オヨ</t>
    </rPh>
    <rPh sb="14" eb="16">
      <t>ゲンユ</t>
    </rPh>
    <rPh sb="16" eb="18">
      <t>セイサン</t>
    </rPh>
    <rPh sb="18" eb="19">
      <t>セイ</t>
    </rPh>
    <rPh sb="19" eb="20">
      <t>スウ</t>
    </rPh>
    <phoneticPr fontId="28"/>
  </si>
  <si>
    <t>天然ガス</t>
    <rPh sb="0" eb="2">
      <t>テンネン</t>
    </rPh>
    <phoneticPr fontId="7"/>
  </si>
  <si>
    <t>生産量</t>
    <rPh sb="0" eb="2">
      <t>セイサン</t>
    </rPh>
    <rPh sb="2" eb="3">
      <t>リョウ</t>
    </rPh>
    <phoneticPr fontId="28"/>
  </si>
  <si>
    <r>
      <t>10</t>
    </r>
    <r>
      <rPr>
        <vertAlign val="superscript"/>
        <sz val="10"/>
        <rFont val="Times New Roman"/>
        <family val="1"/>
      </rPr>
      <t>6</t>
    </r>
    <r>
      <rPr>
        <sz val="10"/>
        <rFont val="Times New Roman"/>
        <family val="1"/>
      </rPr>
      <t>m</t>
    </r>
    <r>
      <rPr>
        <vertAlign val="superscript"/>
        <sz val="10"/>
        <rFont val="Times New Roman"/>
        <family val="1"/>
      </rPr>
      <t>3</t>
    </r>
    <phoneticPr fontId="7"/>
  </si>
  <si>
    <r>
      <rPr>
        <sz val="10"/>
        <rFont val="ＭＳ 明朝"/>
        <family val="1"/>
        <charset val="128"/>
      </rPr>
      <t>天然ガス及び原油生産井数</t>
    </r>
    <rPh sb="0" eb="2">
      <t>テンネン</t>
    </rPh>
    <rPh sb="4" eb="5">
      <t>オヨ</t>
    </rPh>
    <rPh sb="6" eb="8">
      <t>ゲンユ</t>
    </rPh>
    <rPh sb="8" eb="10">
      <t>セイサン</t>
    </rPh>
    <rPh sb="10" eb="12">
      <t>イスウ</t>
    </rPh>
    <phoneticPr fontId="7"/>
  </si>
  <si>
    <r>
      <rPr>
        <sz val="10"/>
        <rFont val="ＭＳ 明朝"/>
        <family val="1"/>
        <charset val="128"/>
      </rPr>
      <t>本</t>
    </r>
    <rPh sb="0" eb="1">
      <t>ホン</t>
    </rPh>
    <phoneticPr fontId="7"/>
  </si>
  <si>
    <r>
      <rPr>
        <sz val="10"/>
        <rFont val="ＭＳ 明朝"/>
        <family val="1"/>
        <charset val="128"/>
      </rPr>
      <t>～</t>
    </r>
    <r>
      <rPr>
        <sz val="10"/>
        <rFont val="Times New Roman"/>
        <family val="1"/>
      </rPr>
      <t>2004</t>
    </r>
    <phoneticPr fontId="3"/>
  </si>
  <si>
    <t>パイプラインの
移設・設置工事</t>
    <rPh sb="8" eb="10">
      <t>イセツ</t>
    </rPh>
    <rPh sb="11" eb="13">
      <t>セッチ</t>
    </rPh>
    <rPh sb="13" eb="15">
      <t>コウジ</t>
    </rPh>
    <phoneticPr fontId="3"/>
  </si>
  <si>
    <t>整圧器の駆動用
ガス</t>
    <rPh sb="0" eb="2">
      <t>セイアツ</t>
    </rPh>
    <rPh sb="2" eb="3">
      <t>キ</t>
    </rPh>
    <rPh sb="4" eb="6">
      <t>クドウ</t>
    </rPh>
    <rPh sb="6" eb="7">
      <t>ヨウ</t>
    </rPh>
    <phoneticPr fontId="3"/>
  </si>
  <si>
    <r>
      <rPr>
        <sz val="10"/>
        <rFont val="ＭＳ 明朝"/>
        <family val="1"/>
        <charset val="128"/>
      </rPr>
      <t>合計</t>
    </r>
    <rPh sb="0" eb="2">
      <t>ゴウケイ</t>
    </rPh>
    <phoneticPr fontId="3"/>
  </si>
  <si>
    <t>天然ガスの販売量</t>
    <rPh sb="0" eb="2">
      <t>テンネン</t>
    </rPh>
    <rPh sb="5" eb="7">
      <t>ハンバイ</t>
    </rPh>
    <rPh sb="7" eb="8">
      <t>リョウ</t>
    </rPh>
    <phoneticPr fontId="7"/>
  </si>
  <si>
    <t>天然ガス販売量</t>
    <rPh sb="0" eb="2">
      <t>テンネン</t>
    </rPh>
    <rPh sb="4" eb="6">
      <t>ハンバイ</t>
    </rPh>
    <rPh sb="6" eb="7">
      <t>リョウ</t>
    </rPh>
    <phoneticPr fontId="7"/>
  </si>
  <si>
    <t>都市ガスの原料として用いられた液化天然ガス及び天然ガスの消費量</t>
    <rPh sb="0" eb="2">
      <t>トシ</t>
    </rPh>
    <rPh sb="5" eb="7">
      <t>ゲンリョウ</t>
    </rPh>
    <rPh sb="10" eb="11">
      <t>モチ</t>
    </rPh>
    <rPh sb="15" eb="17">
      <t>エキカ</t>
    </rPh>
    <rPh sb="17" eb="19">
      <t>テンネン</t>
    </rPh>
    <rPh sb="21" eb="22">
      <t>オヨ</t>
    </rPh>
    <rPh sb="23" eb="25">
      <t>テンネン</t>
    </rPh>
    <rPh sb="28" eb="31">
      <t>ショウヒリョウ</t>
    </rPh>
    <phoneticPr fontId="7"/>
  </si>
  <si>
    <r>
      <rPr>
        <sz val="10"/>
        <rFont val="ＭＳ 明朝"/>
        <family val="1"/>
        <charset val="128"/>
      </rPr>
      <t xml:space="preserve">都市ガス製造における
</t>
    </r>
    <r>
      <rPr>
        <sz val="10"/>
        <rFont val="Times New Roman"/>
        <family val="1"/>
      </rPr>
      <t>LNG</t>
    </r>
    <r>
      <rPr>
        <sz val="10"/>
        <rFont val="ＭＳ 明朝"/>
        <family val="1"/>
        <charset val="128"/>
      </rPr>
      <t>消費量</t>
    </r>
    <rPh sb="0" eb="2">
      <t>トシ</t>
    </rPh>
    <rPh sb="4" eb="6">
      <t>セイゾウ</t>
    </rPh>
    <rPh sb="14" eb="16">
      <t>ショウヒ</t>
    </rPh>
    <phoneticPr fontId="7"/>
  </si>
  <si>
    <t>PJ</t>
    <phoneticPr fontId="7"/>
  </si>
  <si>
    <t>都市ガス製造における
天然ガス消費量</t>
    <rPh sb="0" eb="2">
      <t>トシ</t>
    </rPh>
    <rPh sb="4" eb="6">
      <t>セイゾウ</t>
    </rPh>
    <rPh sb="11" eb="13">
      <t>テンネン</t>
    </rPh>
    <rPh sb="15" eb="17">
      <t>ショウヒ</t>
    </rPh>
    <phoneticPr fontId="7"/>
  </si>
  <si>
    <t>都市ガス販売量</t>
    <rPh sb="0" eb="2">
      <t>トシ</t>
    </rPh>
    <rPh sb="4" eb="6">
      <t>ハンバイ</t>
    </rPh>
    <rPh sb="6" eb="7">
      <t>リョウ</t>
    </rPh>
    <phoneticPr fontId="28"/>
  </si>
  <si>
    <t>PJ</t>
    <phoneticPr fontId="57"/>
  </si>
  <si>
    <t>体積当たり発熱量</t>
    <rPh sb="0" eb="2">
      <t>タイセキ</t>
    </rPh>
    <rPh sb="2" eb="3">
      <t>ア</t>
    </rPh>
    <rPh sb="5" eb="7">
      <t>ハツネツ</t>
    </rPh>
    <rPh sb="7" eb="8">
      <t>リョウ</t>
    </rPh>
    <phoneticPr fontId="28"/>
  </si>
  <si>
    <r>
      <t>MJ/m</t>
    </r>
    <r>
      <rPr>
        <vertAlign val="superscript"/>
        <sz val="10"/>
        <rFont val="Times New Roman"/>
        <family val="1"/>
      </rPr>
      <t>3</t>
    </r>
    <phoneticPr fontId="33"/>
  </si>
  <si>
    <t>都市ガス販売量
（体積換算）</t>
    <rPh sb="9" eb="11">
      <t>タイセキ</t>
    </rPh>
    <rPh sb="11" eb="13">
      <t>カンザン</t>
    </rPh>
    <phoneticPr fontId="28"/>
  </si>
  <si>
    <r>
      <t>10</t>
    </r>
    <r>
      <rPr>
        <vertAlign val="superscript"/>
        <sz val="10"/>
        <rFont val="Times New Roman"/>
        <family val="1"/>
      </rPr>
      <t>6</t>
    </r>
    <r>
      <rPr>
        <sz val="10"/>
        <rFont val="Times New Roman"/>
        <family val="1"/>
      </rPr>
      <t>m</t>
    </r>
    <r>
      <rPr>
        <vertAlign val="superscript"/>
        <sz val="10"/>
        <rFont val="Times New Roman"/>
        <family val="1"/>
      </rPr>
      <t>3</t>
    </r>
    <phoneticPr fontId="33"/>
  </si>
  <si>
    <r>
      <rPr>
        <sz val="10"/>
        <rFont val="ＭＳ 明朝"/>
        <family val="1"/>
        <charset val="128"/>
      </rPr>
      <t>通気弁（天然ガス産業）の排出係数</t>
    </r>
    <rPh sb="0" eb="2">
      <t>ツウキ</t>
    </rPh>
    <rPh sb="2" eb="3">
      <t>ベン</t>
    </rPh>
    <rPh sb="8" eb="10">
      <t>サンギョウ</t>
    </rPh>
    <rPh sb="12" eb="14">
      <t>ハイシュツ</t>
    </rPh>
    <rPh sb="14" eb="16">
      <t>ケイスウ</t>
    </rPh>
    <phoneticPr fontId="33"/>
  </si>
  <si>
    <t>排出係数</t>
    <rPh sb="0" eb="2">
      <t>ハイシュツ</t>
    </rPh>
    <rPh sb="2" eb="4">
      <t>ケイスウ</t>
    </rPh>
    <phoneticPr fontId="28"/>
  </si>
  <si>
    <r>
      <t>kg-CO</t>
    </r>
    <r>
      <rPr>
        <vertAlign val="subscript"/>
        <sz val="8"/>
        <color theme="1"/>
        <rFont val="Times New Roman"/>
        <family val="1"/>
      </rPr>
      <t>2</t>
    </r>
    <r>
      <rPr>
        <sz val="8"/>
        <color theme="1"/>
        <rFont val="Times New Roman"/>
        <family val="1"/>
      </rPr>
      <t>/m</t>
    </r>
    <r>
      <rPr>
        <vertAlign val="superscript"/>
        <sz val="8"/>
        <color theme="1"/>
        <rFont val="Times New Roman"/>
        <family val="1"/>
      </rPr>
      <t>3</t>
    </r>
    <phoneticPr fontId="28"/>
  </si>
  <si>
    <t>南長岡ガス田、片貝ガス田からの天然ガス生産量</t>
    <rPh sb="0" eb="1">
      <t>ミナミ</t>
    </rPh>
    <rPh sb="1" eb="3">
      <t>ナガオカ</t>
    </rPh>
    <rPh sb="5" eb="6">
      <t>デン</t>
    </rPh>
    <rPh sb="7" eb="9">
      <t>カタガイ</t>
    </rPh>
    <rPh sb="11" eb="12">
      <t>デン</t>
    </rPh>
    <rPh sb="15" eb="17">
      <t>テンネン</t>
    </rPh>
    <rPh sb="19" eb="21">
      <t>セイサン</t>
    </rPh>
    <rPh sb="21" eb="22">
      <t>リョウ</t>
    </rPh>
    <phoneticPr fontId="28"/>
  </si>
  <si>
    <t>南長岡ガス田</t>
    <rPh sb="0" eb="1">
      <t>ミナミ</t>
    </rPh>
    <rPh sb="1" eb="3">
      <t>ナガオカ</t>
    </rPh>
    <rPh sb="5" eb="6">
      <t>デン</t>
    </rPh>
    <phoneticPr fontId="66"/>
  </si>
  <si>
    <r>
      <t>10</t>
    </r>
    <r>
      <rPr>
        <vertAlign val="superscript"/>
        <sz val="10"/>
        <color theme="1"/>
        <rFont val="Times New Roman"/>
        <family val="1"/>
      </rPr>
      <t>6</t>
    </r>
    <r>
      <rPr>
        <sz val="10"/>
        <color theme="1"/>
        <rFont val="Times New Roman"/>
        <family val="1"/>
      </rPr>
      <t xml:space="preserve"> m</t>
    </r>
    <r>
      <rPr>
        <vertAlign val="superscript"/>
        <sz val="10"/>
        <color theme="1"/>
        <rFont val="Times New Roman"/>
        <family val="1"/>
      </rPr>
      <t>3</t>
    </r>
    <phoneticPr fontId="28"/>
  </si>
  <si>
    <t>片貝ガス田</t>
    <rPh sb="0" eb="2">
      <t>カタガイ</t>
    </rPh>
    <rPh sb="4" eb="5">
      <t>デン</t>
    </rPh>
    <phoneticPr fontId="66"/>
  </si>
  <si>
    <t>合計</t>
    <rPh sb="0" eb="2">
      <t>ゴウケイ</t>
    </rPh>
    <phoneticPr fontId="66"/>
  </si>
  <si>
    <r>
      <rPr>
        <sz val="10"/>
        <rFont val="ＭＳ 明朝"/>
        <family val="1"/>
        <charset val="128"/>
      </rPr>
      <t>試掘、生産前テストを実施した井数の推移</t>
    </r>
    <rPh sb="3" eb="4">
      <t>セイ</t>
    </rPh>
    <rPh sb="4" eb="5">
      <t>サン</t>
    </rPh>
    <rPh sb="5" eb="6">
      <t>ゼン</t>
    </rPh>
    <phoneticPr fontId="3"/>
  </si>
  <si>
    <r>
      <rPr>
        <sz val="10"/>
        <rFont val="ＭＳ 明朝"/>
        <family val="1"/>
        <charset val="128"/>
      </rPr>
      <t>試掘井数</t>
    </r>
    <rPh sb="2" eb="3">
      <t>セイ</t>
    </rPh>
    <phoneticPr fontId="7"/>
  </si>
  <si>
    <r>
      <rPr>
        <sz val="10"/>
        <rFont val="ＭＳ 明朝"/>
        <family val="1"/>
        <charset val="128"/>
      </rPr>
      <t>成功井数</t>
    </r>
    <rPh sb="0" eb="2">
      <t>セイコウ</t>
    </rPh>
    <rPh sb="2" eb="3">
      <t>セイ</t>
    </rPh>
    <phoneticPr fontId="7"/>
  </si>
  <si>
    <t>試油試ガステストを実施した坑井数</t>
    <phoneticPr fontId="7"/>
  </si>
  <si>
    <t>地熱発電の排出係数と蒸気発生量の推移</t>
    <rPh sb="0" eb="2">
      <t>チネツ</t>
    </rPh>
    <rPh sb="2" eb="4">
      <t>ハツデン</t>
    </rPh>
    <rPh sb="5" eb="7">
      <t>ハイシュツ</t>
    </rPh>
    <rPh sb="7" eb="9">
      <t>ケイスウ</t>
    </rPh>
    <rPh sb="10" eb="12">
      <t>ジョウキ</t>
    </rPh>
    <rPh sb="12" eb="14">
      <t>ハッセイ</t>
    </rPh>
    <rPh sb="14" eb="15">
      <t>リョウ</t>
    </rPh>
    <rPh sb="16" eb="18">
      <t>スイイ</t>
    </rPh>
    <phoneticPr fontId="28"/>
  </si>
  <si>
    <r>
      <rPr>
        <sz val="10"/>
        <rFont val="ＭＳ 明朝"/>
        <family val="1"/>
        <charset val="128"/>
      </rPr>
      <t>蒸気生産量</t>
    </r>
    <rPh sb="0" eb="2">
      <t>ジョウキ</t>
    </rPh>
    <rPh sb="2" eb="4">
      <t>セイサン</t>
    </rPh>
    <rPh sb="4" eb="5">
      <t>リョウ</t>
    </rPh>
    <phoneticPr fontId="28"/>
  </si>
  <si>
    <t>発電所名</t>
    <rPh sb="0" eb="2">
      <t>ハツデン</t>
    </rPh>
    <rPh sb="2" eb="3">
      <t>ショ</t>
    </rPh>
    <rPh sb="3" eb="4">
      <t>メイ</t>
    </rPh>
    <phoneticPr fontId="28"/>
  </si>
  <si>
    <r>
      <t>CO</t>
    </r>
    <r>
      <rPr>
        <vertAlign val="subscript"/>
        <sz val="10"/>
        <rFont val="Times New Roman"/>
        <family val="1"/>
      </rPr>
      <t>2</t>
    </r>
    <phoneticPr fontId="28"/>
  </si>
  <si>
    <r>
      <t>CH</t>
    </r>
    <r>
      <rPr>
        <vertAlign val="subscript"/>
        <sz val="10"/>
        <rFont val="Times New Roman"/>
        <family val="1"/>
      </rPr>
      <t>4</t>
    </r>
    <phoneticPr fontId="28"/>
  </si>
  <si>
    <r>
      <rPr>
        <sz val="10"/>
        <rFont val="Meiryo UI"/>
        <family val="1"/>
        <charset val="128"/>
      </rPr>
      <t>［</t>
    </r>
    <r>
      <rPr>
        <sz val="10"/>
        <rFont val="Times New Roman"/>
        <family val="1"/>
      </rPr>
      <t>kt</t>
    </r>
    <r>
      <rPr>
        <sz val="10"/>
        <rFont val="Meiryo UI"/>
        <family val="1"/>
        <charset val="128"/>
      </rPr>
      <t>］</t>
    </r>
    <phoneticPr fontId="28"/>
  </si>
  <si>
    <r>
      <rPr>
        <sz val="9"/>
        <rFont val="Meiryo UI"/>
        <family val="1"/>
        <charset val="128"/>
      </rPr>
      <t>［</t>
    </r>
    <r>
      <rPr>
        <sz val="9"/>
        <rFont val="Times New Roman"/>
        <family val="1"/>
      </rPr>
      <t>t-CO</t>
    </r>
    <r>
      <rPr>
        <vertAlign val="subscript"/>
        <sz val="9"/>
        <rFont val="Times New Roman"/>
        <family val="1"/>
      </rPr>
      <t>2</t>
    </r>
    <r>
      <rPr>
        <sz val="9"/>
        <rFont val="Times New Roman"/>
        <family val="1"/>
      </rPr>
      <t>/kt</t>
    </r>
    <r>
      <rPr>
        <sz val="9"/>
        <rFont val="Meiryo UI"/>
        <family val="1"/>
        <charset val="128"/>
      </rPr>
      <t>］</t>
    </r>
    <phoneticPr fontId="57"/>
  </si>
  <si>
    <r>
      <rPr>
        <sz val="9"/>
        <rFont val="Meiryo UI"/>
        <family val="1"/>
        <charset val="128"/>
      </rPr>
      <t>［</t>
    </r>
    <r>
      <rPr>
        <sz val="9"/>
        <rFont val="Times New Roman"/>
        <family val="1"/>
      </rPr>
      <t>t-CH</t>
    </r>
    <r>
      <rPr>
        <vertAlign val="subscript"/>
        <sz val="9"/>
        <rFont val="Times New Roman"/>
        <family val="1"/>
      </rPr>
      <t>4</t>
    </r>
    <r>
      <rPr>
        <sz val="9"/>
        <rFont val="Times New Roman"/>
        <family val="1"/>
      </rPr>
      <t>/kt</t>
    </r>
    <r>
      <rPr>
        <sz val="9"/>
        <rFont val="Meiryo UI"/>
        <family val="1"/>
        <charset val="128"/>
      </rPr>
      <t>］</t>
    </r>
    <phoneticPr fontId="57"/>
  </si>
  <si>
    <t>松川</t>
    <rPh sb="0" eb="2">
      <t>マツカワ</t>
    </rPh>
    <phoneticPr fontId="57"/>
  </si>
  <si>
    <t>大岳</t>
    <rPh sb="0" eb="2">
      <t>オオダケ</t>
    </rPh>
    <phoneticPr fontId="57"/>
  </si>
  <si>
    <t>大沼</t>
    <rPh sb="0" eb="2">
      <t>オオヌマ</t>
    </rPh>
    <phoneticPr fontId="57"/>
  </si>
  <si>
    <t>鬼首</t>
    <rPh sb="0" eb="1">
      <t>オニ</t>
    </rPh>
    <rPh sb="1" eb="2">
      <t>クビ</t>
    </rPh>
    <phoneticPr fontId="57"/>
  </si>
  <si>
    <t>八丁原1号</t>
    <rPh sb="0" eb="3">
      <t>ハッチョウバラ</t>
    </rPh>
    <rPh sb="4" eb="5">
      <t>ゴウ</t>
    </rPh>
    <phoneticPr fontId="57"/>
  </si>
  <si>
    <t>八丁原2号</t>
    <rPh sb="0" eb="3">
      <t>ハッチョウバラ</t>
    </rPh>
    <rPh sb="4" eb="5">
      <t>ゴウ</t>
    </rPh>
    <phoneticPr fontId="57"/>
  </si>
  <si>
    <t>葛根田1号</t>
    <rPh sb="0" eb="1">
      <t>クズ</t>
    </rPh>
    <rPh sb="1" eb="2">
      <t>ネ</t>
    </rPh>
    <rPh sb="2" eb="3">
      <t>タ</t>
    </rPh>
    <rPh sb="4" eb="5">
      <t>ゴウ</t>
    </rPh>
    <phoneticPr fontId="57"/>
  </si>
  <si>
    <t>葛根田2号</t>
    <rPh sb="0" eb="1">
      <t>クズ</t>
    </rPh>
    <rPh sb="1" eb="2">
      <t>ネ</t>
    </rPh>
    <rPh sb="2" eb="3">
      <t>タ</t>
    </rPh>
    <rPh sb="4" eb="5">
      <t>ゴウ</t>
    </rPh>
    <phoneticPr fontId="57"/>
  </si>
  <si>
    <t>杉乃井</t>
    <rPh sb="0" eb="3">
      <t>スギノイ</t>
    </rPh>
    <phoneticPr fontId="57"/>
  </si>
  <si>
    <t>森</t>
    <rPh sb="0" eb="1">
      <t>モリ</t>
    </rPh>
    <phoneticPr fontId="57"/>
  </si>
  <si>
    <t>霧島国際ホテル</t>
    <rPh sb="0" eb="2">
      <t>キリシマ</t>
    </rPh>
    <rPh sb="2" eb="4">
      <t>コクサイ</t>
    </rPh>
    <phoneticPr fontId="57"/>
  </si>
  <si>
    <t>上の岱</t>
    <rPh sb="0" eb="1">
      <t>ウエ</t>
    </rPh>
    <phoneticPr fontId="57"/>
  </si>
  <si>
    <t>山川</t>
    <rPh sb="0" eb="2">
      <t>ヤマカワ</t>
    </rPh>
    <phoneticPr fontId="57"/>
  </si>
  <si>
    <t>澄川</t>
    <rPh sb="0" eb="2">
      <t>スミカワ</t>
    </rPh>
    <phoneticPr fontId="57"/>
  </si>
  <si>
    <t>柳津西山</t>
    <rPh sb="0" eb="2">
      <t>ヤナヅ</t>
    </rPh>
    <rPh sb="2" eb="4">
      <t>ニシヤマ</t>
    </rPh>
    <phoneticPr fontId="57"/>
  </si>
  <si>
    <t>大霧</t>
    <rPh sb="0" eb="1">
      <t>オオ</t>
    </rPh>
    <rPh sb="1" eb="2">
      <t>キリ</t>
    </rPh>
    <phoneticPr fontId="57"/>
  </si>
  <si>
    <t>滝上</t>
    <rPh sb="0" eb="1">
      <t>タキ</t>
    </rPh>
    <rPh sb="1" eb="2">
      <t>ウエ</t>
    </rPh>
    <phoneticPr fontId="57"/>
  </si>
  <si>
    <t>八丈島</t>
    <rPh sb="0" eb="3">
      <t>ハチジョウジマ</t>
    </rPh>
    <phoneticPr fontId="57"/>
  </si>
  <si>
    <t>九重</t>
    <rPh sb="0" eb="2">
      <t>ココノエ</t>
    </rPh>
    <phoneticPr fontId="57"/>
  </si>
  <si>
    <t>わいた</t>
    <phoneticPr fontId="57"/>
  </si>
  <si>
    <r>
      <t>CO</t>
    </r>
    <r>
      <rPr>
        <vertAlign val="subscript"/>
        <sz val="10"/>
        <rFont val="Times New Roman"/>
        <family val="1"/>
      </rPr>
      <t>2</t>
    </r>
    <r>
      <rPr>
        <sz val="10"/>
        <rFont val="ＭＳ Ｐ明朝"/>
        <family val="1"/>
        <charset val="128"/>
      </rPr>
      <t>の輸送と貯留（1.C.）の温室効果ガス排出量</t>
    </r>
    <rPh sb="4" eb="6">
      <t>ユソウ</t>
    </rPh>
    <rPh sb="7" eb="9">
      <t>チョリュウ</t>
    </rPh>
    <rPh sb="16" eb="18">
      <t>オンシツ</t>
    </rPh>
    <rPh sb="18" eb="20">
      <t>コウカ</t>
    </rPh>
    <rPh sb="22" eb="24">
      <t>ハイシュツ</t>
    </rPh>
    <rPh sb="24" eb="25">
      <t>リョウ</t>
    </rPh>
    <phoneticPr fontId="28"/>
  </si>
  <si>
    <t>部門</t>
    <rPh sb="0" eb="2">
      <t>ブモン</t>
    </rPh>
    <phoneticPr fontId="3"/>
  </si>
  <si>
    <r>
      <t>1.C.1 CO</t>
    </r>
    <r>
      <rPr>
        <vertAlign val="subscript"/>
        <sz val="10"/>
        <rFont val="Times New Roman"/>
        <family val="1"/>
      </rPr>
      <t>2</t>
    </r>
    <r>
      <rPr>
        <sz val="10"/>
        <rFont val="ＭＳ 明朝"/>
        <family val="1"/>
        <charset val="128"/>
      </rPr>
      <t>の
輸送</t>
    </r>
    <rPh sb="11" eb="13">
      <t>ユソウ</t>
    </rPh>
    <phoneticPr fontId="57"/>
  </si>
  <si>
    <r>
      <t xml:space="preserve">a. </t>
    </r>
    <r>
      <rPr>
        <sz val="10"/>
        <rFont val="ＭＳ Ｐ明朝"/>
        <family val="1"/>
        <charset val="128"/>
      </rPr>
      <t>パイプライン</t>
    </r>
    <phoneticPr fontId="57"/>
  </si>
  <si>
    <r>
      <t xml:space="preserve">b. </t>
    </r>
    <r>
      <rPr>
        <sz val="10"/>
        <rFont val="ＭＳ Ｐ明朝"/>
        <family val="1"/>
        <charset val="128"/>
      </rPr>
      <t>船舶</t>
    </r>
    <rPh sb="3" eb="5">
      <t>センパク</t>
    </rPh>
    <phoneticPr fontId="28"/>
  </si>
  <si>
    <r>
      <t xml:space="preserve">c. </t>
    </r>
    <r>
      <rPr>
        <sz val="10"/>
        <rFont val="ＭＳ Ｐ明朝"/>
        <family val="1"/>
        <charset val="128"/>
      </rPr>
      <t>その他</t>
    </r>
    <rPh sb="5" eb="6">
      <t>タ</t>
    </rPh>
    <phoneticPr fontId="28"/>
  </si>
  <si>
    <r>
      <t xml:space="preserve">1.C.2 </t>
    </r>
    <r>
      <rPr>
        <sz val="10"/>
        <rFont val="ＭＳ Ｐ明朝"/>
        <family val="1"/>
        <charset val="128"/>
      </rPr>
      <t>圧入及び貯留</t>
    </r>
    <rPh sb="6" eb="8">
      <t>アツニュウ</t>
    </rPh>
    <rPh sb="8" eb="9">
      <t>オヨ</t>
    </rPh>
    <rPh sb="10" eb="12">
      <t>チョリュウ</t>
    </rPh>
    <phoneticPr fontId="57"/>
  </si>
  <si>
    <r>
      <t xml:space="preserve">a. </t>
    </r>
    <r>
      <rPr>
        <sz val="10"/>
        <rFont val="ＭＳ Ｐ明朝"/>
        <family val="1"/>
        <charset val="128"/>
      </rPr>
      <t>圧入</t>
    </r>
    <rPh sb="3" eb="5">
      <t>アツニュウ</t>
    </rPh>
    <phoneticPr fontId="57"/>
  </si>
  <si>
    <r>
      <t xml:space="preserve">b. </t>
    </r>
    <r>
      <rPr>
        <sz val="10"/>
        <rFont val="ＭＳ 明朝"/>
        <family val="1"/>
        <charset val="128"/>
      </rPr>
      <t>貯留</t>
    </r>
    <rPh sb="3" eb="5">
      <t>チョリュウ</t>
    </rPh>
    <phoneticPr fontId="28"/>
  </si>
  <si>
    <r>
      <t xml:space="preserve">1.C.3 </t>
    </r>
    <r>
      <rPr>
        <sz val="10"/>
        <rFont val="ＭＳ Ｐ明朝"/>
        <family val="1"/>
        <charset val="128"/>
      </rPr>
      <t>その他</t>
    </r>
    <rPh sb="8" eb="9">
      <t>タ</t>
    </rPh>
    <phoneticPr fontId="57"/>
  </si>
  <si>
    <r>
      <rPr>
        <sz val="10"/>
        <rFont val="ＭＳ 明朝"/>
        <family val="1"/>
        <charset val="128"/>
      </rPr>
      <t>地中貯留のために回収された</t>
    </r>
    <r>
      <rPr>
        <sz val="10"/>
        <rFont val="Times New Roman"/>
        <family val="1"/>
      </rPr>
      <t>CO</t>
    </r>
    <r>
      <rPr>
        <vertAlign val="subscript"/>
        <sz val="10"/>
        <rFont val="Times New Roman"/>
        <family val="1"/>
      </rPr>
      <t>2</t>
    </r>
    <r>
      <rPr>
        <sz val="10"/>
        <rFont val="ＭＳ 明朝"/>
        <family val="1"/>
        <charset val="128"/>
      </rPr>
      <t>量</t>
    </r>
    <rPh sb="0" eb="2">
      <t>チチュウ</t>
    </rPh>
    <rPh sb="2" eb="4">
      <t>チョリュウ</t>
    </rPh>
    <rPh sb="8" eb="10">
      <t>カイシュウ</t>
    </rPh>
    <rPh sb="16" eb="17">
      <t>リョウ</t>
    </rPh>
    <phoneticPr fontId="28"/>
  </si>
  <si>
    <t>圧入サイト</t>
    <rPh sb="0" eb="2">
      <t>アツニュウ</t>
    </rPh>
    <phoneticPr fontId="28"/>
  </si>
  <si>
    <t>計上カテゴリー</t>
    <rPh sb="0" eb="2">
      <t>ケイジョウ</t>
    </rPh>
    <phoneticPr fontId="28"/>
  </si>
  <si>
    <t>頸城</t>
  </si>
  <si>
    <t>kt</t>
    <phoneticPr fontId="28"/>
  </si>
  <si>
    <r>
      <t xml:space="preserve">2.B.1 </t>
    </r>
    <r>
      <rPr>
        <sz val="10"/>
        <rFont val="ＭＳ Ｐ明朝"/>
        <family val="1"/>
        <charset val="128"/>
      </rPr>
      <t>アンモニア製造</t>
    </r>
    <rPh sb="11" eb="13">
      <t>セイゾウ</t>
    </rPh>
    <phoneticPr fontId="28"/>
  </si>
  <si>
    <t>申川</t>
  </si>
  <si>
    <t>長岡</t>
  </si>
  <si>
    <t>夕張</t>
    <phoneticPr fontId="3"/>
  </si>
  <si>
    <r>
      <t xml:space="preserve">1.A.1.b </t>
    </r>
    <r>
      <rPr>
        <sz val="10"/>
        <rFont val="ＭＳ Ｐ明朝"/>
        <family val="1"/>
        <charset val="128"/>
      </rPr>
      <t>石油精製</t>
    </r>
    <rPh sb="8" eb="10">
      <t>セキユ</t>
    </rPh>
    <rPh sb="10" eb="12">
      <t>セイセイ</t>
    </rPh>
    <phoneticPr fontId="28"/>
  </si>
  <si>
    <r>
      <rPr>
        <sz val="10"/>
        <rFont val="ＭＳ Ｐ明朝"/>
        <family val="1"/>
        <charset val="128"/>
      </rPr>
      <t>苫小牧</t>
    </r>
    <rPh sb="0" eb="3">
      <t>トマコマイ</t>
    </rPh>
    <phoneticPr fontId="3"/>
  </si>
  <si>
    <t>NO</t>
  </si>
  <si>
    <t>NE</t>
  </si>
  <si>
    <t>IE,NA</t>
  </si>
  <si>
    <r>
      <rPr>
        <b/>
        <sz val="14"/>
        <rFont val="ＭＳ 明朝"/>
        <family val="1"/>
        <charset val="128"/>
      </rPr>
      <t>運輸部門（</t>
    </r>
    <r>
      <rPr>
        <b/>
        <sz val="14"/>
        <rFont val="Times New Roman"/>
        <family val="1"/>
      </rPr>
      <t>1.A.3</t>
    </r>
    <r>
      <rPr>
        <b/>
        <sz val="14"/>
        <rFont val="ＭＳ 明朝"/>
        <family val="1"/>
        <charset val="128"/>
      </rPr>
      <t>）</t>
    </r>
    <r>
      <rPr>
        <b/>
        <sz val="14"/>
        <rFont val="Times New Roman"/>
        <family val="1"/>
      </rPr>
      <t>CH</t>
    </r>
    <r>
      <rPr>
        <b/>
        <vertAlign val="subscript"/>
        <sz val="14"/>
        <rFont val="Times New Roman"/>
        <family val="1"/>
      </rPr>
      <t>4</t>
    </r>
    <r>
      <rPr>
        <b/>
        <sz val="14"/>
        <rFont val="ＭＳ 明朝"/>
        <family val="1"/>
        <charset val="128"/>
      </rPr>
      <t>、</t>
    </r>
    <r>
      <rPr>
        <b/>
        <sz val="14"/>
        <rFont val="Times New Roman"/>
        <family val="1"/>
      </rPr>
      <t xml:space="preserve"> N</t>
    </r>
    <r>
      <rPr>
        <b/>
        <vertAlign val="subscript"/>
        <sz val="14"/>
        <rFont val="Times New Roman"/>
        <family val="1"/>
      </rPr>
      <t>2</t>
    </r>
    <r>
      <rPr>
        <b/>
        <sz val="14"/>
        <rFont val="Times New Roman"/>
        <family val="1"/>
      </rPr>
      <t>O</t>
    </r>
    <r>
      <rPr>
        <b/>
        <sz val="14"/>
        <rFont val="ＭＳ 明朝"/>
        <family val="1"/>
        <charset val="128"/>
      </rPr>
      <t>の各種表</t>
    </r>
    <phoneticPr fontId="7"/>
  </si>
  <si>
    <t>表3-</t>
  </si>
  <si>
    <t>航空機からの排出の算定に使用する活動量</t>
    <rPh sb="6" eb="8">
      <t>ハイシュツ</t>
    </rPh>
    <rPh sb="9" eb="11">
      <t>サンテイ</t>
    </rPh>
    <rPh sb="12" eb="14">
      <t>シヨウ</t>
    </rPh>
    <rPh sb="16" eb="19">
      <t>カツドウリョウ</t>
    </rPh>
    <phoneticPr fontId="7"/>
  </si>
  <si>
    <r>
      <rPr>
        <sz val="11"/>
        <rFont val="ＭＳ 明朝"/>
        <family val="1"/>
        <charset val="128"/>
      </rPr>
      <t>項目</t>
    </r>
    <rPh sb="0" eb="2">
      <t>コウモク</t>
    </rPh>
    <phoneticPr fontId="7"/>
  </si>
  <si>
    <r>
      <rPr>
        <sz val="11"/>
        <rFont val="ＭＳ 明朝"/>
        <family val="1"/>
        <charset val="128"/>
      </rPr>
      <t>離着陸回</t>
    </r>
    <r>
      <rPr>
        <sz val="11"/>
        <rFont val="ＭＳ 明朝"/>
        <family val="1"/>
        <charset val="128"/>
      </rPr>
      <t>数</t>
    </r>
    <rPh sb="0" eb="3">
      <t>リチャクリク</t>
    </rPh>
    <rPh sb="3" eb="4">
      <t>カイ</t>
    </rPh>
    <rPh sb="4" eb="5">
      <t>スウ</t>
    </rPh>
    <phoneticPr fontId="7"/>
  </si>
  <si>
    <r>
      <rPr>
        <sz val="11"/>
        <rFont val="ＭＳ 明朝"/>
        <family val="1"/>
        <charset val="128"/>
      </rPr>
      <t>千回</t>
    </r>
    <rPh sb="0" eb="1">
      <t>セン</t>
    </rPh>
    <rPh sb="1" eb="2">
      <t>カイ</t>
    </rPh>
    <phoneticPr fontId="7"/>
  </si>
  <si>
    <r>
      <rPr>
        <sz val="11"/>
        <rFont val="ＭＳ 明朝"/>
        <family val="1"/>
        <charset val="128"/>
      </rPr>
      <t>ジェット燃料巡航時消費量</t>
    </r>
    <rPh sb="4" eb="6">
      <t>ネンリョウ</t>
    </rPh>
    <rPh sb="6" eb="8">
      <t>ジュンコウ</t>
    </rPh>
    <rPh sb="8" eb="9">
      <t>ジ</t>
    </rPh>
    <rPh sb="9" eb="12">
      <t>ショウヒリョウ</t>
    </rPh>
    <phoneticPr fontId="7"/>
  </si>
  <si>
    <r>
      <rPr>
        <sz val="11"/>
        <rFont val="ＭＳ 明朝"/>
        <family val="1"/>
        <charset val="128"/>
      </rPr>
      <t>千</t>
    </r>
    <r>
      <rPr>
        <sz val="11"/>
        <rFont val="Times New Roman"/>
        <family val="1"/>
      </rPr>
      <t>kL</t>
    </r>
    <rPh sb="0" eb="1">
      <t>セン</t>
    </rPh>
    <phoneticPr fontId="7"/>
  </si>
  <si>
    <r>
      <rPr>
        <sz val="11"/>
        <rFont val="ＭＳ 明朝"/>
        <family val="1"/>
        <charset val="128"/>
      </rPr>
      <t>航空ガソリン消費量</t>
    </r>
    <rPh sb="0" eb="2">
      <t>コウクウ</t>
    </rPh>
    <rPh sb="6" eb="9">
      <t>ショウヒリョウ</t>
    </rPh>
    <phoneticPr fontId="7"/>
  </si>
  <si>
    <t>ジェット機の主な機種別の離着陸回数（2001年度以降）</t>
    <rPh sb="4" eb="5">
      <t>キ</t>
    </rPh>
    <rPh sb="6" eb="7">
      <t>オモ</t>
    </rPh>
    <rPh sb="8" eb="10">
      <t>キシュ</t>
    </rPh>
    <rPh sb="10" eb="11">
      <t>ベツ</t>
    </rPh>
    <rPh sb="12" eb="13">
      <t>リ</t>
    </rPh>
    <rPh sb="13" eb="14">
      <t>チャク</t>
    </rPh>
    <rPh sb="15" eb="17">
      <t>カイスウ</t>
    </rPh>
    <rPh sb="22" eb="23">
      <t>ネン</t>
    </rPh>
    <rPh sb="23" eb="24">
      <t>ド</t>
    </rPh>
    <rPh sb="24" eb="26">
      <t>イコウ</t>
    </rPh>
    <phoneticPr fontId="7"/>
  </si>
  <si>
    <t>機種</t>
    <rPh sb="0" eb="2">
      <t>キシュ</t>
    </rPh>
    <phoneticPr fontId="7"/>
  </si>
  <si>
    <t>B737-300/400/500</t>
    <phoneticPr fontId="7"/>
  </si>
  <si>
    <t>B737-800</t>
    <phoneticPr fontId="7"/>
  </si>
  <si>
    <t>B747SR</t>
    <phoneticPr fontId="7"/>
  </si>
  <si>
    <t>B747-400</t>
    <phoneticPr fontId="7"/>
  </si>
  <si>
    <t>B767-300</t>
    <phoneticPr fontId="7"/>
  </si>
  <si>
    <t>B777-200/300</t>
    <phoneticPr fontId="7"/>
  </si>
  <si>
    <t>A320</t>
    <phoneticPr fontId="7"/>
  </si>
  <si>
    <r>
      <rPr>
        <sz val="11"/>
        <rFont val="ＭＳ 明朝"/>
        <family val="1"/>
        <charset val="128"/>
      </rPr>
      <t>燃料種</t>
    </r>
    <rPh sb="0" eb="2">
      <t>ネンリョウ</t>
    </rPh>
    <rPh sb="2" eb="3">
      <t>シュ</t>
    </rPh>
    <phoneticPr fontId="7"/>
  </si>
  <si>
    <r>
      <rPr>
        <sz val="11"/>
        <rFont val="ＭＳ 明朝"/>
        <family val="1"/>
        <charset val="128"/>
      </rPr>
      <t>車種</t>
    </r>
    <rPh sb="0" eb="2">
      <t>シャシュシュ</t>
    </rPh>
    <phoneticPr fontId="7"/>
  </si>
  <si>
    <t>単位</t>
    <rPh sb="0" eb="2">
      <t>タンイ</t>
    </rPh>
    <phoneticPr fontId="7"/>
  </si>
  <si>
    <r>
      <rPr>
        <sz val="11"/>
        <rFont val="ＭＳ 明朝"/>
        <family val="1"/>
        <charset val="128"/>
      </rPr>
      <t>軽乗用車</t>
    </r>
    <rPh sb="3" eb="4">
      <t>シャ</t>
    </rPh>
    <phoneticPr fontId="7"/>
  </si>
  <si>
    <t>乗用車（非ハイブリッド）</t>
    <phoneticPr fontId="7"/>
  </si>
  <si>
    <t>乗用車（ハイブリッド）</t>
    <rPh sb="2" eb="3">
      <t>シャ</t>
    </rPh>
    <phoneticPr fontId="7"/>
  </si>
  <si>
    <r>
      <rPr>
        <sz val="11"/>
        <rFont val="ＭＳ 明朝"/>
        <family val="1"/>
        <charset val="128"/>
      </rPr>
      <t>バス</t>
    </r>
  </si>
  <si>
    <r>
      <rPr>
        <sz val="11"/>
        <rFont val="ＭＳ 明朝"/>
        <family val="1"/>
        <charset val="128"/>
      </rPr>
      <t>ガソリン</t>
    </r>
    <phoneticPr fontId="7"/>
  </si>
  <si>
    <r>
      <rPr>
        <sz val="11"/>
        <rFont val="ＭＳ 明朝"/>
        <family val="1"/>
        <charset val="128"/>
      </rPr>
      <t>軽貨物車</t>
    </r>
    <rPh sb="0" eb="1">
      <t>ケイ</t>
    </rPh>
    <rPh sb="1" eb="3">
      <t>カモツ</t>
    </rPh>
    <rPh sb="3" eb="4">
      <t>シャ</t>
    </rPh>
    <phoneticPr fontId="7"/>
  </si>
  <si>
    <r>
      <rPr>
        <sz val="11"/>
        <rFont val="ＭＳ 明朝"/>
        <family val="1"/>
        <charset val="128"/>
      </rPr>
      <t>小型貨物車</t>
    </r>
    <rPh sb="0" eb="2">
      <t>コガタ</t>
    </rPh>
    <rPh sb="2" eb="4">
      <t>カモツ</t>
    </rPh>
    <rPh sb="4" eb="5">
      <t>シャ</t>
    </rPh>
    <phoneticPr fontId="7"/>
  </si>
  <si>
    <r>
      <rPr>
        <sz val="11"/>
        <rFont val="ＭＳ 明朝"/>
        <family val="1"/>
        <charset val="128"/>
      </rPr>
      <t>普通貨物車</t>
    </r>
    <rPh sb="0" eb="2">
      <t>フツウ</t>
    </rPh>
    <rPh sb="2" eb="4">
      <t>カモツ</t>
    </rPh>
    <rPh sb="4" eb="5">
      <t>シャ</t>
    </rPh>
    <phoneticPr fontId="7"/>
  </si>
  <si>
    <r>
      <rPr>
        <sz val="11"/>
        <rFont val="ＭＳ 明朝"/>
        <family val="1"/>
        <charset val="128"/>
      </rPr>
      <t>特種用途車</t>
    </r>
    <rPh sb="0" eb="2">
      <t>トクシュ</t>
    </rPh>
    <rPh sb="2" eb="4">
      <t>ヨウト</t>
    </rPh>
    <rPh sb="4" eb="5">
      <t>シャ</t>
    </rPh>
    <phoneticPr fontId="27"/>
  </si>
  <si>
    <r>
      <rPr>
        <sz val="11"/>
        <rFont val="ＭＳ 明朝"/>
        <family val="1"/>
        <charset val="128"/>
      </rPr>
      <t>乗用車</t>
    </r>
    <rPh sb="0" eb="1">
      <t>ジョウ</t>
    </rPh>
    <rPh sb="1" eb="2">
      <t>ヨウ</t>
    </rPh>
    <rPh sb="2" eb="3">
      <t>シャ</t>
    </rPh>
    <phoneticPr fontId="7"/>
  </si>
  <si>
    <r>
      <t>mg-CH</t>
    </r>
    <r>
      <rPr>
        <vertAlign val="subscript"/>
        <sz val="11"/>
        <rFont val="Times New Roman"/>
        <family val="1"/>
      </rPr>
      <t>4</t>
    </r>
    <r>
      <rPr>
        <sz val="11"/>
        <rFont val="Times New Roman"/>
        <family val="1"/>
      </rPr>
      <t>/km</t>
    </r>
    <phoneticPr fontId="7"/>
  </si>
  <si>
    <r>
      <rPr>
        <sz val="11"/>
        <rFont val="ＭＳ 明朝"/>
        <family val="1"/>
        <charset val="128"/>
      </rPr>
      <t>軽油</t>
    </r>
    <rPh sb="0" eb="2">
      <t>ケイユ</t>
    </rPh>
    <phoneticPr fontId="7"/>
  </si>
  <si>
    <t>LPG</t>
    <phoneticPr fontId="7"/>
  </si>
  <si>
    <r>
      <rPr>
        <sz val="11"/>
        <rFont val="ＭＳ 明朝"/>
        <family val="1"/>
        <charset val="128"/>
      </rPr>
      <t>天然ガス</t>
    </r>
    <rPh sb="0" eb="2">
      <t>テンネン</t>
    </rPh>
    <phoneticPr fontId="7"/>
  </si>
  <si>
    <t>貨物車</t>
    <rPh sb="0" eb="2">
      <t>カモツ</t>
    </rPh>
    <rPh sb="2" eb="3">
      <t>シャ</t>
    </rPh>
    <phoneticPr fontId="27"/>
  </si>
  <si>
    <r>
      <t>mg-N</t>
    </r>
    <r>
      <rPr>
        <vertAlign val="subscript"/>
        <sz val="11"/>
        <rFont val="Times New Roman"/>
        <family val="1"/>
      </rPr>
      <t>2</t>
    </r>
    <r>
      <rPr>
        <sz val="11"/>
        <rFont val="Times New Roman"/>
        <family val="1"/>
      </rPr>
      <t>O/km</t>
    </r>
    <phoneticPr fontId="7"/>
  </si>
  <si>
    <t>自動車の走行量</t>
    <rPh sb="4" eb="7">
      <t>ソウコウリョウ</t>
    </rPh>
    <phoneticPr fontId="7"/>
  </si>
  <si>
    <r>
      <rPr>
        <sz val="11"/>
        <rFont val="ＭＳ 明朝"/>
        <family val="1"/>
        <charset val="128"/>
      </rPr>
      <t>燃料種</t>
    </r>
  </si>
  <si>
    <r>
      <rPr>
        <sz val="11"/>
        <rFont val="ＭＳ 明朝"/>
        <family val="1"/>
        <charset val="128"/>
      </rPr>
      <t>車種</t>
    </r>
  </si>
  <si>
    <r>
      <t>百万台</t>
    </r>
    <r>
      <rPr>
        <sz val="11"/>
        <rFont val="Times New Roman"/>
        <family val="1"/>
      </rPr>
      <t>km</t>
    </r>
    <phoneticPr fontId="7"/>
  </si>
  <si>
    <r>
      <rPr>
        <sz val="11"/>
        <rFont val="ＭＳ 明朝"/>
        <family val="1"/>
        <charset val="128"/>
      </rPr>
      <t>乗用車</t>
    </r>
    <rPh sb="0" eb="2">
      <t>ジョウヨウ</t>
    </rPh>
    <rPh sb="2" eb="3">
      <t>シャ</t>
    </rPh>
    <phoneticPr fontId="7"/>
  </si>
  <si>
    <r>
      <rPr>
        <sz val="11"/>
        <rFont val="ＭＳ Ｐ明朝"/>
        <family val="1"/>
        <charset val="128"/>
      </rPr>
      <t>表</t>
    </r>
    <r>
      <rPr>
        <sz val="11"/>
        <rFont val="Times New Roman"/>
        <family val="1"/>
      </rPr>
      <t>3-</t>
    </r>
    <phoneticPr fontId="7"/>
  </si>
  <si>
    <t>自動車の台数</t>
    <rPh sb="4" eb="6">
      <t>ダイスウ</t>
    </rPh>
    <phoneticPr fontId="7"/>
  </si>
  <si>
    <t>千台</t>
    <phoneticPr fontId="7"/>
  </si>
  <si>
    <t>全車種</t>
    <rPh sb="0" eb="3">
      <t>ゼンシャシュ</t>
    </rPh>
    <phoneticPr fontId="7"/>
  </si>
  <si>
    <t>自動車の一台あたり年間走行量</t>
    <rPh sb="4" eb="6">
      <t>イチダイ</t>
    </rPh>
    <rPh sb="9" eb="11">
      <t>ネンカン</t>
    </rPh>
    <rPh sb="11" eb="13">
      <t>ソウコウ</t>
    </rPh>
    <rPh sb="13" eb="14">
      <t>リョウ</t>
    </rPh>
    <phoneticPr fontId="7"/>
  </si>
  <si>
    <r>
      <t>乗用車（ハイブリッド）</t>
    </r>
    <r>
      <rPr>
        <vertAlign val="superscript"/>
        <sz val="11"/>
        <rFont val="Times New Roman"/>
        <family val="1"/>
      </rPr>
      <t>1)</t>
    </r>
    <rPh sb="2" eb="3">
      <t>シャ</t>
    </rPh>
    <phoneticPr fontId="7"/>
  </si>
  <si>
    <r>
      <rPr>
        <sz val="11"/>
        <rFont val="ＭＳ Ｐ明朝"/>
        <family val="1"/>
        <charset val="128"/>
      </rPr>
      <t>千</t>
    </r>
    <r>
      <rPr>
        <sz val="11"/>
        <rFont val="Times New Roman"/>
        <family val="1"/>
      </rPr>
      <t>km/</t>
    </r>
    <r>
      <rPr>
        <sz val="11"/>
        <rFont val="ＭＳ Ｐ明朝"/>
        <family val="1"/>
        <charset val="128"/>
      </rPr>
      <t>台</t>
    </r>
    <phoneticPr fontId="7"/>
  </si>
  <si>
    <r>
      <t>1) 2009</t>
    </r>
    <r>
      <rPr>
        <sz val="10"/>
        <rFont val="ＭＳ 明朝"/>
        <family val="1"/>
        <charset val="128"/>
      </rPr>
      <t>年度以前は走行量の統計データがなく、</t>
    </r>
    <r>
      <rPr>
        <sz val="10"/>
        <rFont val="Times New Roman"/>
        <family val="1"/>
      </rPr>
      <t>2010</t>
    </r>
    <r>
      <rPr>
        <sz val="10"/>
        <rFont val="ＭＳ 明朝"/>
        <family val="1"/>
        <charset val="128"/>
      </rPr>
      <t>～</t>
    </r>
    <r>
      <rPr>
        <sz val="10"/>
        <rFont val="Times New Roman"/>
        <family val="1"/>
      </rPr>
      <t>2014</t>
    </r>
    <r>
      <rPr>
        <sz val="10"/>
        <rFont val="ＭＳ 明朝"/>
        <family val="1"/>
        <charset val="128"/>
      </rPr>
      <t>年度の平均値とした。</t>
    </r>
    <rPh sb="7" eb="8">
      <t>ネン</t>
    </rPh>
    <rPh sb="8" eb="9">
      <t>ド</t>
    </rPh>
    <rPh sb="9" eb="11">
      <t>イゼン</t>
    </rPh>
    <rPh sb="12" eb="14">
      <t>ソウコウ</t>
    </rPh>
    <rPh sb="14" eb="15">
      <t>リョウ</t>
    </rPh>
    <rPh sb="16" eb="18">
      <t>トウケイ</t>
    </rPh>
    <phoneticPr fontId="7"/>
  </si>
  <si>
    <t>自動車の燃費</t>
    <rPh sb="4" eb="6">
      <t>ネンピ</t>
    </rPh>
    <phoneticPr fontId="7"/>
  </si>
  <si>
    <t>km/L</t>
    <phoneticPr fontId="7"/>
  </si>
  <si>
    <r>
      <t>乗用車（非ハイブリッド）</t>
    </r>
    <r>
      <rPr>
        <vertAlign val="superscript"/>
        <sz val="11"/>
        <rFont val="Times New Roman"/>
        <family val="1"/>
      </rPr>
      <t>1)</t>
    </r>
    <phoneticPr fontId="7"/>
  </si>
  <si>
    <t>km/L</t>
  </si>
  <si>
    <r>
      <t>バス</t>
    </r>
    <r>
      <rPr>
        <vertAlign val="superscript"/>
        <sz val="11"/>
        <rFont val="Times New Roman"/>
        <family val="1"/>
      </rPr>
      <t>2)</t>
    </r>
    <phoneticPr fontId="7"/>
  </si>
  <si>
    <r>
      <t>小型貨物車</t>
    </r>
    <r>
      <rPr>
        <vertAlign val="superscript"/>
        <sz val="11"/>
        <rFont val="Times New Roman"/>
        <family val="1"/>
      </rPr>
      <t>3)</t>
    </r>
    <rPh sb="0" eb="2">
      <t>コガタ</t>
    </rPh>
    <rPh sb="2" eb="4">
      <t>カモツ</t>
    </rPh>
    <rPh sb="4" eb="5">
      <t>シャ</t>
    </rPh>
    <phoneticPr fontId="7"/>
  </si>
  <si>
    <t>IE</t>
    <phoneticPr fontId="7"/>
  </si>
  <si>
    <r>
      <t>全車種</t>
    </r>
    <r>
      <rPr>
        <vertAlign val="superscript"/>
        <sz val="11"/>
        <rFont val="Times New Roman"/>
        <family val="1"/>
      </rPr>
      <t>4)</t>
    </r>
    <rPh sb="0" eb="3">
      <t>ゼンシャシュ</t>
    </rPh>
    <phoneticPr fontId="7"/>
  </si>
  <si>
    <r>
      <t>km/m</t>
    </r>
    <r>
      <rPr>
        <vertAlign val="superscript"/>
        <sz val="11"/>
        <rFont val="Times New Roman"/>
        <family val="1"/>
      </rPr>
      <t>3</t>
    </r>
    <phoneticPr fontId="7"/>
  </si>
  <si>
    <r>
      <rPr>
        <sz val="10"/>
        <rFont val="Times New Roman"/>
        <family val="1"/>
      </rPr>
      <t>1) 2009</t>
    </r>
    <r>
      <rPr>
        <sz val="10"/>
        <rFont val="ＭＳ 明朝"/>
        <family val="1"/>
        <charset val="128"/>
      </rPr>
      <t>年度以前はハイブリッド乗用車を含む</t>
    </r>
    <rPh sb="7" eb="8">
      <t>ネン</t>
    </rPh>
    <rPh sb="8" eb="9">
      <t>ド</t>
    </rPh>
    <rPh sb="9" eb="11">
      <t>イゼン</t>
    </rPh>
    <rPh sb="18" eb="21">
      <t>ジョウヨウシャ</t>
    </rPh>
    <rPh sb="22" eb="23">
      <t>フク</t>
    </rPh>
    <phoneticPr fontId="7"/>
  </si>
  <si>
    <r>
      <rPr>
        <sz val="10"/>
        <rFont val="Times New Roman"/>
        <family val="1"/>
      </rPr>
      <t>2) 2010</t>
    </r>
    <r>
      <rPr>
        <sz val="10"/>
        <rFont val="ＭＳ 明朝"/>
        <family val="1"/>
        <charset val="128"/>
      </rPr>
      <t>年度以降は営業用旅客の乗用車、及び自家用旅客の特種用途車を含む</t>
    </r>
    <rPh sb="7" eb="8">
      <t>ネン</t>
    </rPh>
    <rPh sb="8" eb="9">
      <t>ド</t>
    </rPh>
    <rPh sb="9" eb="11">
      <t>イコウ</t>
    </rPh>
    <rPh sb="32" eb="34">
      <t>ヨウト</t>
    </rPh>
    <rPh sb="36" eb="37">
      <t>フク</t>
    </rPh>
    <phoneticPr fontId="7"/>
  </si>
  <si>
    <r>
      <rPr>
        <sz val="10"/>
        <rFont val="Times New Roman"/>
        <family val="1"/>
      </rPr>
      <t>3) 2010</t>
    </r>
    <r>
      <rPr>
        <sz val="10"/>
        <rFont val="ＭＳ 明朝"/>
        <family val="1"/>
        <charset val="128"/>
      </rPr>
      <t>年度以降は普通貨物車、及び営業用貨物の特種用途車を含む</t>
    </r>
    <rPh sb="7" eb="8">
      <t>ネン</t>
    </rPh>
    <rPh sb="8" eb="9">
      <t>ド</t>
    </rPh>
    <rPh sb="9" eb="11">
      <t>イコウ</t>
    </rPh>
    <rPh sb="12" eb="14">
      <t>フツウ</t>
    </rPh>
    <rPh sb="14" eb="17">
      <t>カモツシャ</t>
    </rPh>
    <rPh sb="18" eb="19">
      <t>オヨ</t>
    </rPh>
    <rPh sb="20" eb="23">
      <t>エイギョウヨウ</t>
    </rPh>
    <rPh sb="23" eb="25">
      <t>カモツ</t>
    </rPh>
    <rPh sb="26" eb="28">
      <t>トクシュ</t>
    </rPh>
    <rPh sb="28" eb="30">
      <t>ヨウト</t>
    </rPh>
    <rPh sb="30" eb="31">
      <t>シャ</t>
    </rPh>
    <rPh sb="32" eb="33">
      <t>フク</t>
    </rPh>
    <phoneticPr fontId="7"/>
  </si>
  <si>
    <r>
      <rPr>
        <sz val="10"/>
        <rFont val="Times New Roman"/>
        <family val="1"/>
      </rPr>
      <t>4) 2009</t>
    </r>
    <r>
      <rPr>
        <sz val="10"/>
        <rFont val="ＭＳ 明朝"/>
        <family val="1"/>
        <charset val="128"/>
      </rPr>
      <t>年</t>
    </r>
    <r>
      <rPr>
        <sz val="10"/>
        <rFont val="ＭＳ Ｐ明朝"/>
        <family val="1"/>
        <charset val="128"/>
      </rPr>
      <t>度以前は燃料消費量の統計データがなく、</t>
    </r>
    <r>
      <rPr>
        <sz val="10"/>
        <rFont val="Times New Roman"/>
        <family val="1"/>
      </rPr>
      <t>2010</t>
    </r>
    <r>
      <rPr>
        <sz val="10"/>
        <rFont val="ＭＳ Ｐ明朝"/>
        <family val="1"/>
        <charset val="128"/>
      </rPr>
      <t>年度値と同じとした</t>
    </r>
    <rPh sb="7" eb="8">
      <t>ネン</t>
    </rPh>
    <rPh sb="8" eb="9">
      <t>ド</t>
    </rPh>
    <rPh sb="9" eb="11">
      <t>イゼン</t>
    </rPh>
    <rPh sb="12" eb="14">
      <t>ネンリョウ</t>
    </rPh>
    <rPh sb="14" eb="17">
      <t>ショウヒリョウ</t>
    </rPh>
    <rPh sb="18" eb="20">
      <t>トウケイ</t>
    </rPh>
    <rPh sb="31" eb="32">
      <t>ネン</t>
    </rPh>
    <rPh sb="32" eb="33">
      <t>ド</t>
    </rPh>
    <rPh sb="33" eb="34">
      <t>チ</t>
    </rPh>
    <rPh sb="35" eb="36">
      <t>オナ</t>
    </rPh>
    <phoneticPr fontId="7"/>
  </si>
  <si>
    <t>二輪車の活動量</t>
    <rPh sb="0" eb="2">
      <t>ニリン</t>
    </rPh>
    <rPh sb="2" eb="3">
      <t>シャ</t>
    </rPh>
    <rPh sb="4" eb="6">
      <t>カツドウ</t>
    </rPh>
    <rPh sb="6" eb="7">
      <t>リョウ</t>
    </rPh>
    <phoneticPr fontId="7"/>
  </si>
  <si>
    <t>活動量</t>
    <rPh sb="0" eb="2">
      <t>カツドウ</t>
    </rPh>
    <rPh sb="2" eb="3">
      <t>リョウ</t>
    </rPh>
    <phoneticPr fontId="7"/>
  </si>
  <si>
    <t>車種
（排気量）</t>
    <rPh sb="0" eb="2">
      <t>シャシュシュ</t>
    </rPh>
    <rPh sb="4" eb="7">
      <t>ハイキリョウ</t>
    </rPh>
    <phoneticPr fontId="7"/>
  </si>
  <si>
    <t>規制対応</t>
    <rPh sb="0" eb="2">
      <t>キセイ</t>
    </rPh>
    <rPh sb="2" eb="4">
      <t>タイオウ</t>
    </rPh>
    <phoneticPr fontId="7"/>
  </si>
  <si>
    <r>
      <rPr>
        <sz val="11"/>
        <rFont val="ＭＳ 明朝"/>
        <family val="1"/>
        <charset val="128"/>
      </rPr>
      <t>原付一種</t>
    </r>
    <rPh sb="0" eb="2">
      <t>ゲンツキ</t>
    </rPh>
    <rPh sb="2" eb="4">
      <t>イッシュ</t>
    </rPh>
    <phoneticPr fontId="7"/>
  </si>
  <si>
    <t>3次規制</t>
    <rPh sb="1" eb="2">
      <t>ジ</t>
    </rPh>
    <rPh sb="2" eb="4">
      <t>キセイ</t>
    </rPh>
    <phoneticPr fontId="7"/>
  </si>
  <si>
    <t>NO</t>
    <phoneticPr fontId="7"/>
  </si>
  <si>
    <r>
      <rPr>
        <sz val="11"/>
        <rFont val="ＭＳ Ｐ明朝"/>
        <family val="1"/>
        <charset val="128"/>
      </rPr>
      <t>（</t>
    </r>
    <r>
      <rPr>
        <sz val="11"/>
        <rFont val="Times New Roman"/>
        <family val="1"/>
      </rPr>
      <t>50cc</t>
    </r>
    <r>
      <rPr>
        <sz val="11"/>
        <rFont val="ＭＳ Ｐ明朝"/>
        <family val="1"/>
        <charset val="128"/>
      </rPr>
      <t>以下）</t>
    </r>
    <phoneticPr fontId="7"/>
  </si>
  <si>
    <t>1次2次規制</t>
    <phoneticPr fontId="7"/>
  </si>
  <si>
    <t>未規制</t>
    <rPh sb="0" eb="1">
      <t>ミ</t>
    </rPh>
    <rPh sb="1" eb="3">
      <t>キセイ</t>
    </rPh>
    <phoneticPr fontId="7"/>
  </si>
  <si>
    <r>
      <rPr>
        <sz val="11"/>
        <rFont val="ＭＳ 明朝"/>
        <family val="1"/>
        <charset val="128"/>
      </rPr>
      <t>原付二種</t>
    </r>
    <phoneticPr fontId="7"/>
  </si>
  <si>
    <r>
      <rPr>
        <sz val="11"/>
        <rFont val="ＭＳ Ｐ明朝"/>
        <family val="1"/>
        <charset val="128"/>
      </rPr>
      <t>（</t>
    </r>
    <r>
      <rPr>
        <sz val="11"/>
        <rFont val="Times New Roman"/>
        <family val="1"/>
      </rPr>
      <t>51cc-125cc</t>
    </r>
    <r>
      <rPr>
        <sz val="11"/>
        <rFont val="ＭＳ Ｐ明朝"/>
        <family val="1"/>
        <charset val="128"/>
      </rPr>
      <t>）</t>
    </r>
    <phoneticPr fontId="7"/>
  </si>
  <si>
    <t>走行量</t>
    <rPh sb="0" eb="3">
      <t>ソウコウリョウ</t>
    </rPh>
    <phoneticPr fontId="7"/>
  </si>
  <si>
    <r>
      <rPr>
        <sz val="11"/>
        <rFont val="ＭＳ 明朝"/>
        <family val="1"/>
        <charset val="128"/>
      </rPr>
      <t>百万台</t>
    </r>
    <r>
      <rPr>
        <sz val="11"/>
        <rFont val="Times New Roman"/>
        <family val="1"/>
      </rPr>
      <t>km</t>
    </r>
    <rPh sb="0" eb="2">
      <t>ヒャクマン</t>
    </rPh>
    <rPh sb="2" eb="3">
      <t>ダイ</t>
    </rPh>
    <phoneticPr fontId="7"/>
  </si>
  <si>
    <t>軽二輪</t>
    <phoneticPr fontId="7"/>
  </si>
  <si>
    <r>
      <rPr>
        <sz val="11"/>
        <rFont val="ＭＳ Ｐ明朝"/>
        <family val="1"/>
        <charset val="128"/>
      </rPr>
      <t>（</t>
    </r>
    <r>
      <rPr>
        <sz val="11"/>
        <rFont val="Times New Roman"/>
        <family val="1"/>
      </rPr>
      <t>126cc-250cc</t>
    </r>
    <r>
      <rPr>
        <sz val="11"/>
        <rFont val="ＭＳ Ｐ明朝"/>
        <family val="1"/>
        <charset val="128"/>
      </rPr>
      <t>）</t>
    </r>
    <phoneticPr fontId="7"/>
  </si>
  <si>
    <r>
      <rPr>
        <sz val="11"/>
        <rFont val="ＭＳ 明朝"/>
        <family val="1"/>
        <charset val="128"/>
      </rPr>
      <t>小型二輪</t>
    </r>
    <phoneticPr fontId="7"/>
  </si>
  <si>
    <t>（290cc超）</t>
  </si>
  <si>
    <t>始動回数</t>
    <rPh sb="0" eb="2">
      <t>シドウ</t>
    </rPh>
    <rPh sb="2" eb="4">
      <t>カイスウ</t>
    </rPh>
    <phoneticPr fontId="7"/>
  </si>
  <si>
    <t>百万回</t>
    <rPh sb="0" eb="2">
      <t>ヒャクマン</t>
    </rPh>
    <rPh sb="2" eb="3">
      <t>カイ</t>
    </rPh>
    <phoneticPr fontId="7"/>
  </si>
  <si>
    <r>
      <rPr>
        <sz val="11"/>
        <rFont val="ＭＳ Ｐ明朝"/>
        <family val="1"/>
        <charset val="128"/>
      </rPr>
      <t>（</t>
    </r>
    <r>
      <rPr>
        <sz val="11"/>
        <rFont val="Times New Roman"/>
        <family val="1"/>
      </rPr>
      <t>250cc</t>
    </r>
    <r>
      <rPr>
        <sz val="11"/>
        <rFont val="ＭＳ Ｐ明朝"/>
        <family val="1"/>
        <charset val="128"/>
      </rPr>
      <t>超）</t>
    </r>
    <phoneticPr fontId="7"/>
  </si>
  <si>
    <t>鉄道からの排出算定に使用する活動量</t>
    <rPh sb="0" eb="2">
      <t>テツドウ</t>
    </rPh>
    <rPh sb="5" eb="7">
      <t>ハイシュツ</t>
    </rPh>
    <rPh sb="7" eb="9">
      <t>サンテイ</t>
    </rPh>
    <rPh sb="10" eb="12">
      <t>シヨウ</t>
    </rPh>
    <rPh sb="14" eb="16">
      <t>カツドウ</t>
    </rPh>
    <rPh sb="16" eb="17">
      <t>リョウ</t>
    </rPh>
    <phoneticPr fontId="7"/>
  </si>
  <si>
    <t>軽油</t>
    <rPh sb="0" eb="2">
      <t>ケイユ</t>
    </rPh>
    <phoneticPr fontId="7"/>
  </si>
  <si>
    <r>
      <rPr>
        <sz val="11"/>
        <rFont val="ＭＳ Ｐ明朝"/>
        <family val="1"/>
        <charset val="128"/>
      </rPr>
      <t>千</t>
    </r>
    <r>
      <rPr>
        <sz val="11"/>
        <rFont val="Times New Roman"/>
        <family val="1"/>
      </rPr>
      <t>kL</t>
    </r>
    <rPh sb="0" eb="1">
      <t>セン</t>
    </rPh>
    <phoneticPr fontId="7"/>
  </si>
  <si>
    <t>石炭</t>
    <rPh sb="0" eb="2">
      <t>セキタン</t>
    </rPh>
    <phoneticPr fontId="7"/>
  </si>
  <si>
    <t>船舶からの排出の算定に使用する活動量</t>
    <rPh sb="0" eb="2">
      <t>センパク</t>
    </rPh>
    <rPh sb="5" eb="7">
      <t>ハイシュツ</t>
    </rPh>
    <rPh sb="8" eb="10">
      <t>サンテイ</t>
    </rPh>
    <rPh sb="11" eb="13">
      <t>シヨウ</t>
    </rPh>
    <rPh sb="15" eb="17">
      <t>カツドウ</t>
    </rPh>
    <rPh sb="17" eb="18">
      <t>リョウ</t>
    </rPh>
    <phoneticPr fontId="7"/>
  </si>
  <si>
    <r>
      <t>A</t>
    </r>
    <r>
      <rPr>
        <sz val="11"/>
        <rFont val="ＭＳ 明朝"/>
        <family val="1"/>
        <charset val="128"/>
      </rPr>
      <t>重油</t>
    </r>
    <rPh sb="1" eb="3">
      <t>ジュウユ</t>
    </rPh>
    <phoneticPr fontId="7"/>
  </si>
  <si>
    <r>
      <t>B</t>
    </r>
    <r>
      <rPr>
        <sz val="11"/>
        <rFont val="ＭＳ 明朝"/>
        <family val="1"/>
        <charset val="128"/>
      </rPr>
      <t>重油</t>
    </r>
    <rPh sb="1" eb="3">
      <t>ジュウユ</t>
    </rPh>
    <phoneticPr fontId="7"/>
  </si>
  <si>
    <r>
      <t>C</t>
    </r>
    <r>
      <rPr>
        <sz val="11"/>
        <rFont val="ＭＳ 明朝"/>
        <family val="1"/>
        <charset val="128"/>
      </rPr>
      <t>重油</t>
    </r>
    <rPh sb="1" eb="3">
      <t>ジュウユ</t>
    </rPh>
    <phoneticPr fontId="7"/>
  </si>
  <si>
    <r>
      <rPr>
        <sz val="11"/>
        <rFont val="ＭＳ 明朝"/>
        <family val="1"/>
        <charset val="128"/>
      </rPr>
      <t>自動車の</t>
    </r>
    <r>
      <rPr>
        <sz val="11"/>
        <rFont val="Times New Roman"/>
        <family val="1"/>
      </rPr>
      <t>CH</t>
    </r>
    <r>
      <rPr>
        <vertAlign val="subscript"/>
        <sz val="11"/>
        <rFont val="Times New Roman"/>
        <family val="1"/>
      </rPr>
      <t>4</t>
    </r>
    <r>
      <rPr>
        <sz val="11"/>
        <rFont val="ＭＳ 明朝"/>
        <family val="1"/>
        <charset val="128"/>
      </rPr>
      <t>排出係数</t>
    </r>
    <rPh sb="0" eb="3">
      <t>ジドウシャ</t>
    </rPh>
    <phoneticPr fontId="7"/>
  </si>
  <si>
    <r>
      <rPr>
        <sz val="11"/>
        <rFont val="ＭＳ 明朝"/>
        <family val="1"/>
        <charset val="128"/>
      </rPr>
      <t>自動車の</t>
    </r>
    <r>
      <rPr>
        <sz val="11"/>
        <rFont val="Times New Roman"/>
        <family val="1"/>
      </rPr>
      <t>N</t>
    </r>
    <r>
      <rPr>
        <vertAlign val="subscript"/>
        <sz val="11"/>
        <rFont val="Times New Roman"/>
        <family val="1"/>
      </rPr>
      <t>2</t>
    </r>
    <r>
      <rPr>
        <sz val="11"/>
        <rFont val="Times New Roman"/>
        <family val="1"/>
      </rPr>
      <t>O</t>
    </r>
    <r>
      <rPr>
        <sz val="11"/>
        <rFont val="ＭＳ 明朝"/>
        <family val="1"/>
        <charset val="128"/>
      </rPr>
      <t>排出係数</t>
    </r>
    <rPh sb="0" eb="3">
      <t>ジドウシャ</t>
    </rPh>
    <rPh sb="7" eb="11">
      <t>ハイシュツケイスウ</t>
    </rPh>
    <phoneticPr fontId="7"/>
  </si>
  <si>
    <r>
      <rPr>
        <sz val="10"/>
        <rFont val="ＭＳ Ｐ明朝"/>
        <family val="1"/>
        <charset val="128"/>
      </rPr>
      <t>表</t>
    </r>
    <r>
      <rPr>
        <sz val="10"/>
        <rFont val="Times New Roman"/>
        <family val="1"/>
      </rPr>
      <t>3-2</t>
    </r>
    <rPh sb="0" eb="1">
      <t>ヒョウ</t>
    </rPh>
    <phoneticPr fontId="7"/>
  </si>
  <si>
    <r>
      <rPr>
        <sz val="10"/>
        <rFont val="ＭＳ Ｐ明朝"/>
        <family val="1"/>
        <charset val="128"/>
      </rPr>
      <t>表</t>
    </r>
    <r>
      <rPr>
        <sz val="10"/>
        <rFont val="Times New Roman"/>
        <family val="1"/>
      </rPr>
      <t>3-3</t>
    </r>
    <rPh sb="0" eb="1">
      <t>ヒョウ</t>
    </rPh>
    <phoneticPr fontId="7"/>
  </si>
  <si>
    <t>（注）</t>
  </si>
  <si>
    <r>
      <t>1) </t>
    </r>
    <r>
      <rPr>
        <sz val="11"/>
        <rFont val="ＭＳ 明朝"/>
        <family val="1"/>
        <charset val="128"/>
      </rPr>
      <t>石油由来成分のみ含む。</t>
    </r>
    <phoneticPr fontId="3"/>
  </si>
  <si>
    <r>
      <t>2) </t>
    </r>
    <r>
      <rPr>
        <sz val="11"/>
        <rFont val="ＭＳ 明朝"/>
        <family val="1"/>
        <charset val="128"/>
      </rPr>
      <t>石油由来成分及び生物起源成分を含む。</t>
    </r>
    <phoneticPr fontId="3"/>
  </si>
  <si>
    <r>
      <rPr>
        <sz val="11"/>
        <rFont val="ＭＳ 明朝"/>
        <family val="1"/>
        <charset val="128"/>
      </rPr>
      <t>生物起源の廃棄物（バイオマスプラスチック、動植物性廃油を含む）の焼却に伴う</t>
    </r>
    <r>
      <rPr>
        <sz val="11"/>
        <rFont val="Times New Roman"/>
        <family val="1"/>
      </rPr>
      <t>CO</t>
    </r>
    <r>
      <rPr>
        <vertAlign val="subscript"/>
        <sz val="11"/>
        <rFont val="Times New Roman"/>
        <family val="1"/>
      </rPr>
      <t>2</t>
    </r>
    <r>
      <rPr>
        <sz val="11"/>
        <rFont val="ＭＳ 明朝"/>
        <family val="1"/>
        <charset val="128"/>
      </rPr>
      <t>排出量は、</t>
    </r>
    <r>
      <rPr>
        <sz val="11"/>
        <rFont val="Times New Roman"/>
        <family val="1"/>
      </rPr>
      <t>2006</t>
    </r>
    <r>
      <rPr>
        <sz val="11"/>
        <rFont val="ＭＳ 明朝"/>
        <family val="1"/>
        <charset val="128"/>
      </rPr>
      <t>年</t>
    </r>
    <r>
      <rPr>
        <sz val="11"/>
        <rFont val="Times New Roman"/>
        <family val="1"/>
      </rPr>
      <t>IPCC</t>
    </r>
    <r>
      <rPr>
        <sz val="11"/>
        <rFont val="ＭＳ 明朝"/>
        <family val="1"/>
        <charset val="128"/>
      </rPr>
      <t>ガイドラインに従い総排出量には含めず参考値として算定し、</t>
    </r>
    <r>
      <rPr>
        <sz val="11"/>
        <rFont val="Times New Roman"/>
        <family val="1"/>
      </rPr>
      <t>CRF table 1.A(a)</t>
    </r>
    <r>
      <rPr>
        <sz val="11"/>
        <rFont val="ＭＳ 明朝"/>
        <family val="1"/>
        <charset val="128"/>
      </rPr>
      <t>の「</t>
    </r>
    <r>
      <rPr>
        <sz val="11"/>
        <rFont val="Times New Roman"/>
        <family val="1"/>
      </rPr>
      <t>Biomass</t>
    </r>
    <r>
      <rPr>
        <sz val="11"/>
        <rFont val="ＭＳ 明朝"/>
        <family val="1"/>
        <charset val="128"/>
      </rPr>
      <t>」に報告する。</t>
    </r>
    <phoneticPr fontId="3"/>
  </si>
  <si>
    <t>（注）「自動車燃料消費量統計年報」及び「自動車輸送統計年報」の走行量を各統計の燃料消費量で除して算出。</t>
    <phoneticPr fontId="7"/>
  </si>
  <si>
    <r>
      <rPr>
        <sz val="10"/>
        <rFont val="ＭＳ 明朝"/>
        <family val="1"/>
        <charset val="128"/>
      </rPr>
      <t>（注）表</t>
    </r>
    <r>
      <rPr>
        <sz val="10"/>
        <rFont val="Times New Roman"/>
        <family val="1"/>
      </rPr>
      <t>3-41</t>
    </r>
    <r>
      <rPr>
        <sz val="10"/>
        <rFont val="ＭＳ 明朝"/>
        <family val="1"/>
        <charset val="128"/>
      </rPr>
      <t>の走行量を表</t>
    </r>
    <r>
      <rPr>
        <sz val="10"/>
        <rFont val="Times New Roman"/>
        <family val="1"/>
      </rPr>
      <t>3-42</t>
    </r>
    <r>
      <rPr>
        <sz val="10"/>
        <rFont val="ＭＳ 明朝"/>
        <family val="1"/>
        <charset val="128"/>
      </rPr>
      <t>の台数で除して算出。</t>
    </r>
    <phoneticPr fontId="7"/>
  </si>
  <si>
    <t>Transport</t>
    <phoneticPr fontId="3"/>
  </si>
  <si>
    <r>
      <t>天然ガスの輸送における排出係数の推計結果（単位　</t>
    </r>
    <r>
      <rPr>
        <sz val="10"/>
        <rFont val="Times New Roman"/>
        <family val="1"/>
      </rPr>
      <t>t-CH</t>
    </r>
    <r>
      <rPr>
        <vertAlign val="subscript"/>
        <sz val="10"/>
        <rFont val="Times New Roman"/>
        <family val="1"/>
      </rPr>
      <t>4</t>
    </r>
    <r>
      <rPr>
        <sz val="10"/>
        <rFont val="Times New Roman"/>
        <family val="1"/>
      </rPr>
      <t>/10</t>
    </r>
    <r>
      <rPr>
        <vertAlign val="superscript"/>
        <sz val="10"/>
        <rFont val="Times New Roman"/>
        <family val="1"/>
      </rPr>
      <t>6</t>
    </r>
    <r>
      <rPr>
        <sz val="10"/>
        <rFont val="Times New Roman"/>
        <family val="1"/>
      </rPr>
      <t>m</t>
    </r>
    <r>
      <rPr>
        <vertAlign val="superscript"/>
        <sz val="10"/>
        <rFont val="Times New Roman"/>
        <family val="1"/>
      </rPr>
      <t>3</t>
    </r>
    <r>
      <rPr>
        <sz val="10"/>
        <rFont val="ＭＳ Ｐ明朝"/>
        <family val="1"/>
        <charset val="128"/>
      </rPr>
      <t>）</t>
    </r>
    <rPh sb="0" eb="2">
      <t>テンネン</t>
    </rPh>
    <rPh sb="5" eb="7">
      <t>ユソウ</t>
    </rPh>
    <rPh sb="11" eb="13">
      <t>ハイシュツ</t>
    </rPh>
    <rPh sb="13" eb="15">
      <t>ケイスウ</t>
    </rPh>
    <rPh sb="16" eb="18">
      <t>スイケイ</t>
    </rPh>
    <rPh sb="18" eb="20">
      <t>ケッカ</t>
    </rPh>
    <rPh sb="21" eb="23">
      <t>タンイ</t>
    </rPh>
    <phoneticPr fontId="3"/>
  </si>
  <si>
    <t>https://www.nies.go.jp/gio/archive/nir/2020.html</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</si>
</sst>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yyyy/m/d;@"/>
    <numFmt numFmtId="177" formatCode="0.0"/>
    <numFmt numFmtId="178" formatCode="#,##0.0;[Red]\-#,##0.0"/>
    <numFmt numFmtId="179" formatCode="#,##0_ "/>
    <numFmt numFmtId="180" formatCode="#,##0.0"/>
    <numFmt numFmtId="181" formatCode="0.E+00"/>
    <numFmt numFmtId="182" formatCode="#,##0.0_ ;[Red]\-#,##0.0\ "/>
    <numFmt numFmtId="183" formatCode="#,##0.000;[Red]\-#,##0.000"/>
    <numFmt numFmtId="184" formatCode="0.000_ "/>
    <numFmt numFmtId="185" formatCode="#,##0_);[Red]\(#,##0\)"/>
    <numFmt numFmtId="186" formatCode="0.0%"/>
    <numFmt numFmtId="187" formatCode="0.0.E+00"/>
    <numFmt numFmtId="188" formatCode="0.000000_);[Red]\(0.000000\)"/>
    <numFmt numFmtId="189" formatCode="#,##0.0000;[Red]\-#,##0.0000"/>
    <numFmt numFmtId="190" formatCode="#,##0.0_);[Red]\(#,##0.0\)"/>
    <numFmt numFmtId="191" formatCode="#,##0;[Red]\-#,##0;&quot;NO&quot;"/>
  </numFmts>
  <fonts count="75">
    <font>
      <sz val="11"/>
      <color theme="1"/>
      <name val="Times New Roman"/>
      <family val="2"/>
      <charset val="128"/>
    </font>
    <font>
      <sz val="11"/>
      <color theme="1"/>
      <name val="Times New Roman"/>
      <family val="2"/>
      <charset val="128"/>
    </font>
    <font>
      <sz val="11"/>
      <color theme="1"/>
      <name val="Times New Roman"/>
      <family val="1"/>
    </font>
    <font>
      <sz val="6"/>
      <name val="Times New Roman"/>
      <family val="2"/>
      <charset val="128"/>
    </font>
    <font>
      <b/>
      <sz val="14"/>
      <name val="Times New Roman"/>
      <family val="3"/>
      <charset val="128"/>
    </font>
    <font>
      <b/>
      <sz val="14"/>
      <name val="ＭＳ Ｐゴシック"/>
      <family val="3"/>
      <charset val="128"/>
    </font>
    <font>
      <b/>
      <sz val="14"/>
      <name val="Times New Roman"/>
      <family val="1"/>
    </font>
    <font>
      <sz val="6"/>
      <name val="ＭＳ Ｐゴシック"/>
      <family val="3"/>
      <charset val="128"/>
    </font>
    <font>
      <sz val="12"/>
      <name val="Times New Roman"/>
      <family val="1"/>
    </font>
    <font>
      <sz val="11"/>
      <name val="Times New Roman"/>
      <family val="1"/>
    </font>
    <font>
      <sz val="11"/>
      <color theme="1"/>
      <name val="ＭＳ 明朝"/>
      <family val="1"/>
      <charset val="128"/>
    </font>
    <font>
      <sz val="11"/>
      <color theme="1"/>
      <name val="ＭＳ Ｐゴシック"/>
      <family val="3"/>
      <charset val="128"/>
    </font>
    <font>
      <u/>
      <sz val="11"/>
      <color indexed="12"/>
      <name val="ＭＳ Ｐゴシック"/>
      <family val="3"/>
      <charset val="128"/>
    </font>
    <font>
      <u/>
      <sz val="11"/>
      <color indexed="12"/>
      <name val="Times New Roman"/>
      <family val="1"/>
    </font>
    <font>
      <sz val="11"/>
      <color theme="1"/>
      <name val="ＭＳ 明朝"/>
      <family val="2"/>
      <charset val="128"/>
    </font>
    <font>
      <sz val="11"/>
      <color rgb="FFFFFFFF"/>
      <name val="Times New Roman"/>
      <family val="1"/>
    </font>
    <font>
      <sz val="11"/>
      <color theme="1"/>
      <name val="Times New Roman"/>
      <family val="3"/>
      <charset val="128"/>
    </font>
    <font>
      <sz val="11"/>
      <name val="ＭＳ Ｐゴシック"/>
      <family val="3"/>
      <charset val="128"/>
    </font>
    <font>
      <sz val="11"/>
      <name val="Times New Roman"/>
      <family val="3"/>
      <charset val="128"/>
    </font>
    <font>
      <sz val="11"/>
      <name val="ＭＳ 明朝"/>
      <family val="3"/>
      <charset val="128"/>
    </font>
    <font>
      <vertAlign val="subscript"/>
      <sz val="11"/>
      <name val="Times New Roman"/>
      <family val="1"/>
    </font>
    <font>
      <sz val="10"/>
      <name val="Times New Roman"/>
      <family val="1"/>
    </font>
    <font>
      <b/>
      <sz val="14"/>
      <name val="Times New Roman"/>
      <family val="1"/>
      <charset val="128"/>
    </font>
    <font>
      <b/>
      <sz val="14"/>
      <name val="ＭＳ 明朝"/>
      <family val="1"/>
      <charset val="128"/>
    </font>
    <font>
      <sz val="10"/>
      <color rgb="FFFF0000"/>
      <name val="ＭＳ Ｐ明朝"/>
      <family val="1"/>
      <charset val="128"/>
    </font>
    <font>
      <sz val="10"/>
      <name val="Times New Roman"/>
      <family val="1"/>
      <charset val="128"/>
    </font>
    <font>
      <sz val="10"/>
      <name val="ＭＳ Ｐ明朝"/>
      <family val="1"/>
      <charset val="128"/>
    </font>
    <font>
      <sz val="11"/>
      <name val="ＭＳ 明朝"/>
      <family val="1"/>
      <charset val="128"/>
    </font>
    <font>
      <sz val="6"/>
      <name val="ＭＳ Ｐ明朝"/>
      <family val="1"/>
      <charset val="128"/>
    </font>
    <font>
      <sz val="11"/>
      <name val="ＭＳ Ｐ明朝"/>
      <family val="1"/>
      <charset val="128"/>
    </font>
    <font>
      <sz val="11"/>
      <name val="Century"/>
      <family val="1"/>
    </font>
    <font>
      <sz val="6"/>
      <name val="ＭＳ 明朝"/>
      <family val="3"/>
      <charset val="128"/>
      <scheme val="minor"/>
    </font>
    <font>
      <sz val="11"/>
      <color theme="1"/>
      <name val="ＭＳ Ｐ明朝"/>
      <family val="1"/>
      <charset val="128"/>
    </font>
    <font>
      <sz val="6"/>
      <name val="ＭＳ 明朝"/>
      <family val="1"/>
      <charset val="128"/>
    </font>
    <font>
      <b/>
      <u/>
      <sz val="11"/>
      <name val="Times New Roman"/>
      <family val="1"/>
    </font>
    <font>
      <b/>
      <u/>
      <sz val="11"/>
      <name val="ＭＳ 明朝"/>
      <family val="1"/>
      <charset val="128"/>
    </font>
    <font>
      <b/>
      <sz val="11"/>
      <name val="Times New Roman"/>
      <family val="1"/>
    </font>
    <font>
      <b/>
      <sz val="11"/>
      <name val="ＭＳ 明朝"/>
      <family val="1"/>
      <charset val="128"/>
    </font>
    <font>
      <b/>
      <sz val="14"/>
      <color theme="1"/>
      <name val="ＭＳ 明朝"/>
      <family val="1"/>
      <charset val="128"/>
    </font>
    <font>
      <b/>
      <sz val="11"/>
      <name val="ＭＳ Ｐゴシック"/>
      <family val="3"/>
      <charset val="128"/>
    </font>
    <font>
      <sz val="11"/>
      <name val="Times New Roman"/>
      <family val="1"/>
      <charset val="128"/>
    </font>
    <font>
      <vertAlign val="superscript"/>
      <sz val="11"/>
      <name val="Times New Roman"/>
      <family val="1"/>
    </font>
    <font>
      <sz val="11"/>
      <color theme="0"/>
      <name val="Times New Roman"/>
      <family val="1"/>
    </font>
    <font>
      <vertAlign val="superscript"/>
      <sz val="11"/>
      <name val="ＭＳ 明朝"/>
      <family val="1"/>
      <charset val="128"/>
    </font>
    <font>
      <sz val="12"/>
      <name val="ＭＳ Ｐゴシック"/>
      <family val="3"/>
      <charset val="128"/>
    </font>
    <font>
      <i/>
      <sz val="11"/>
      <name val="Times New Roman"/>
      <family val="1"/>
    </font>
    <font>
      <sz val="10"/>
      <name val="ＭＳ 明朝"/>
      <family val="1"/>
      <charset val="128"/>
    </font>
    <font>
      <sz val="11"/>
      <name val="Segoe UI Symbol"/>
      <family val="1"/>
    </font>
    <font>
      <sz val="10"/>
      <color theme="1"/>
      <name val="Times New Roman"/>
      <family val="1"/>
    </font>
    <font>
      <sz val="10"/>
      <color theme="1"/>
      <name val="ＭＳ 明朝"/>
      <family val="1"/>
      <charset val="128"/>
    </font>
    <font>
      <vertAlign val="subscript"/>
      <sz val="10"/>
      <color theme="1"/>
      <name val="Times New Roman"/>
      <family val="1"/>
    </font>
    <font>
      <sz val="9"/>
      <name val="Times New Roman"/>
      <family val="1"/>
    </font>
    <font>
      <sz val="9"/>
      <name val="ＭＳ 明朝"/>
      <family val="1"/>
      <charset val="128"/>
    </font>
    <font>
      <vertAlign val="subscript"/>
      <sz val="9"/>
      <name val="Times New Roman"/>
      <family val="1"/>
    </font>
    <font>
      <sz val="9"/>
      <name val="ＭＳ Ｐ明朝"/>
      <family val="1"/>
      <charset val="128"/>
    </font>
    <font>
      <i/>
      <sz val="9"/>
      <name val="Times New Roman"/>
      <family val="1"/>
    </font>
    <font>
      <sz val="16"/>
      <name val="Times New Roman"/>
      <family val="1"/>
    </font>
    <font>
      <sz val="6"/>
      <name val="Osaka"/>
      <family val="3"/>
      <charset val="128"/>
    </font>
    <font>
      <vertAlign val="subscript"/>
      <sz val="10"/>
      <name val="Times New Roman"/>
      <family val="1"/>
    </font>
    <font>
      <vertAlign val="superscript"/>
      <sz val="10"/>
      <name val="Times New Roman"/>
      <family val="1"/>
    </font>
    <font>
      <vertAlign val="superscript"/>
      <sz val="9"/>
      <name val="Times New Roman"/>
      <family val="1"/>
    </font>
    <font>
      <sz val="10"/>
      <color theme="1"/>
      <name val="ＭＳ Ｐ明朝"/>
      <family val="1"/>
      <charset val="128"/>
    </font>
    <font>
      <sz val="10"/>
      <color rgb="FFFF0000"/>
      <name val="Times New Roman"/>
      <family val="1"/>
    </font>
    <font>
      <sz val="8"/>
      <color theme="1"/>
      <name val="Times New Roman"/>
      <family val="1"/>
    </font>
    <font>
      <vertAlign val="subscript"/>
      <sz val="8"/>
      <color theme="1"/>
      <name val="Times New Roman"/>
      <family val="1"/>
    </font>
    <font>
      <vertAlign val="superscript"/>
      <sz val="8"/>
      <color theme="1"/>
      <name val="Times New Roman"/>
      <family val="1"/>
    </font>
    <font>
      <sz val="11"/>
      <color theme="1"/>
      <name val="ＭＳ 明朝"/>
      <family val="2"/>
      <charset val="128"/>
      <scheme val="minor"/>
    </font>
    <font>
      <vertAlign val="superscript"/>
      <sz val="10"/>
      <color theme="1"/>
      <name val="Times New Roman"/>
      <family val="1"/>
    </font>
    <font>
      <sz val="10"/>
      <name val="Meiryo UI"/>
      <family val="1"/>
      <charset val="128"/>
    </font>
    <font>
      <sz val="9"/>
      <name val="Times New Roman"/>
      <family val="1"/>
      <charset val="128"/>
    </font>
    <font>
      <sz val="9"/>
      <name val="Meiryo UI"/>
      <family val="1"/>
      <charset val="128"/>
    </font>
    <font>
      <b/>
      <vertAlign val="subscript"/>
      <sz val="14"/>
      <name val="Times New Roman"/>
      <family val="1"/>
    </font>
    <font>
      <sz val="11"/>
      <color rgb="FFFFFFFF"/>
      <name val="ＭＳ Ｐ明朝"/>
      <family val="1"/>
      <charset val="128"/>
    </font>
    <font>
      <sz val="11"/>
      <color rgb="FFFFFFFF"/>
      <name val="Times New Roman"/>
      <family val="1"/>
      <charset val="128"/>
    </font>
    <font>
      <u/>
      <sz val="11"/>
      <color rgb="FF0000FF"/>
      <name val="Times New Roman"/>
      <family val="2"/>
      <charset val="128"/>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mediumGray">
        <fgColor indexed="9"/>
        <bgColor indexed="9"/>
      </patternFill>
    </fill>
    <fill>
      <patternFill patternType="solid">
        <fgColor theme="0" tint="-0.2499465926084170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right/>
      <top style="double">
        <color indexed="64"/>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double">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7" fillId="0" borderId="0"/>
    <xf numFmtId="38" fontId="17" fillId="0" borderId="0" applyFont="0" applyFill="0" applyBorder="0" applyAlignment="0" applyProtection="0"/>
    <xf numFmtId="0" fontId="74" fillId="0" borderId="0" applyNumberFormat="0" applyFill="0" applyBorder="0" applyAlignment="0" applyProtection="0">
      <alignment vertical="center"/>
    </xf>
    <xf numFmtId="9" fontId="17" fillId="0" borderId="0" applyFont="0" applyFill="0" applyBorder="0" applyAlignment="0" applyProtection="0"/>
  </cellStyleXfs>
  <cellXfs count="700">
    <xf numFmtId="0" fontId="0" fillId="0" borderId="0" xfId="0">
      <alignment vertical="center"/>
    </xf>
    <xf numFmtId="0" fontId="2" fillId="0" borderId="0" xfId="0" applyFont="1">
      <alignment vertical="center"/>
    </xf>
    <xf numFmtId="0" fontId="4" fillId="0" borderId="0" xfId="0" applyFont="1" applyAlignment="1"/>
    <xf numFmtId="0" fontId="8" fillId="0" borderId="0" xfId="0" applyFont="1" applyAlignment="1"/>
    <xf numFmtId="0" fontId="9" fillId="0" borderId="0" xfId="0" applyFont="1" applyAlignment="1"/>
    <xf numFmtId="0" fontId="10" fillId="0" borderId="0" xfId="0" applyFont="1">
      <alignment vertical="center"/>
    </xf>
    <xf numFmtId="0" fontId="9" fillId="0" borderId="0" xfId="0" applyFont="1" applyAlignment="1">
      <alignment horizontal="right" vertical="center"/>
    </xf>
    <xf numFmtId="0" fontId="12" fillId="0" borderId="0" xfId="3" applyAlignment="1" applyProtection="1">
      <alignment vertical="center"/>
    </xf>
    <xf numFmtId="0" fontId="2" fillId="0" borderId="0" xfId="0" applyFont="1" applyAlignment="1">
      <alignment horizontal="left" vertical="center"/>
    </xf>
    <xf numFmtId="0" fontId="13" fillId="0" borderId="0" xfId="3" applyFont="1" applyAlignment="1" applyProtection="1">
      <alignment horizontal="right" vertical="center"/>
    </xf>
    <xf numFmtId="0" fontId="10" fillId="0" borderId="0" xfId="0" applyFont="1" applyAlignment="1">
      <alignment horizontal="left" vertical="center"/>
    </xf>
    <xf numFmtId="0" fontId="2" fillId="2" borderId="1" xfId="0" applyFont="1" applyFill="1" applyBorder="1">
      <alignment vertical="center"/>
    </xf>
    <xf numFmtId="0" fontId="0" fillId="3" borderId="1" xfId="0" applyFill="1" applyBorder="1" applyAlignment="1">
      <alignment vertical="center" wrapText="1"/>
    </xf>
    <xf numFmtId="0" fontId="15" fillId="0" borderId="0" xfId="0" applyFont="1">
      <alignment vertical="center"/>
    </xf>
    <xf numFmtId="0" fontId="16" fillId="4" borderId="1" xfId="0" applyFont="1" applyFill="1" applyBorder="1">
      <alignment vertical="center"/>
    </xf>
    <xf numFmtId="0" fontId="17" fillId="4" borderId="1" xfId="0" applyFont="1" applyFill="1" applyBorder="1">
      <alignment vertical="center"/>
    </xf>
    <xf numFmtId="0" fontId="18" fillId="4" borderId="1" xfId="0" applyFont="1" applyFill="1" applyBorder="1">
      <alignment vertical="center"/>
    </xf>
    <xf numFmtId="0" fontId="2" fillId="0" borderId="1" xfId="0" applyFont="1" applyBorder="1">
      <alignment vertical="center"/>
    </xf>
    <xf numFmtId="0" fontId="11" fillId="0" borderId="1" xfId="0" applyFont="1" applyBorder="1">
      <alignment vertical="center"/>
    </xf>
    <xf numFmtId="0" fontId="9" fillId="4" borderId="1" xfId="0" applyFont="1" applyFill="1" applyBorder="1">
      <alignment vertical="center"/>
    </xf>
    <xf numFmtId="0" fontId="16" fillId="0" borderId="1" xfId="0" applyFont="1" applyBorder="1">
      <alignment vertical="center"/>
    </xf>
    <xf numFmtId="38" fontId="2" fillId="0" borderId="0" xfId="0" applyNumberFormat="1" applyFont="1">
      <alignment vertical="center"/>
    </xf>
    <xf numFmtId="0" fontId="21" fillId="5" borderId="0" xfId="0" applyFont="1" applyFill="1">
      <alignment vertical="center"/>
    </xf>
    <xf numFmtId="0" fontId="22" fillId="5" borderId="0" xfId="0" applyFont="1" applyFill="1">
      <alignment vertical="center"/>
    </xf>
    <xf numFmtId="0" fontId="25" fillId="5" borderId="0" xfId="0" applyFont="1" applyFill="1">
      <alignment vertical="center"/>
    </xf>
    <xf numFmtId="0" fontId="25" fillId="5" borderId="0" xfId="0" applyFont="1" applyFill="1" applyAlignment="1">
      <alignment horizontal="left" vertical="center"/>
    </xf>
    <xf numFmtId="38"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4" borderId="2" xfId="0" applyFont="1" applyFill="1" applyBorder="1">
      <alignment vertical="center"/>
    </xf>
    <xf numFmtId="38" fontId="9" fillId="4" borderId="5" xfId="0" applyNumberFormat="1" applyFont="1" applyFill="1" applyBorder="1" applyAlignment="1">
      <alignment horizontal="left" vertical="center" wrapText="1"/>
    </xf>
    <xf numFmtId="38" fontId="9" fillId="4" borderId="1" xfId="0" applyNumberFormat="1" applyFont="1" applyFill="1" applyBorder="1" applyAlignment="1">
      <alignment horizontal="center" vertical="center"/>
    </xf>
    <xf numFmtId="38" fontId="9" fillId="4" borderId="1" xfId="1" applyFont="1" applyFill="1" applyBorder="1">
      <alignment vertical="center"/>
    </xf>
    <xf numFmtId="38" fontId="21" fillId="5" borderId="0" xfId="0" applyNumberFormat="1" applyFont="1" applyFill="1">
      <alignment vertical="center"/>
    </xf>
    <xf numFmtId="0" fontId="9" fillId="4" borderId="6" xfId="0" applyFont="1" applyFill="1" applyBorder="1">
      <alignment vertical="center"/>
    </xf>
    <xf numFmtId="38" fontId="9" fillId="4" borderId="7" xfId="0" applyNumberFormat="1" applyFont="1" applyFill="1" applyBorder="1" applyAlignment="1">
      <alignment horizontal="left" vertical="center" wrapText="1"/>
    </xf>
    <xf numFmtId="38" fontId="9" fillId="4" borderId="1" xfId="0" applyNumberFormat="1" applyFont="1" applyFill="1" applyBorder="1" applyAlignment="1">
      <alignment horizontal="left" vertical="center" wrapText="1"/>
    </xf>
    <xf numFmtId="38" fontId="9" fillId="4" borderId="2" xfId="0" applyNumberFormat="1" applyFont="1" applyFill="1" applyBorder="1" applyAlignment="1">
      <alignment horizontal="left" vertical="center" wrapText="1"/>
    </xf>
    <xf numFmtId="38" fontId="9" fillId="4" borderId="1" xfId="1" applyFont="1" applyFill="1" applyBorder="1" applyAlignment="1">
      <alignment horizontal="right" vertical="center"/>
    </xf>
    <xf numFmtId="0" fontId="9" fillId="4" borderId="7" xfId="0" applyFont="1" applyFill="1" applyBorder="1">
      <alignment vertical="center"/>
    </xf>
    <xf numFmtId="0" fontId="21" fillId="5" borderId="6" xfId="0" applyFont="1" applyFill="1" applyBorder="1">
      <alignment vertical="center"/>
    </xf>
    <xf numFmtId="0" fontId="9" fillId="4" borderId="8" xfId="0" applyFont="1" applyFill="1" applyBorder="1">
      <alignment vertical="center"/>
    </xf>
    <xf numFmtId="38" fontId="9" fillId="4" borderId="9" xfId="0" applyNumberFormat="1" applyFont="1" applyFill="1" applyBorder="1" applyAlignment="1">
      <alignment horizontal="left" vertical="center" wrapText="1"/>
    </xf>
    <xf numFmtId="38" fontId="9" fillId="4" borderId="9" xfId="0" applyNumberFormat="1" applyFont="1" applyFill="1" applyBorder="1" applyAlignment="1">
      <alignment horizontal="center" vertical="center"/>
    </xf>
    <xf numFmtId="38" fontId="9" fillId="4" borderId="9" xfId="1" applyFont="1" applyFill="1" applyBorder="1" applyAlignment="1">
      <alignment horizontal="right" vertical="center"/>
    </xf>
    <xf numFmtId="38" fontId="9" fillId="4" borderId="12" xfId="0" applyNumberFormat="1" applyFont="1" applyFill="1" applyBorder="1" applyAlignment="1">
      <alignment horizontal="center" vertical="center"/>
    </xf>
    <xf numFmtId="38" fontId="9" fillId="4" borderId="12" xfId="1" applyFont="1" applyFill="1" applyBorder="1">
      <alignment vertical="center"/>
    </xf>
    <xf numFmtId="38" fontId="9" fillId="4" borderId="14" xfId="0" applyNumberFormat="1" applyFont="1" applyFill="1" applyBorder="1" applyAlignment="1">
      <alignment horizontal="left" vertical="center" wrapText="1"/>
    </xf>
    <xf numFmtId="38" fontId="9" fillId="4" borderId="7" xfId="0" applyNumberFormat="1" applyFont="1" applyFill="1" applyBorder="1" applyAlignment="1">
      <alignment horizontal="center" vertical="center"/>
    </xf>
    <xf numFmtId="40" fontId="9" fillId="4" borderId="6" xfId="1" applyNumberFormat="1" applyFont="1" applyFill="1" applyBorder="1">
      <alignment vertical="center"/>
    </xf>
    <xf numFmtId="40" fontId="9" fillId="4" borderId="1" xfId="1" applyNumberFormat="1" applyFont="1" applyFill="1" applyBorder="1">
      <alignment vertical="center"/>
    </xf>
    <xf numFmtId="40" fontId="9" fillId="4" borderId="1" xfId="1" applyNumberFormat="1" applyFont="1" applyFill="1" applyBorder="1" applyAlignment="1">
      <alignment horizontal="right" vertical="center"/>
    </xf>
    <xf numFmtId="40" fontId="9" fillId="4" borderId="9" xfId="1" applyNumberFormat="1" applyFont="1" applyFill="1" applyBorder="1" applyAlignment="1">
      <alignment horizontal="right" vertical="center"/>
    </xf>
    <xf numFmtId="40" fontId="9" fillId="4" borderId="12" xfId="1" applyNumberFormat="1" applyFont="1" applyFill="1" applyBorder="1">
      <alignment vertical="center"/>
    </xf>
    <xf numFmtId="38" fontId="9" fillId="4" borderId="8" xfId="0" applyNumberFormat="1" applyFont="1" applyFill="1" applyBorder="1" applyAlignment="1">
      <alignment horizontal="center" vertical="center"/>
    </xf>
    <xf numFmtId="38" fontId="9" fillId="4" borderId="8" xfId="1" applyFont="1" applyFill="1" applyBorder="1">
      <alignment vertical="center"/>
    </xf>
    <xf numFmtId="38" fontId="9" fillId="4" borderId="1" xfId="0" applyNumberFormat="1" applyFont="1" applyFill="1" applyBorder="1" applyAlignment="1">
      <alignment horizontal="center" vertical="center" wrapText="1"/>
    </xf>
    <xf numFmtId="38" fontId="9" fillId="4" borderId="9" xfId="0" applyNumberFormat="1" applyFont="1" applyFill="1" applyBorder="1" applyAlignment="1">
      <alignment horizontal="center" vertical="center" wrapText="1"/>
    </xf>
    <xf numFmtId="38" fontId="9" fillId="4" borderId="8" xfId="0" applyNumberFormat="1" applyFont="1" applyFill="1" applyBorder="1" applyAlignment="1">
      <alignment horizontal="center" vertical="center" wrapText="1"/>
    </xf>
    <xf numFmtId="38" fontId="9" fillId="4" borderId="22" xfId="0" applyNumberFormat="1" applyFont="1" applyFill="1" applyBorder="1" applyAlignment="1">
      <alignment horizontal="center" vertical="center"/>
    </xf>
    <xf numFmtId="38" fontId="9" fillId="4" borderId="22" xfId="1" applyFont="1" applyFill="1" applyBorder="1">
      <alignment vertical="center"/>
    </xf>
    <xf numFmtId="0" fontId="26" fillId="5" borderId="0" xfId="0" applyFont="1" applyFill="1">
      <alignment vertical="center"/>
    </xf>
    <xf numFmtId="0" fontId="21" fillId="5" borderId="0" xfId="0" applyFont="1" applyFill="1" applyAlignment="1">
      <alignment horizontal="center" vertical="center"/>
    </xf>
    <xf numFmtId="0" fontId="21" fillId="5" borderId="0" xfId="0" applyFont="1" applyFill="1" applyAlignment="1">
      <alignment horizontal="right" vertical="center"/>
    </xf>
    <xf numFmtId="0" fontId="9" fillId="6" borderId="1" xfId="0" applyFont="1" applyFill="1" applyBorder="1" applyAlignment="1">
      <alignment horizontal="center" vertical="center"/>
    </xf>
    <xf numFmtId="0" fontId="26" fillId="5" borderId="0" xfId="0" applyFont="1" applyFill="1" applyAlignment="1">
      <alignment horizontal="left" vertical="center"/>
    </xf>
    <xf numFmtId="0" fontId="9" fillId="5" borderId="0" xfId="0" applyFont="1" applyFill="1">
      <alignment vertical="center"/>
    </xf>
    <xf numFmtId="38" fontId="27" fillId="2" borderId="1" xfId="0" applyNumberFormat="1" applyFont="1" applyFill="1" applyBorder="1" applyAlignment="1">
      <alignment horizontal="center" vertical="center" wrapText="1"/>
    </xf>
    <xf numFmtId="0" fontId="10" fillId="0" borderId="1" xfId="0" applyFont="1" applyBorder="1" applyAlignment="1">
      <alignment vertical="center" wrapText="1"/>
    </xf>
    <xf numFmtId="0" fontId="2" fillId="0" borderId="1" xfId="0" applyFont="1" applyBorder="1" applyAlignment="1">
      <alignment vertical="center" wrapText="1"/>
    </xf>
    <xf numFmtId="38" fontId="2" fillId="0" borderId="1" xfId="1" applyFont="1" applyBorder="1">
      <alignment vertical="center"/>
    </xf>
    <xf numFmtId="0" fontId="9" fillId="5" borderId="1" xfId="0" applyFont="1" applyFill="1" applyBorder="1" applyAlignment="1">
      <alignment vertical="center" wrapText="1"/>
    </xf>
    <xf numFmtId="177" fontId="2" fillId="0" borderId="1" xfId="0" applyNumberFormat="1" applyFont="1" applyBorder="1">
      <alignment vertical="center"/>
    </xf>
    <xf numFmtId="38" fontId="2" fillId="0" borderId="1" xfId="0" applyNumberFormat="1" applyFont="1" applyBorder="1">
      <alignment vertical="center"/>
    </xf>
    <xf numFmtId="0" fontId="23" fillId="5" borderId="0" xfId="0" applyFont="1" applyFill="1">
      <alignment vertical="center"/>
    </xf>
    <xf numFmtId="0" fontId="9" fillId="5" borderId="0" xfId="0" applyFont="1" applyFill="1" applyAlignment="1">
      <alignment horizontal="right" vertical="center"/>
    </xf>
    <xf numFmtId="0" fontId="9" fillId="5" borderId="0" xfId="0" applyFont="1" applyFill="1" applyAlignment="1">
      <alignment horizontal="left" vertical="center"/>
    </xf>
    <xf numFmtId="0" fontId="27" fillId="5" borderId="0" xfId="0" applyFont="1" applyFill="1">
      <alignment vertical="center"/>
    </xf>
    <xf numFmtId="0" fontId="9" fillId="3" borderId="0" xfId="0" applyFont="1" applyFill="1">
      <alignment vertical="center"/>
    </xf>
    <xf numFmtId="0" fontId="9" fillId="6" borderId="25" xfId="0" applyFont="1" applyFill="1" applyBorder="1">
      <alignment vertical="center"/>
    </xf>
    <xf numFmtId="0" fontId="9" fillId="6" borderId="25" xfId="0" applyFont="1" applyFill="1" applyBorder="1" applyAlignment="1">
      <alignment horizontal="center" vertical="center"/>
    </xf>
    <xf numFmtId="0" fontId="34" fillId="5" borderId="0" xfId="0" applyFont="1" applyFill="1">
      <alignment vertical="center"/>
    </xf>
    <xf numFmtId="38" fontId="9" fillId="5" borderId="0" xfId="1" applyFont="1" applyFill="1" applyAlignment="1">
      <alignment horizontal="right" vertical="center"/>
    </xf>
    <xf numFmtId="0" fontId="36" fillId="5" borderId="26" xfId="0" applyFont="1" applyFill="1" applyBorder="1">
      <alignment vertical="center"/>
    </xf>
    <xf numFmtId="38" fontId="36" fillId="5" borderId="26" xfId="1" applyFont="1" applyFill="1" applyBorder="1" applyAlignment="1">
      <alignment horizontal="right" vertical="center"/>
    </xf>
    <xf numFmtId="10" fontId="9" fillId="5" borderId="0" xfId="0" applyNumberFormat="1" applyFont="1" applyFill="1" applyAlignment="1">
      <alignment horizontal="right" vertical="center"/>
    </xf>
    <xf numFmtId="179" fontId="9" fillId="5" borderId="0" xfId="0" applyNumberFormat="1" applyFont="1" applyFill="1" applyAlignment="1">
      <alignment horizontal="right" vertical="center"/>
    </xf>
    <xf numFmtId="10" fontId="36" fillId="5" borderId="26" xfId="0" applyNumberFormat="1" applyFont="1" applyFill="1" applyBorder="1" applyAlignment="1">
      <alignment horizontal="right" vertical="center"/>
    </xf>
    <xf numFmtId="178" fontId="9" fillId="5" borderId="0" xfId="1" applyNumberFormat="1" applyFont="1" applyFill="1" applyAlignment="1">
      <alignment horizontal="right" vertical="center"/>
    </xf>
    <xf numFmtId="38" fontId="36" fillId="5" borderId="26" xfId="1" applyFont="1" applyFill="1" applyBorder="1">
      <alignment vertical="center"/>
    </xf>
    <xf numFmtId="38" fontId="9" fillId="5" borderId="0" xfId="1" applyFont="1" applyFill="1">
      <alignment vertical="center"/>
    </xf>
    <xf numFmtId="10" fontId="9" fillId="5" borderId="0" xfId="0" applyNumberFormat="1" applyFont="1" applyFill="1">
      <alignment vertical="center"/>
    </xf>
    <xf numFmtId="10" fontId="9" fillId="5" borderId="0" xfId="0" applyNumberFormat="1" applyFont="1" applyFill="1" applyAlignment="1">
      <alignment horizontal="center" vertical="center"/>
    </xf>
    <xf numFmtId="10" fontId="36" fillId="5" borderId="26" xfId="0" applyNumberFormat="1" applyFont="1" applyFill="1" applyBorder="1">
      <alignment vertical="center"/>
    </xf>
    <xf numFmtId="0" fontId="0" fillId="3" borderId="0" xfId="0" applyFill="1">
      <alignment vertical="center"/>
    </xf>
    <xf numFmtId="0" fontId="38" fillId="3" borderId="0" xfId="0" applyFont="1" applyFill="1">
      <alignment vertical="center"/>
    </xf>
    <xf numFmtId="0" fontId="9" fillId="3" borderId="0" xfId="0" applyFont="1" applyFill="1" applyAlignment="1">
      <alignment horizontal="right" vertical="center"/>
    </xf>
    <xf numFmtId="0" fontId="9" fillId="3" borderId="0" xfId="0" applyFont="1" applyFill="1" applyAlignment="1">
      <alignment horizontal="left" vertical="center"/>
    </xf>
    <xf numFmtId="0" fontId="9" fillId="4" borderId="0" xfId="0" applyFont="1" applyFill="1">
      <alignment vertical="center"/>
    </xf>
    <xf numFmtId="0" fontId="9" fillId="4" borderId="0" xfId="0" applyFont="1" applyFill="1" applyAlignment="1">
      <alignment horizontal="right" vertical="center"/>
    </xf>
    <xf numFmtId="0" fontId="9" fillId="4" borderId="27" xfId="0" applyFont="1" applyFill="1" applyBorder="1">
      <alignment vertical="center"/>
    </xf>
    <xf numFmtId="0" fontId="9" fillId="4" borderId="27" xfId="0" applyFont="1" applyFill="1" applyBorder="1" applyAlignment="1">
      <alignment horizontal="right" vertical="center"/>
    </xf>
    <xf numFmtId="0" fontId="9" fillId="6" borderId="28" xfId="0" applyFont="1" applyFill="1" applyBorder="1" applyAlignment="1">
      <alignment horizontal="center" vertical="center"/>
    </xf>
    <xf numFmtId="0" fontId="9" fillId="6" borderId="3" xfId="0" applyFont="1" applyFill="1" applyBorder="1" applyAlignment="1">
      <alignment horizontal="center" vertical="center"/>
    </xf>
    <xf numFmtId="0" fontId="39" fillId="5" borderId="0" xfId="0" applyFont="1" applyFill="1">
      <alignment vertical="center"/>
    </xf>
    <xf numFmtId="0" fontId="36" fillId="5" borderId="0" xfId="0" applyFont="1" applyFill="1">
      <alignment vertical="center"/>
    </xf>
    <xf numFmtId="3" fontId="36" fillId="5" borderId="23" xfId="0" applyNumberFormat="1" applyFont="1" applyFill="1" applyBorder="1" applyAlignment="1">
      <alignment horizontal="right" vertical="center"/>
    </xf>
    <xf numFmtId="3" fontId="36" fillId="5" borderId="29" xfId="0" applyNumberFormat="1" applyFont="1" applyFill="1" applyBorder="1" applyAlignment="1">
      <alignment horizontal="right" vertical="center"/>
    </xf>
    <xf numFmtId="0" fontId="0" fillId="5" borderId="0" xfId="0" applyFill="1">
      <alignment vertical="center"/>
    </xf>
    <xf numFmtId="0" fontId="9" fillId="5" borderId="0" xfId="0" applyFont="1" applyFill="1" applyAlignment="1">
      <alignment horizontal="left" vertical="center" indent="1"/>
    </xf>
    <xf numFmtId="180" fontId="9" fillId="5" borderId="30" xfId="0" applyNumberFormat="1" applyFont="1" applyFill="1" applyBorder="1" applyAlignment="1">
      <alignment horizontal="right" vertical="center"/>
    </xf>
    <xf numFmtId="180" fontId="9" fillId="5" borderId="0" xfId="0" applyNumberFormat="1" applyFont="1" applyFill="1" applyAlignment="1">
      <alignment horizontal="right" vertical="center"/>
    </xf>
    <xf numFmtId="0" fontId="9" fillId="5" borderId="27" xfId="0" applyFont="1" applyFill="1" applyBorder="1" applyAlignment="1">
      <alignment horizontal="left" vertical="center" indent="1"/>
    </xf>
    <xf numFmtId="180" fontId="9" fillId="5" borderId="31" xfId="0" applyNumberFormat="1" applyFont="1" applyFill="1" applyBorder="1" applyAlignment="1">
      <alignment horizontal="right" vertical="center"/>
    </xf>
    <xf numFmtId="180" fontId="9" fillId="5" borderId="27" xfId="0" applyNumberFormat="1" applyFont="1" applyFill="1" applyBorder="1" applyAlignment="1">
      <alignment horizontal="right" vertical="center"/>
    </xf>
    <xf numFmtId="3" fontId="36" fillId="5" borderId="30" xfId="0" applyNumberFormat="1" applyFont="1" applyFill="1" applyBorder="1" applyAlignment="1">
      <alignment horizontal="right" vertical="center"/>
    </xf>
    <xf numFmtId="3" fontId="36" fillId="5" borderId="0" xfId="0" applyNumberFormat="1" applyFont="1" applyFill="1" applyAlignment="1">
      <alignment horizontal="right" vertical="center"/>
    </xf>
    <xf numFmtId="180" fontId="36" fillId="5" borderId="30" xfId="0" applyNumberFormat="1" applyFont="1" applyFill="1" applyBorder="1" applyAlignment="1">
      <alignment horizontal="right" vertical="center"/>
    </xf>
    <xf numFmtId="180" fontId="36" fillId="5" borderId="0" xfId="0" applyNumberFormat="1" applyFont="1" applyFill="1" applyAlignment="1">
      <alignment horizontal="right" vertical="center"/>
    </xf>
    <xf numFmtId="0" fontId="9" fillId="5" borderId="32" xfId="0" applyFont="1" applyFill="1" applyBorder="1" applyAlignment="1">
      <alignment horizontal="left" vertical="center" indent="1"/>
    </xf>
    <xf numFmtId="180" fontId="9" fillId="5" borderId="17" xfId="0" applyNumberFormat="1" applyFont="1" applyFill="1" applyBorder="1" applyAlignment="1">
      <alignment horizontal="right" vertical="center"/>
    </xf>
    <xf numFmtId="180" fontId="9" fillId="5" borderId="32" xfId="0" applyNumberFormat="1" applyFont="1" applyFill="1" applyBorder="1" applyAlignment="1">
      <alignment horizontal="right" vertical="center"/>
    </xf>
    <xf numFmtId="180" fontId="36" fillId="5" borderId="33" xfId="0" applyNumberFormat="1" applyFont="1" applyFill="1" applyBorder="1" applyAlignment="1">
      <alignment horizontal="right" vertical="center"/>
    </xf>
    <xf numFmtId="0" fontId="36" fillId="5" borderId="29" xfId="0" applyFont="1" applyFill="1" applyBorder="1">
      <alignment vertical="center"/>
    </xf>
    <xf numFmtId="180" fontId="36" fillId="5" borderId="23" xfId="0" applyNumberFormat="1" applyFont="1" applyFill="1" applyBorder="1" applyAlignment="1">
      <alignment horizontal="right" vertical="center"/>
    </xf>
    <xf numFmtId="180" fontId="36" fillId="5" borderId="29" xfId="0" applyNumberFormat="1" applyFont="1" applyFill="1" applyBorder="1" applyAlignment="1">
      <alignment horizontal="right" vertical="center"/>
    </xf>
    <xf numFmtId="0" fontId="36" fillId="5" borderId="0" xfId="0" applyFont="1" applyFill="1" applyAlignment="1">
      <alignment horizontal="left" vertical="center"/>
    </xf>
    <xf numFmtId="3" fontId="0" fillId="0" borderId="0" xfId="0" applyNumberFormat="1">
      <alignment vertical="center"/>
    </xf>
    <xf numFmtId="0" fontId="30" fillId="0" borderId="0" xfId="0" applyFont="1">
      <alignment vertical="center"/>
    </xf>
    <xf numFmtId="0" fontId="23" fillId="3" borderId="0" xfId="0" applyFont="1" applyFill="1">
      <alignment vertical="center"/>
    </xf>
    <xf numFmtId="0" fontId="30" fillId="0" borderId="0" xfId="0" applyFont="1" applyAlignment="1">
      <alignment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0" fontId="9" fillId="0" borderId="0" xfId="0" applyFont="1" applyAlignment="1">
      <alignment horizontal="left" vertical="center"/>
    </xf>
    <xf numFmtId="0" fontId="40" fillId="0" borderId="0" xfId="0" applyFont="1">
      <alignment vertical="center"/>
    </xf>
    <xf numFmtId="181" fontId="30" fillId="0" borderId="0" xfId="0" applyNumberFormat="1" applyFont="1">
      <alignment vertical="center"/>
    </xf>
    <xf numFmtId="0" fontId="9" fillId="7" borderId="3" xfId="0" applyFont="1" applyFill="1" applyBorder="1">
      <alignment vertical="center"/>
    </xf>
    <xf numFmtId="0" fontId="9" fillId="7" borderId="28" xfId="0" applyFont="1" applyFill="1" applyBorder="1">
      <alignment vertical="center"/>
    </xf>
    <xf numFmtId="0" fontId="30" fillId="7" borderId="28" xfId="0" applyFont="1" applyFill="1" applyBorder="1">
      <alignment vertical="center"/>
    </xf>
    <xf numFmtId="0" fontId="41" fillId="6" borderId="2"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3" borderId="3" xfId="0" applyFont="1" applyFill="1" applyBorder="1">
      <alignment vertical="center"/>
    </xf>
    <xf numFmtId="0" fontId="30" fillId="3" borderId="28" xfId="0" applyFont="1" applyFill="1" applyBorder="1">
      <alignment vertical="center"/>
    </xf>
    <xf numFmtId="49" fontId="9" fillId="3" borderId="1" xfId="0" quotePrefix="1" applyNumberFormat="1" applyFont="1" applyFill="1" applyBorder="1" applyAlignment="1">
      <alignment horizontal="center" vertical="center" wrapText="1"/>
    </xf>
    <xf numFmtId="182" fontId="9" fillId="3" borderId="1" xfId="1" applyNumberFormat="1" applyFont="1" applyFill="1" applyBorder="1" applyAlignment="1">
      <alignment vertical="center" wrapText="1"/>
    </xf>
    <xf numFmtId="0" fontId="9" fillId="3" borderId="3" xfId="0" applyFont="1" applyFill="1" applyBorder="1" applyAlignment="1">
      <alignment horizontal="left" vertical="center" indent="1"/>
    </xf>
    <xf numFmtId="0" fontId="27" fillId="3" borderId="3" xfId="0" applyFont="1" applyFill="1" applyBorder="1" applyAlignment="1">
      <alignment horizontal="left" vertical="center" indent="1"/>
    </xf>
    <xf numFmtId="0" fontId="29" fillId="3" borderId="3" xfId="0" applyFont="1" applyFill="1" applyBorder="1" applyAlignment="1">
      <alignment horizontal="left" vertical="center" indent="1"/>
    </xf>
    <xf numFmtId="0" fontId="9" fillId="3" borderId="3" xfId="0" applyFont="1" applyFill="1" applyBorder="1" applyAlignment="1">
      <alignment horizontal="justify" vertical="center" wrapText="1"/>
    </xf>
    <xf numFmtId="0" fontId="27" fillId="3" borderId="3" xfId="0" applyFont="1" applyFill="1" applyBorder="1" applyAlignment="1">
      <alignment horizontal="justify" vertical="center" wrapText="1"/>
    </xf>
    <xf numFmtId="0" fontId="9" fillId="3" borderId="3" xfId="0" applyFont="1" applyFill="1" applyBorder="1" applyAlignment="1">
      <alignment horizontal="left" vertical="center" wrapText="1" indent="1"/>
    </xf>
    <xf numFmtId="0" fontId="9" fillId="3" borderId="3" xfId="0" applyFont="1" applyFill="1" applyBorder="1" applyAlignment="1">
      <alignment horizontal="left" vertical="center"/>
    </xf>
    <xf numFmtId="0" fontId="9" fillId="3" borderId="34" xfId="0" applyFont="1" applyFill="1" applyBorder="1">
      <alignment vertical="center"/>
    </xf>
    <xf numFmtId="0" fontId="30" fillId="3" borderId="0" xfId="0" applyFont="1" applyFill="1">
      <alignment vertical="center"/>
    </xf>
    <xf numFmtId="0" fontId="9" fillId="3" borderId="29" xfId="0" applyFont="1" applyFill="1" applyBorder="1">
      <alignment vertical="center"/>
    </xf>
    <xf numFmtId="0" fontId="9" fillId="3" borderId="0" xfId="0" applyFont="1" applyFill="1" applyAlignment="1">
      <alignment horizontal="left" vertical="center" wrapText="1" indent="1"/>
    </xf>
    <xf numFmtId="49" fontId="9" fillId="3" borderId="0" xfId="0" quotePrefix="1" applyNumberFormat="1" applyFont="1" applyFill="1" applyAlignment="1">
      <alignment horizontal="center" vertical="center" wrapText="1"/>
    </xf>
    <xf numFmtId="0" fontId="9" fillId="3" borderId="0" xfId="0" applyFont="1" applyFill="1" applyAlignment="1">
      <alignment horizontal="center" vertical="center" wrapText="1"/>
    </xf>
    <xf numFmtId="182" fontId="9" fillId="3" borderId="0" xfId="0" applyNumberFormat="1" applyFont="1" applyFill="1" applyAlignment="1">
      <alignment horizontal="center" vertical="center"/>
    </xf>
    <xf numFmtId="0" fontId="30" fillId="3" borderId="0" xfId="0" applyFont="1" applyFill="1" applyAlignment="1">
      <alignment vertical="center" wrapText="1"/>
    </xf>
    <xf numFmtId="0" fontId="30" fillId="3" borderId="0" xfId="0" applyFont="1" applyFill="1" applyAlignment="1">
      <alignment horizontal="center" vertical="center" wrapText="1"/>
    </xf>
    <xf numFmtId="0" fontId="30" fillId="3" borderId="0" xfId="0" applyFont="1" applyFill="1" applyAlignment="1">
      <alignment horizontal="center" vertical="center"/>
    </xf>
    <xf numFmtId="0" fontId="38" fillId="5" borderId="0" xfId="0" applyFont="1" applyFill="1">
      <alignment vertical="center"/>
    </xf>
    <xf numFmtId="0" fontId="0" fillId="5" borderId="0" xfId="0" applyFill="1" applyAlignment="1">
      <alignment horizontal="left" vertical="center"/>
    </xf>
    <xf numFmtId="0" fontId="0" fillId="5" borderId="0" xfId="0" applyFill="1" applyAlignment="1">
      <alignment vertical="center" wrapText="1"/>
    </xf>
    <xf numFmtId="38" fontId="30" fillId="5" borderId="0" xfId="1" applyFont="1" applyFill="1" applyAlignment="1">
      <alignment vertical="center" wrapText="1"/>
    </xf>
    <xf numFmtId="38" fontId="30" fillId="5" borderId="0" xfId="1" applyFont="1" applyFill="1">
      <alignment vertical="center"/>
    </xf>
    <xf numFmtId="0" fontId="2" fillId="5" borderId="0" xfId="0" applyFont="1" applyFill="1" applyAlignment="1">
      <alignment horizontal="left" vertical="center"/>
    </xf>
    <xf numFmtId="0" fontId="2" fillId="5" borderId="0" xfId="0" applyFont="1" applyFill="1">
      <alignment vertical="center"/>
    </xf>
    <xf numFmtId="0" fontId="9" fillId="6" borderId="3" xfId="0" applyFont="1" applyFill="1" applyBorder="1" applyAlignment="1">
      <alignment horizontal="left" vertical="center"/>
    </xf>
    <xf numFmtId="0" fontId="9" fillId="6" borderId="4"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9" fillId="5" borderId="23" xfId="0" applyFont="1" applyFill="1" applyBorder="1" applyAlignment="1">
      <alignment horizontal="left" vertical="center"/>
    </xf>
    <xf numFmtId="0" fontId="9" fillId="5" borderId="29" xfId="0" applyFont="1" applyFill="1" applyBorder="1" applyAlignment="1">
      <alignment horizontal="left" vertical="center"/>
    </xf>
    <xf numFmtId="0" fontId="9" fillId="5" borderId="24" xfId="0" applyFont="1" applyFill="1" applyBorder="1" applyAlignment="1">
      <alignment horizontal="center" vertical="center" wrapText="1"/>
    </xf>
    <xf numFmtId="38" fontId="9" fillId="5" borderId="23" xfId="1" applyFont="1" applyFill="1" applyBorder="1" applyAlignment="1">
      <alignment horizontal="right" vertical="center" wrapText="1"/>
    </xf>
    <xf numFmtId="38" fontId="9" fillId="5" borderId="29" xfId="1" applyFont="1" applyFill="1" applyBorder="1" applyAlignment="1">
      <alignment horizontal="right" vertical="center" wrapText="1"/>
    </xf>
    <xf numFmtId="38" fontId="9" fillId="5" borderId="2" xfId="1" applyFont="1" applyFill="1" applyBorder="1" applyAlignment="1">
      <alignment vertical="center" wrapText="1"/>
    </xf>
    <xf numFmtId="0" fontId="9" fillId="5" borderId="30" xfId="0" applyFont="1" applyFill="1" applyBorder="1" applyAlignment="1">
      <alignment horizontal="center" vertical="center"/>
    </xf>
    <xf numFmtId="0" fontId="9" fillId="5" borderId="14" xfId="0" applyFont="1" applyFill="1" applyBorder="1" applyAlignment="1">
      <alignment horizontal="center" vertical="center" wrapText="1"/>
    </xf>
    <xf numFmtId="38" fontId="9" fillId="5" borderId="30" xfId="1" applyFont="1" applyFill="1" applyBorder="1" applyAlignment="1">
      <alignment horizontal="right" vertical="center" wrapText="1"/>
    </xf>
    <xf numFmtId="38" fontId="9" fillId="5" borderId="0" xfId="1" applyFont="1" applyFill="1" applyAlignment="1">
      <alignment horizontal="right" vertical="center" wrapText="1"/>
    </xf>
    <xf numFmtId="38" fontId="9" fillId="5" borderId="6" xfId="1" applyFont="1" applyFill="1" applyBorder="1" applyAlignment="1">
      <alignment vertical="center" wrapText="1"/>
    </xf>
    <xf numFmtId="0" fontId="9" fillId="5" borderId="31" xfId="0" applyFont="1" applyFill="1" applyBorder="1" applyAlignment="1">
      <alignment horizontal="center" vertical="center"/>
    </xf>
    <xf numFmtId="0" fontId="9" fillId="5" borderId="27" xfId="0" applyFont="1" applyFill="1" applyBorder="1" applyAlignment="1">
      <alignment horizontal="center" vertical="center"/>
    </xf>
    <xf numFmtId="0" fontId="9" fillId="5" borderId="5" xfId="0" applyFont="1" applyFill="1" applyBorder="1" applyAlignment="1">
      <alignment horizontal="center" vertical="center" wrapText="1"/>
    </xf>
    <xf numFmtId="38" fontId="9" fillId="5" borderId="31" xfId="1" applyFont="1" applyFill="1" applyBorder="1" applyAlignment="1">
      <alignment horizontal="right" vertical="center" wrapText="1"/>
    </xf>
    <xf numFmtId="38" fontId="9" fillId="5" borderId="27" xfId="1" applyFont="1" applyFill="1" applyBorder="1" applyAlignment="1">
      <alignment horizontal="right" vertical="center" wrapText="1"/>
    </xf>
    <xf numFmtId="38" fontId="9" fillId="5" borderId="7" xfId="1" applyFont="1" applyFill="1" applyBorder="1" applyAlignment="1">
      <alignment vertical="center" wrapText="1"/>
    </xf>
    <xf numFmtId="0" fontId="9" fillId="5" borderId="27" xfId="0" applyFont="1" applyFill="1" applyBorder="1" applyAlignment="1">
      <alignment horizontal="left" vertical="center"/>
    </xf>
    <xf numFmtId="0" fontId="9" fillId="5" borderId="3" xfId="0" applyFont="1" applyFill="1" applyBorder="1" applyAlignment="1">
      <alignment horizontal="center" vertical="center"/>
    </xf>
    <xf numFmtId="0" fontId="9" fillId="5" borderId="28" xfId="0" applyFont="1" applyFill="1" applyBorder="1" applyAlignment="1">
      <alignment horizontal="left" vertical="center"/>
    </xf>
    <xf numFmtId="0" fontId="9" fillId="5" borderId="4" xfId="0" applyFont="1" applyFill="1" applyBorder="1" applyAlignment="1">
      <alignment horizontal="center" vertical="center" wrapText="1"/>
    </xf>
    <xf numFmtId="38" fontId="9" fillId="5" borderId="3" xfId="1" applyFont="1" applyFill="1" applyBorder="1" applyAlignment="1">
      <alignment horizontal="right" vertical="center" wrapText="1"/>
    </xf>
    <xf numFmtId="38" fontId="9" fillId="5" borderId="28" xfId="1" applyFont="1" applyFill="1" applyBorder="1" applyAlignment="1">
      <alignment horizontal="right" vertical="center" wrapText="1"/>
    </xf>
    <xf numFmtId="38" fontId="9" fillId="5" borderId="1" xfId="1" applyFont="1" applyFill="1" applyBorder="1" applyAlignment="1">
      <alignment vertical="center" wrapText="1"/>
    </xf>
    <xf numFmtId="178" fontId="9" fillId="5" borderId="31" xfId="1" applyNumberFormat="1" applyFont="1" applyFill="1" applyBorder="1" applyAlignment="1">
      <alignment horizontal="right" vertical="center" wrapText="1"/>
    </xf>
    <xf numFmtId="178" fontId="9" fillId="5" borderId="27" xfId="1" applyNumberFormat="1" applyFont="1" applyFill="1" applyBorder="1" applyAlignment="1">
      <alignment horizontal="right" vertical="center" wrapText="1"/>
    </xf>
    <xf numFmtId="0" fontId="9" fillId="5" borderId="28" xfId="0" applyFont="1" applyFill="1" applyBorder="1" applyAlignment="1">
      <alignment horizontal="center" vertical="center"/>
    </xf>
    <xf numFmtId="0" fontId="9" fillId="5" borderId="28" xfId="0" applyFont="1" applyFill="1" applyBorder="1" applyAlignment="1">
      <alignment horizontal="center" vertical="center" wrapText="1"/>
    </xf>
    <xf numFmtId="38" fontId="9" fillId="5" borderId="28" xfId="1" applyFont="1" applyFill="1" applyBorder="1" applyAlignment="1">
      <alignment vertical="center" wrapText="1"/>
    </xf>
    <xf numFmtId="178" fontId="9" fillId="5" borderId="3" xfId="1" applyNumberFormat="1" applyFont="1" applyFill="1" applyBorder="1" applyAlignment="1">
      <alignment horizontal="right" vertical="center" wrapText="1"/>
    </xf>
    <xf numFmtId="178" fontId="9" fillId="5" borderId="28" xfId="1" applyNumberFormat="1" applyFont="1" applyFill="1" applyBorder="1" applyAlignment="1">
      <alignment horizontal="right" vertical="center" wrapText="1"/>
    </xf>
    <xf numFmtId="40" fontId="9" fillId="5" borderId="1" xfId="1" applyNumberFormat="1" applyFont="1" applyFill="1" applyBorder="1" applyAlignment="1">
      <alignment vertical="center" wrapText="1"/>
    </xf>
    <xf numFmtId="0" fontId="0" fillId="3" borderId="0" xfId="0" applyFill="1" applyAlignment="1">
      <alignment horizontal="left" vertical="center"/>
    </xf>
    <xf numFmtId="0" fontId="0" fillId="3" borderId="0" xfId="0" applyFill="1" applyAlignment="1">
      <alignment vertical="center" wrapText="1"/>
    </xf>
    <xf numFmtId="38" fontId="30" fillId="3" borderId="0" xfId="1" applyFont="1" applyFill="1" applyAlignment="1">
      <alignment vertical="center" wrapText="1"/>
    </xf>
    <xf numFmtId="38" fontId="30" fillId="3" borderId="0" xfId="1" applyFont="1" applyFill="1">
      <alignment vertical="center"/>
    </xf>
    <xf numFmtId="0" fontId="30" fillId="5" borderId="0" xfId="0" applyFont="1" applyFill="1">
      <alignment vertical="center"/>
    </xf>
    <xf numFmtId="0" fontId="30" fillId="5" borderId="0" xfId="0" applyFont="1" applyFill="1" applyAlignment="1">
      <alignment vertical="center" wrapText="1"/>
    </xf>
    <xf numFmtId="0" fontId="10" fillId="5" borderId="0" xfId="0" applyFont="1" applyFill="1">
      <alignment vertical="center"/>
    </xf>
    <xf numFmtId="0" fontId="30" fillId="5" borderId="0" xfId="0" applyFont="1" applyFill="1" applyAlignment="1">
      <alignment horizontal="left" vertical="center"/>
    </xf>
    <xf numFmtId="0" fontId="27" fillId="6" borderId="3" xfId="0" applyFont="1" applyFill="1" applyBorder="1" applyAlignment="1">
      <alignment horizontal="left" vertical="center"/>
    </xf>
    <xf numFmtId="38" fontId="9" fillId="5" borderId="2" xfId="1" applyFont="1" applyFill="1" applyBorder="1" applyAlignment="1">
      <alignment horizontal="left" vertical="center" wrapText="1"/>
    </xf>
    <xf numFmtId="38" fontId="9" fillId="5" borderId="6" xfId="1" applyFont="1" applyFill="1" applyBorder="1" applyAlignment="1">
      <alignment horizontal="left" vertical="center" wrapText="1"/>
    </xf>
    <xf numFmtId="0" fontId="9" fillId="5" borderId="27" xfId="0" applyFont="1" applyFill="1" applyBorder="1" applyAlignment="1">
      <alignment horizontal="right" vertical="center"/>
    </xf>
    <xf numFmtId="38" fontId="9" fillId="5" borderId="7" xfId="1" applyFont="1" applyFill="1" applyBorder="1" applyAlignment="1">
      <alignment horizontal="left" vertical="center" wrapText="1"/>
    </xf>
    <xf numFmtId="38" fontId="9" fillId="5" borderId="28" xfId="1" applyFont="1" applyFill="1" applyBorder="1" applyAlignment="1">
      <alignment horizontal="left" vertical="center" wrapText="1"/>
    </xf>
    <xf numFmtId="40" fontId="9" fillId="5" borderId="1" xfId="1" applyNumberFormat="1" applyFont="1" applyFill="1" applyBorder="1" applyAlignment="1">
      <alignment horizontal="left" vertical="center" wrapText="1"/>
    </xf>
    <xf numFmtId="0" fontId="21" fillId="3" borderId="0" xfId="0" applyFont="1" applyFill="1">
      <alignment vertical="center"/>
    </xf>
    <xf numFmtId="0" fontId="21" fillId="3" borderId="0" xfId="0" applyFont="1" applyFill="1" applyAlignment="1">
      <alignment horizontal="right" vertical="center"/>
    </xf>
    <xf numFmtId="0" fontId="21" fillId="3" borderId="0" xfId="0" applyFont="1" applyFill="1" applyAlignment="1">
      <alignment horizontal="left" vertical="center"/>
    </xf>
    <xf numFmtId="0" fontId="21" fillId="3" borderId="0" xfId="0" applyFont="1" applyFill="1" applyAlignment="1">
      <alignment horizontal="center" vertical="center"/>
    </xf>
    <xf numFmtId="0" fontId="26" fillId="7" borderId="1" xfId="0" applyFont="1" applyFill="1" applyBorder="1" applyAlignment="1">
      <alignment horizontal="center" vertical="center"/>
    </xf>
    <xf numFmtId="0" fontId="21" fillId="7" borderId="1" xfId="0" applyFont="1" applyFill="1" applyBorder="1" applyAlignment="1">
      <alignment horizontal="center" vertical="center"/>
    </xf>
    <xf numFmtId="0" fontId="26" fillId="3" borderId="7" xfId="0" applyFont="1" applyFill="1" applyBorder="1" applyAlignment="1">
      <alignment horizontal="left" vertical="center"/>
    </xf>
    <xf numFmtId="38" fontId="21" fillId="3" borderId="1" xfId="1" applyFont="1" applyFill="1" applyBorder="1" applyAlignment="1">
      <alignment horizontal="right" vertical="center"/>
    </xf>
    <xf numFmtId="0" fontId="26" fillId="3" borderId="1" xfId="0" applyFont="1" applyFill="1" applyBorder="1" applyAlignment="1">
      <alignment horizontal="left" vertical="center"/>
    </xf>
    <xf numFmtId="0" fontId="26" fillId="3" borderId="22" xfId="0" applyFont="1" applyFill="1" applyBorder="1">
      <alignment vertical="center"/>
    </xf>
    <xf numFmtId="38" fontId="21" fillId="3" borderId="22" xfId="1" applyFont="1" applyFill="1" applyBorder="1" applyAlignment="1">
      <alignment horizontal="right" vertical="center"/>
    </xf>
    <xf numFmtId="38" fontId="21" fillId="3" borderId="0" xfId="0" applyNumberFormat="1" applyFont="1" applyFill="1" applyAlignment="1">
      <alignment horizontal="right" vertical="center"/>
    </xf>
    <xf numFmtId="0" fontId="26" fillId="3" borderId="0" xfId="0" applyFont="1" applyFill="1">
      <alignment vertical="center"/>
    </xf>
    <xf numFmtId="0" fontId="9" fillId="0" borderId="0" xfId="0" applyFont="1">
      <alignment vertical="center"/>
    </xf>
    <xf numFmtId="0" fontId="29" fillId="0" borderId="0" xfId="0" applyFont="1">
      <alignment vertical="center"/>
    </xf>
    <xf numFmtId="0" fontId="27" fillId="0" borderId="0" xfId="0" applyFont="1">
      <alignment vertical="center"/>
    </xf>
    <xf numFmtId="0" fontId="27" fillId="6" borderId="1" xfId="0" applyFont="1" applyFill="1" applyBorder="1" applyAlignment="1">
      <alignment horizontal="center" vertical="center" wrapText="1"/>
    </xf>
    <xf numFmtId="0" fontId="9" fillId="0" borderId="1" xfId="0" applyFont="1" applyBorder="1">
      <alignment vertical="center"/>
    </xf>
    <xf numFmtId="0" fontId="30" fillId="0" borderId="1" xfId="0" applyFont="1" applyBorder="1">
      <alignment vertical="center"/>
    </xf>
    <xf numFmtId="0" fontId="9" fillId="0" borderId="1" xfId="0" applyFont="1" applyBorder="1" applyAlignment="1">
      <alignment horizontal="center" vertical="center" wrapText="1"/>
    </xf>
    <xf numFmtId="182" fontId="9" fillId="4" borderId="1" xfId="0" applyNumberFormat="1" applyFont="1" applyFill="1" applyBorder="1" applyAlignment="1">
      <alignment vertical="center" wrapText="1"/>
    </xf>
    <xf numFmtId="0" fontId="9" fillId="0" borderId="1" xfId="0" applyFont="1" applyBorder="1" applyAlignment="1">
      <alignment horizontal="left" vertical="center" indent="1"/>
    </xf>
    <xf numFmtId="182" fontId="9" fillId="3" borderId="1" xfId="0" applyNumberFormat="1" applyFont="1" applyFill="1" applyBorder="1" applyAlignment="1">
      <alignment vertical="center" wrapText="1"/>
    </xf>
    <xf numFmtId="0" fontId="29" fillId="0" borderId="1" xfId="0" applyFont="1" applyBorder="1" applyAlignment="1">
      <alignment horizontal="left" vertical="center" inden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indent="1"/>
    </xf>
    <xf numFmtId="0" fontId="9" fillId="0" borderId="1" xfId="0" applyFont="1" applyBorder="1" applyAlignment="1">
      <alignment horizontal="left" vertical="center"/>
    </xf>
    <xf numFmtId="49" fontId="9" fillId="0" borderId="1" xfId="0" quotePrefix="1" applyNumberFormat="1" applyFont="1" applyBorder="1" applyAlignment="1">
      <alignment horizontal="center" vertical="center" wrapText="1"/>
    </xf>
    <xf numFmtId="0" fontId="40" fillId="3" borderId="0" xfId="0" applyFont="1" applyFill="1">
      <alignment vertical="center"/>
    </xf>
    <xf numFmtId="0" fontId="29" fillId="3" borderId="0" xfId="0" applyFont="1" applyFill="1">
      <alignment vertical="center"/>
    </xf>
    <xf numFmtId="0" fontId="48" fillId="5" borderId="0" xfId="0" applyFont="1" applyFill="1" applyAlignment="1">
      <alignment horizontal="left" vertical="center"/>
    </xf>
    <xf numFmtId="0" fontId="51" fillId="5" borderId="0" xfId="0" applyFont="1" applyFill="1">
      <alignment vertical="center"/>
    </xf>
    <xf numFmtId="38" fontId="51" fillId="2" borderId="2" xfId="0" applyNumberFormat="1" applyFont="1" applyFill="1" applyBorder="1" applyAlignment="1">
      <alignment horizontal="center" vertical="center" wrapText="1"/>
    </xf>
    <xf numFmtId="38" fontId="51" fillId="2" borderId="1" xfId="0" applyNumberFormat="1" applyFont="1" applyFill="1" applyBorder="1" applyAlignment="1">
      <alignment horizontal="center" vertical="center"/>
    </xf>
    <xf numFmtId="0" fontId="51" fillId="2" borderId="1" xfId="0" applyFont="1" applyFill="1" applyBorder="1" applyAlignment="1">
      <alignment horizontal="center" vertical="center"/>
    </xf>
    <xf numFmtId="0" fontId="51" fillId="4" borderId="1" xfId="0" applyFont="1" applyFill="1" applyBorder="1" applyAlignment="1">
      <alignment horizontal="center" vertical="center" wrapText="1"/>
    </xf>
    <xf numFmtId="183" fontId="51" fillId="5" borderId="1" xfId="1" applyNumberFormat="1" applyFont="1" applyFill="1" applyBorder="1" applyAlignment="1">
      <alignment horizontal="right" vertical="center"/>
    </xf>
    <xf numFmtId="183" fontId="51" fillId="2" borderId="1" xfId="1" applyNumberFormat="1" applyFont="1" applyFill="1" applyBorder="1" applyAlignment="1">
      <alignment horizontal="right" vertical="center"/>
    </xf>
    <xf numFmtId="0" fontId="51" fillId="4" borderId="0" xfId="0" applyFont="1" applyFill="1" applyAlignment="1">
      <alignment horizontal="center" vertical="center" wrapText="1"/>
    </xf>
    <xf numFmtId="0" fontId="51" fillId="4" borderId="0" xfId="0" applyFont="1" applyFill="1" applyAlignment="1">
      <alignment vertical="center" wrapText="1"/>
    </xf>
    <xf numFmtId="0" fontId="54" fillId="4" borderId="0" xfId="0" applyFont="1" applyFill="1">
      <alignment vertical="center"/>
    </xf>
    <xf numFmtId="38" fontId="51" fillId="5" borderId="29" xfId="0" applyNumberFormat="1" applyFont="1" applyFill="1" applyBorder="1" applyAlignment="1">
      <alignment horizontal="center" vertical="center" wrapText="1"/>
    </xf>
    <xf numFmtId="0" fontId="51" fillId="5" borderId="29" xfId="0" applyFont="1" applyFill="1" applyBorder="1" applyAlignment="1">
      <alignment horizontal="center" vertical="center" wrapText="1"/>
    </xf>
    <xf numFmtId="38" fontId="51" fillId="5" borderId="0" xfId="0" applyNumberFormat="1" applyFont="1" applyFill="1" applyAlignment="1">
      <alignment horizontal="center" vertical="center" wrapText="1"/>
    </xf>
    <xf numFmtId="0" fontId="51" fillId="5" borderId="0" xfId="0" applyFont="1" applyFill="1" applyAlignment="1">
      <alignment horizontal="center" vertical="center" wrapText="1"/>
    </xf>
    <xf numFmtId="0" fontId="52" fillId="5" borderId="0" xfId="0" applyFont="1" applyFill="1">
      <alignment vertical="center"/>
    </xf>
    <xf numFmtId="0" fontId="51" fillId="5" borderId="0" xfId="0" applyFont="1" applyFill="1" applyAlignment="1">
      <alignment vertical="center" wrapText="1"/>
    </xf>
    <xf numFmtId="0" fontId="51" fillId="4" borderId="0" xfId="0" applyFont="1" applyFill="1">
      <alignment vertical="center"/>
    </xf>
    <xf numFmtId="185" fontId="51" fillId="2" borderId="2" xfId="0" applyNumberFormat="1" applyFont="1" applyFill="1" applyBorder="1" applyAlignment="1">
      <alignment horizontal="center" vertical="center" wrapText="1"/>
    </xf>
    <xf numFmtId="185" fontId="51" fillId="5" borderId="1" xfId="0" applyNumberFormat="1" applyFont="1" applyFill="1" applyBorder="1" applyAlignment="1">
      <alignment horizontal="center" vertical="center"/>
    </xf>
    <xf numFmtId="38" fontId="51" fillId="5" borderId="1" xfId="1" applyFont="1" applyFill="1" applyBorder="1">
      <alignment vertical="center"/>
    </xf>
    <xf numFmtId="0" fontId="51" fillId="4" borderId="0" xfId="0" applyFont="1" applyFill="1" applyAlignment="1">
      <alignment horizontal="left" vertical="center" wrapText="1"/>
    </xf>
    <xf numFmtId="185" fontId="51" fillId="5" borderId="0" xfId="0" applyNumberFormat="1" applyFont="1" applyFill="1" applyAlignment="1">
      <alignment horizontal="center" vertical="center"/>
    </xf>
    <xf numFmtId="179" fontId="51" fillId="5" borderId="0" xfId="0" applyNumberFormat="1" applyFont="1" applyFill="1">
      <alignment vertical="center"/>
    </xf>
    <xf numFmtId="0" fontId="48" fillId="5" borderId="0" xfId="0" applyFont="1" applyFill="1">
      <alignment vertical="center"/>
    </xf>
    <xf numFmtId="0" fontId="54" fillId="7" borderId="3" xfId="0" applyFont="1" applyFill="1" applyBorder="1" applyAlignment="1">
      <alignment horizontal="centerContinuous" vertical="center"/>
    </xf>
    <xf numFmtId="0" fontId="51" fillId="7" borderId="28" xfId="0" applyFont="1" applyFill="1" applyBorder="1" applyAlignment="1">
      <alignment horizontal="centerContinuous" vertical="center"/>
    </xf>
    <xf numFmtId="0" fontId="51" fillId="7" borderId="4" xfId="0" applyFont="1" applyFill="1" applyBorder="1" applyAlignment="1">
      <alignment horizontal="centerContinuous" vertical="center"/>
    </xf>
    <xf numFmtId="0" fontId="54" fillId="7" borderId="1" xfId="0" applyFont="1" applyFill="1" applyBorder="1" applyAlignment="1">
      <alignment horizontal="center" vertical="center"/>
    </xf>
    <xf numFmtId="0" fontId="51" fillId="7" borderId="1" xfId="0" applyFont="1" applyFill="1" applyBorder="1" applyAlignment="1">
      <alignment horizontal="center" vertical="center"/>
    </xf>
    <xf numFmtId="0" fontId="51" fillId="3" borderId="3" xfId="0" applyFont="1" applyFill="1" applyBorder="1">
      <alignment vertical="center"/>
    </xf>
    <xf numFmtId="0" fontId="55" fillId="3" borderId="28" xfId="0" applyFont="1" applyFill="1" applyBorder="1">
      <alignment vertical="center"/>
    </xf>
    <xf numFmtId="0" fontId="55" fillId="3" borderId="4" xfId="0" applyFont="1" applyFill="1" applyBorder="1">
      <alignment vertical="center"/>
    </xf>
    <xf numFmtId="0" fontId="51" fillId="3" borderId="1" xfId="0" applyFont="1" applyFill="1" applyBorder="1" applyAlignment="1">
      <alignment horizontal="center" vertical="center"/>
    </xf>
    <xf numFmtId="38" fontId="51" fillId="3" borderId="1" xfId="1" applyFont="1" applyFill="1" applyBorder="1">
      <alignment vertical="center"/>
    </xf>
    <xf numFmtId="0" fontId="51" fillId="3" borderId="35" xfId="0" applyFont="1" applyFill="1" applyBorder="1">
      <alignment vertical="center"/>
    </xf>
    <xf numFmtId="0" fontId="55" fillId="3" borderId="36" xfId="0" applyFont="1" applyFill="1" applyBorder="1">
      <alignment vertical="center"/>
    </xf>
    <xf numFmtId="0" fontId="55" fillId="3" borderId="37" xfId="0" applyFont="1" applyFill="1" applyBorder="1">
      <alignment vertical="center"/>
    </xf>
    <xf numFmtId="0" fontId="51" fillId="3" borderId="9" xfId="0" applyFont="1" applyFill="1" applyBorder="1" applyAlignment="1">
      <alignment horizontal="center" vertical="center"/>
    </xf>
    <xf numFmtId="38" fontId="51" fillId="3" borderId="9" xfId="0" applyNumberFormat="1" applyFont="1" applyFill="1" applyBorder="1">
      <alignment vertical="center"/>
    </xf>
    <xf numFmtId="0" fontId="51" fillId="3" borderId="31" xfId="0" applyFont="1" applyFill="1" applyBorder="1">
      <alignment vertical="center"/>
    </xf>
    <xf numFmtId="0" fontId="55" fillId="3" borderId="27" xfId="0" applyFont="1" applyFill="1" applyBorder="1">
      <alignment vertical="center"/>
    </xf>
    <xf numFmtId="0" fontId="55" fillId="3" borderId="5" xfId="0" applyFont="1" applyFill="1" applyBorder="1">
      <alignment vertical="center"/>
    </xf>
    <xf numFmtId="0" fontId="51" fillId="3" borderId="7" xfId="0" applyFont="1" applyFill="1" applyBorder="1" applyAlignment="1">
      <alignment horizontal="center" vertical="center"/>
    </xf>
    <xf numFmtId="38" fontId="51" fillId="3" borderId="7" xfId="0" applyNumberFormat="1" applyFont="1" applyFill="1" applyBorder="1">
      <alignment vertical="center"/>
    </xf>
    <xf numFmtId="9" fontId="51" fillId="3" borderId="1" xfId="2" applyFont="1" applyFill="1" applyBorder="1">
      <alignment vertical="center"/>
    </xf>
    <xf numFmtId="186" fontId="51" fillId="3" borderId="1" xfId="2" applyNumberFormat="1" applyFont="1" applyFill="1" applyBorder="1">
      <alignment vertical="center"/>
    </xf>
    <xf numFmtId="0" fontId="54" fillId="3" borderId="3" xfId="0" applyFont="1" applyFill="1" applyBorder="1">
      <alignment vertical="center"/>
    </xf>
    <xf numFmtId="178" fontId="51" fillId="3" borderId="1" xfId="0" applyNumberFormat="1" applyFont="1" applyFill="1" applyBorder="1">
      <alignment vertical="center"/>
    </xf>
    <xf numFmtId="0" fontId="45" fillId="3" borderId="0" xfId="0" applyFont="1" applyFill="1">
      <alignment vertical="center"/>
    </xf>
    <xf numFmtId="0" fontId="9" fillId="3" borderId="0" xfId="0" applyFont="1" applyFill="1" applyAlignment="1">
      <alignment horizontal="center" vertical="center"/>
    </xf>
    <xf numFmtId="178" fontId="9" fillId="3" borderId="0" xfId="0" applyNumberFormat="1" applyFont="1" applyFill="1">
      <alignment vertical="center"/>
    </xf>
    <xf numFmtId="0" fontId="6" fillId="3" borderId="0" xfId="0" applyFont="1" applyFill="1">
      <alignment vertical="center"/>
    </xf>
    <xf numFmtId="0" fontId="30" fillId="3" borderId="0" xfId="0" applyFont="1" applyFill="1" applyAlignment="1">
      <alignment horizontal="right" vertical="center"/>
    </xf>
    <xf numFmtId="38" fontId="9" fillId="4" borderId="1" xfId="0" applyNumberFormat="1" applyFont="1" applyFill="1" applyBorder="1" applyAlignment="1">
      <alignment horizontal="left" vertical="center"/>
    </xf>
    <xf numFmtId="38" fontId="9" fillId="4" borderId="3" xfId="0" applyNumberFormat="1" applyFont="1" applyFill="1" applyBorder="1" applyAlignment="1">
      <alignment horizontal="left" vertical="center"/>
    </xf>
    <xf numFmtId="38" fontId="9" fillId="4" borderId="23" xfId="0" applyNumberFormat="1" applyFont="1" applyFill="1" applyBorder="1" applyAlignment="1">
      <alignment horizontal="left" vertical="center"/>
    </xf>
    <xf numFmtId="38" fontId="9" fillId="4" borderId="2" xfId="0" applyNumberFormat="1" applyFont="1" applyFill="1" applyBorder="1" applyAlignment="1">
      <alignment horizontal="center" vertical="center"/>
    </xf>
    <xf numFmtId="38" fontId="9" fillId="4" borderId="2" xfId="1" applyFont="1" applyFill="1" applyBorder="1" applyAlignment="1">
      <alignment horizontal="right" vertical="center"/>
    </xf>
    <xf numFmtId="38" fontId="9" fillId="4" borderId="9" xfId="0" applyNumberFormat="1" applyFont="1" applyFill="1" applyBorder="1" applyAlignment="1">
      <alignment horizontal="left" vertical="center"/>
    </xf>
    <xf numFmtId="38" fontId="9" fillId="4" borderId="8" xfId="1" applyFont="1" applyFill="1" applyBorder="1" applyAlignment="1">
      <alignment horizontal="right" vertical="center"/>
    </xf>
    <xf numFmtId="38" fontId="9" fillId="4" borderId="7" xfId="1" applyFont="1" applyFill="1" applyBorder="1" applyAlignment="1">
      <alignment horizontal="right" vertical="center"/>
    </xf>
    <xf numFmtId="187" fontId="9" fillId="4" borderId="1" xfId="1" applyNumberFormat="1" applyFont="1" applyFill="1" applyBorder="1" applyAlignment="1">
      <alignment horizontal="right" vertical="center"/>
    </xf>
    <xf numFmtId="178" fontId="9" fillId="4" borderId="1" xfId="1" applyNumberFormat="1" applyFont="1" applyFill="1" applyBorder="1" applyAlignment="1">
      <alignment horizontal="right" vertical="center"/>
    </xf>
    <xf numFmtId="178" fontId="9" fillId="4" borderId="8" xfId="1" applyNumberFormat="1" applyFont="1" applyFill="1" applyBorder="1" applyAlignment="1">
      <alignment horizontal="right" vertical="center"/>
    </xf>
    <xf numFmtId="187" fontId="9" fillId="4" borderId="7" xfId="1" applyNumberFormat="1" applyFont="1" applyFill="1" applyBorder="1" applyAlignment="1">
      <alignment horizontal="right" vertical="center"/>
    </xf>
    <xf numFmtId="38" fontId="9" fillId="4" borderId="2" xfId="0" applyNumberFormat="1" applyFont="1" applyFill="1" applyBorder="1" applyAlignment="1">
      <alignment horizontal="center" vertical="center" wrapText="1"/>
    </xf>
    <xf numFmtId="178" fontId="9" fillId="4" borderId="9" xfId="1" applyNumberFormat="1" applyFont="1" applyFill="1" applyBorder="1" applyAlignment="1">
      <alignment horizontal="right" vertical="center"/>
    </xf>
    <xf numFmtId="38" fontId="9" fillId="4" borderId="22" xfId="1" applyFont="1" applyFill="1" applyBorder="1" applyAlignment="1">
      <alignment horizontal="right" vertical="center"/>
    </xf>
    <xf numFmtId="0" fontId="6" fillId="5" borderId="0" xfId="0" applyFont="1" applyFill="1">
      <alignment vertical="center"/>
    </xf>
    <xf numFmtId="0" fontId="40" fillId="5" borderId="0" xfId="0" applyFont="1" applyFill="1">
      <alignment vertical="center"/>
    </xf>
    <xf numFmtId="0" fontId="56" fillId="5" borderId="0" xfId="0" applyFont="1" applyFill="1">
      <alignment vertical="center"/>
    </xf>
    <xf numFmtId="0" fontId="9" fillId="6" borderId="3" xfId="0" applyFont="1" applyFill="1" applyBorder="1" applyAlignment="1">
      <alignment horizontal="centerContinuous" vertical="center"/>
    </xf>
    <xf numFmtId="0" fontId="9" fillId="6" borderId="28" xfId="0" applyFont="1" applyFill="1" applyBorder="1" applyAlignment="1">
      <alignment horizontal="centerContinuous" vertical="center"/>
    </xf>
    <xf numFmtId="0" fontId="9" fillId="5" borderId="29" xfId="0" applyFont="1" applyFill="1" applyBorder="1">
      <alignment vertical="center"/>
    </xf>
    <xf numFmtId="0" fontId="9" fillId="5" borderId="23" xfId="0" applyFont="1" applyFill="1" applyBorder="1">
      <alignment vertical="center"/>
    </xf>
    <xf numFmtId="178" fontId="9" fillId="8" borderId="1" xfId="0" applyNumberFormat="1" applyFont="1" applyFill="1" applyBorder="1" applyAlignment="1">
      <alignment horizontal="right" vertical="center"/>
    </xf>
    <xf numFmtId="0" fontId="9" fillId="5" borderId="1" xfId="0" applyFont="1" applyFill="1" applyBorder="1">
      <alignment vertical="center"/>
    </xf>
    <xf numFmtId="0" fontId="9" fillId="5" borderId="30" xfId="0" applyFont="1" applyFill="1" applyBorder="1" applyAlignment="1">
      <alignment vertical="center" wrapText="1"/>
    </xf>
    <xf numFmtId="0" fontId="9" fillId="5" borderId="29" xfId="0" applyFont="1" applyFill="1" applyBorder="1" applyAlignment="1">
      <alignment vertical="center" wrapText="1"/>
    </xf>
    <xf numFmtId="0" fontId="9" fillId="5" borderId="3" xfId="0" applyFont="1" applyFill="1" applyBorder="1">
      <alignment vertical="center"/>
    </xf>
    <xf numFmtId="0" fontId="9" fillId="5" borderId="14" xfId="0" applyFont="1" applyFill="1" applyBorder="1">
      <alignment vertical="center"/>
    </xf>
    <xf numFmtId="0" fontId="9" fillId="5" borderId="8" xfId="0" applyFont="1" applyFill="1" applyBorder="1">
      <alignment vertical="center"/>
    </xf>
    <xf numFmtId="0" fontId="9" fillId="5" borderId="12" xfId="0" applyFont="1" applyFill="1" applyBorder="1" applyAlignment="1">
      <alignment horizontal="center" vertical="center"/>
    </xf>
    <xf numFmtId="178" fontId="9" fillId="8" borderId="12" xfId="0" applyNumberFormat="1" applyFont="1" applyFill="1" applyBorder="1" applyAlignment="1">
      <alignment horizontal="right" vertical="center"/>
    </xf>
    <xf numFmtId="0" fontId="9" fillId="5" borderId="8" xfId="0" applyFont="1" applyFill="1" applyBorder="1" applyAlignment="1">
      <alignment horizontal="center" vertical="center"/>
    </xf>
    <xf numFmtId="38" fontId="9" fillId="8" borderId="8" xfId="0" applyNumberFormat="1" applyFont="1" applyFill="1" applyBorder="1" applyAlignment="1">
      <alignment horizontal="right" vertical="center"/>
    </xf>
    <xf numFmtId="178" fontId="9" fillId="8" borderId="22" xfId="0" applyNumberFormat="1" applyFont="1" applyFill="1" applyBorder="1" applyAlignment="1">
      <alignment horizontal="right" vertical="center"/>
    </xf>
    <xf numFmtId="178" fontId="9" fillId="8" borderId="7" xfId="0" applyNumberFormat="1" applyFont="1" applyFill="1" applyBorder="1" applyAlignment="1">
      <alignment horizontal="right" vertical="center"/>
    </xf>
    <xf numFmtId="40" fontId="9" fillId="8" borderId="1" xfId="0" applyNumberFormat="1" applyFont="1" applyFill="1" applyBorder="1" applyAlignment="1">
      <alignment horizontal="right" vertical="center"/>
    </xf>
    <xf numFmtId="0" fontId="9" fillId="5" borderId="10" xfId="0" applyFont="1" applyFill="1" applyBorder="1" applyAlignment="1">
      <alignment horizontal="centerContinuous" vertical="center"/>
    </xf>
    <xf numFmtId="0" fontId="9" fillId="5" borderId="38" xfId="0" applyFont="1" applyFill="1" applyBorder="1" applyAlignment="1">
      <alignment horizontal="centerContinuous" vertical="center"/>
    </xf>
    <xf numFmtId="38" fontId="9" fillId="8" borderId="12" xfId="0" applyNumberFormat="1" applyFont="1" applyFill="1" applyBorder="1" applyAlignment="1">
      <alignment horizontal="right" vertical="center"/>
    </xf>
    <xf numFmtId="183" fontId="9" fillId="8" borderId="13" xfId="0" applyNumberFormat="1" applyFont="1" applyFill="1" applyBorder="1" applyAlignment="1">
      <alignment horizontal="right" vertical="center"/>
    </xf>
    <xf numFmtId="183" fontId="9" fillId="8" borderId="1" xfId="0" applyNumberFormat="1" applyFont="1" applyFill="1" applyBorder="1" applyAlignment="1">
      <alignment horizontal="right" vertical="center"/>
    </xf>
    <xf numFmtId="188" fontId="9" fillId="9" borderId="1" xfId="0" applyNumberFormat="1" applyFont="1" applyFill="1" applyBorder="1" applyAlignment="1">
      <alignment horizontal="right" vertical="center"/>
    </xf>
    <xf numFmtId="189" fontId="9" fillId="8" borderId="1" xfId="0" applyNumberFormat="1" applyFont="1" applyFill="1" applyBorder="1" applyAlignment="1">
      <alignment horizontal="right" vertical="center"/>
    </xf>
    <xf numFmtId="40" fontId="9" fillId="8" borderId="6" xfId="0" applyNumberFormat="1" applyFont="1" applyFill="1" applyBorder="1" applyAlignment="1">
      <alignment horizontal="right" vertical="center"/>
    </xf>
    <xf numFmtId="189" fontId="9" fillId="8" borderId="12" xfId="0" applyNumberFormat="1" applyFont="1" applyFill="1" applyBorder="1" applyAlignment="1">
      <alignment horizontal="right" vertical="center"/>
    </xf>
    <xf numFmtId="40" fontId="9" fillId="8" borderId="8" xfId="0" applyNumberFormat="1" applyFont="1" applyFill="1" applyBorder="1" applyAlignment="1">
      <alignment horizontal="right" vertical="center"/>
    </xf>
    <xf numFmtId="0" fontId="29" fillId="5" borderId="19" xfId="0" applyFont="1" applyFill="1" applyBorder="1" applyAlignment="1">
      <alignment horizontal="centerContinuous" vertical="center"/>
    </xf>
    <xf numFmtId="0" fontId="29" fillId="5" borderId="27" xfId="0" applyFont="1" applyFill="1" applyBorder="1" applyAlignment="1">
      <alignment horizontal="centerContinuous" vertical="center"/>
    </xf>
    <xf numFmtId="0" fontId="9" fillId="5" borderId="27" xfId="0" applyFont="1" applyFill="1" applyBorder="1" applyAlignment="1">
      <alignment horizontal="centerContinuous" vertical="center"/>
    </xf>
    <xf numFmtId="0" fontId="9" fillId="5" borderId="19" xfId="0" applyFont="1" applyFill="1" applyBorder="1" applyAlignment="1">
      <alignment horizontal="center" vertical="center"/>
    </xf>
    <xf numFmtId="38" fontId="9" fillId="5" borderId="7" xfId="1" applyFont="1" applyFill="1" applyBorder="1" applyAlignment="1">
      <alignment horizontal="right" vertical="center"/>
    </xf>
    <xf numFmtId="0" fontId="6" fillId="5" borderId="0" xfId="0" applyFont="1" applyFill="1" applyAlignment="1">
      <alignment horizontal="left" vertical="center"/>
    </xf>
    <xf numFmtId="0" fontId="21" fillId="5" borderId="0" xfId="0" applyFont="1" applyFill="1" applyAlignment="1">
      <alignment horizontal="left" vertical="center"/>
    </xf>
    <xf numFmtId="38" fontId="21" fillId="6" borderId="1" xfId="0" applyNumberFormat="1" applyFont="1" applyFill="1" applyBorder="1" applyAlignment="1">
      <alignment horizontal="center" vertical="center" wrapText="1"/>
    </xf>
    <xf numFmtId="0" fontId="21" fillId="6" borderId="1" xfId="0" applyFont="1" applyFill="1" applyBorder="1" applyAlignment="1">
      <alignment horizontal="center" vertical="center"/>
    </xf>
    <xf numFmtId="38" fontId="21" fillId="5" borderId="1" xfId="0" applyNumberFormat="1" applyFont="1" applyFill="1" applyBorder="1" applyAlignment="1">
      <alignment horizontal="center" vertical="center"/>
    </xf>
    <xf numFmtId="38" fontId="21" fillId="5" borderId="1" xfId="1" applyFont="1" applyFill="1" applyBorder="1">
      <alignment vertical="center"/>
    </xf>
    <xf numFmtId="178" fontId="21" fillId="5" borderId="1" xfId="1" applyNumberFormat="1" applyFont="1" applyFill="1" applyBorder="1">
      <alignment vertical="center"/>
    </xf>
    <xf numFmtId="38" fontId="21" fillId="5" borderId="2" xfId="0" applyNumberFormat="1" applyFont="1" applyFill="1" applyBorder="1" applyAlignment="1">
      <alignment horizontal="center" vertical="center"/>
    </xf>
    <xf numFmtId="38" fontId="21" fillId="5" borderId="6" xfId="0" applyNumberFormat="1" applyFont="1" applyFill="1" applyBorder="1" applyAlignment="1">
      <alignment horizontal="center" vertical="center"/>
    </xf>
    <xf numFmtId="38" fontId="21" fillId="5" borderId="7" xfId="0" applyNumberFormat="1" applyFont="1" applyFill="1" applyBorder="1" applyAlignment="1">
      <alignment horizontal="center" vertical="center"/>
    </xf>
    <xf numFmtId="38" fontId="62" fillId="5" borderId="0" xfId="0" applyNumberFormat="1" applyFont="1" applyFill="1">
      <alignment vertical="center"/>
    </xf>
    <xf numFmtId="179" fontId="21" fillId="5" borderId="0" xfId="0" applyNumberFormat="1" applyFont="1" applyFill="1">
      <alignment vertical="center"/>
    </xf>
    <xf numFmtId="0" fontId="21" fillId="5" borderId="1" xfId="0" applyFont="1" applyFill="1" applyBorder="1" applyAlignment="1">
      <alignment horizontal="center" vertical="center"/>
    </xf>
    <xf numFmtId="0" fontId="46" fillId="5" borderId="0" xfId="0" applyFont="1" applyFill="1">
      <alignment vertical="center"/>
    </xf>
    <xf numFmtId="185" fontId="21" fillId="6" borderId="1" xfId="0" applyNumberFormat="1" applyFont="1" applyFill="1" applyBorder="1" applyAlignment="1">
      <alignment horizontal="center" vertical="center" wrapText="1"/>
    </xf>
    <xf numFmtId="0" fontId="26" fillId="5" borderId="1" xfId="0" applyFont="1" applyFill="1" applyBorder="1">
      <alignment vertical="center"/>
    </xf>
    <xf numFmtId="185" fontId="21" fillId="5" borderId="1" xfId="0" applyNumberFormat="1" applyFont="1" applyFill="1" applyBorder="1" applyAlignment="1">
      <alignment horizontal="center" vertical="center"/>
    </xf>
    <xf numFmtId="0" fontId="21" fillId="3" borderId="0" xfId="0" applyFont="1" applyFill="1" applyAlignment="1">
      <alignment horizontal="left" wrapText="1"/>
    </xf>
    <xf numFmtId="38" fontId="21" fillId="5" borderId="0" xfId="0" applyNumberFormat="1" applyFont="1" applyFill="1" applyAlignment="1">
      <alignment horizontal="center" vertical="center"/>
    </xf>
    <xf numFmtId="0" fontId="46" fillId="3" borderId="23" xfId="0" applyFont="1" applyFill="1" applyBorder="1" applyAlignment="1">
      <alignment vertical="center" wrapText="1"/>
    </xf>
    <xf numFmtId="185" fontId="21" fillId="5" borderId="2" xfId="0" applyNumberFormat="1" applyFont="1" applyFill="1" applyBorder="1" applyAlignment="1">
      <alignment horizontal="center" vertical="center"/>
    </xf>
    <xf numFmtId="0" fontId="26" fillId="3" borderId="30" xfId="0" applyFont="1" applyFill="1" applyBorder="1" applyAlignment="1">
      <alignment vertical="center" wrapText="1"/>
    </xf>
    <xf numFmtId="185" fontId="21" fillId="5" borderId="6" xfId="0" applyNumberFormat="1" applyFont="1" applyFill="1" applyBorder="1" applyAlignment="1">
      <alignment horizontal="center" vertical="center"/>
    </xf>
    <xf numFmtId="0" fontId="21" fillId="3" borderId="7" xfId="0" applyFont="1" applyFill="1" applyBorder="1" applyAlignment="1">
      <alignment vertical="center" wrapText="1"/>
    </xf>
    <xf numFmtId="185" fontId="21" fillId="5" borderId="7" xfId="0" applyNumberFormat="1" applyFont="1" applyFill="1" applyBorder="1" applyAlignment="1">
      <alignment horizontal="center" vertical="center"/>
    </xf>
    <xf numFmtId="183" fontId="21" fillId="5" borderId="1" xfId="0" applyNumberFormat="1" applyFont="1" applyFill="1" applyBorder="1">
      <alignment vertical="center"/>
    </xf>
    <xf numFmtId="183" fontId="21" fillId="3" borderId="1" xfId="1" applyNumberFormat="1" applyFont="1" applyFill="1" applyBorder="1">
      <alignment vertical="center"/>
    </xf>
    <xf numFmtId="0" fontId="21" fillId="5" borderId="1" xfId="0" applyFont="1" applyFill="1" applyBorder="1">
      <alignment vertical="center"/>
    </xf>
    <xf numFmtId="183" fontId="21" fillId="5" borderId="1" xfId="1" applyNumberFormat="1" applyFont="1" applyFill="1" applyBorder="1">
      <alignment vertical="center"/>
    </xf>
    <xf numFmtId="0" fontId="46" fillId="5" borderId="0" xfId="0" applyFont="1" applyFill="1" applyAlignment="1">
      <alignment horizontal="left" vertical="center"/>
    </xf>
    <xf numFmtId="3" fontId="21" fillId="5" borderId="1" xfId="0" applyNumberFormat="1" applyFont="1" applyFill="1" applyBorder="1">
      <alignment vertical="center"/>
    </xf>
    <xf numFmtId="0" fontId="21" fillId="5" borderId="6" xfId="0" applyFont="1" applyFill="1" applyBorder="1" applyAlignment="1">
      <alignment horizontal="center" vertical="center"/>
    </xf>
    <xf numFmtId="38" fontId="21" fillId="5" borderId="7" xfId="0" applyNumberFormat="1" applyFont="1" applyFill="1" applyBorder="1">
      <alignment vertical="center"/>
    </xf>
    <xf numFmtId="178" fontId="21" fillId="5" borderId="1" xfId="0" applyNumberFormat="1" applyFont="1" applyFill="1" applyBorder="1">
      <alignment vertical="center"/>
    </xf>
    <xf numFmtId="38" fontId="21" fillId="5" borderId="1" xfId="0" applyNumberFormat="1" applyFont="1" applyFill="1" applyBorder="1">
      <alignment vertical="center"/>
    </xf>
    <xf numFmtId="38" fontId="21" fillId="6" borderId="2" xfId="0" applyNumberFormat="1" applyFont="1" applyFill="1" applyBorder="1" applyAlignment="1">
      <alignment horizontal="center" vertical="center" wrapText="1"/>
    </xf>
    <xf numFmtId="0" fontId="21" fillId="6" borderId="2" xfId="0" applyFont="1" applyFill="1" applyBorder="1" applyAlignment="1">
      <alignment horizontal="center" vertical="center"/>
    </xf>
    <xf numFmtId="0" fontId="63" fillId="0" borderId="1" xfId="0" applyFont="1" applyBorder="1" applyAlignment="1">
      <alignment horizontal="center" vertical="center"/>
    </xf>
    <xf numFmtId="0" fontId="48" fillId="0" borderId="1" xfId="0" applyFont="1" applyBorder="1" applyAlignment="1">
      <alignment horizontal="center" vertical="center"/>
    </xf>
    <xf numFmtId="0" fontId="48" fillId="0" borderId="9" xfId="0" applyFont="1" applyBorder="1" applyAlignment="1">
      <alignment horizontal="center" vertical="center"/>
    </xf>
    <xf numFmtId="3" fontId="21" fillId="5" borderId="9" xfId="0" applyNumberFormat="1" applyFont="1" applyFill="1" applyBorder="1">
      <alignment vertical="center"/>
    </xf>
    <xf numFmtId="0" fontId="48" fillId="0" borderId="22" xfId="0" applyFont="1" applyBorder="1" applyAlignment="1">
      <alignment horizontal="center" vertical="center"/>
    </xf>
    <xf numFmtId="3" fontId="21" fillId="5" borderId="7" xfId="0" applyNumberFormat="1" applyFont="1" applyFill="1" applyBorder="1">
      <alignment vertical="center"/>
    </xf>
    <xf numFmtId="0" fontId="21" fillId="3" borderId="0" xfId="0" applyFont="1" applyFill="1" applyAlignment="1">
      <alignment horizontal="left" vertical="center" wrapText="1"/>
    </xf>
    <xf numFmtId="0" fontId="62" fillId="5" borderId="0" xfId="0" applyFont="1" applyFill="1" applyAlignment="1">
      <alignment horizontal="left" vertical="center"/>
    </xf>
    <xf numFmtId="0" fontId="21" fillId="3" borderId="0" xfId="0" applyFont="1" applyFill="1" applyAlignment="1">
      <alignment horizontal="centerContinuous" vertical="center"/>
    </xf>
    <xf numFmtId="0" fontId="26" fillId="2" borderId="2" xfId="0" applyFont="1" applyFill="1" applyBorder="1" applyAlignment="1">
      <alignment horizontal="centerContinuous" vertical="center"/>
    </xf>
    <xf numFmtId="0" fontId="21" fillId="2" borderId="23" xfId="0" applyFont="1" applyFill="1" applyBorder="1" applyAlignment="1">
      <alignment horizontal="centerContinuous" vertical="center"/>
    </xf>
    <xf numFmtId="0" fontId="21" fillId="2" borderId="2" xfId="0" applyFont="1" applyFill="1" applyBorder="1" applyAlignment="1">
      <alignment horizontal="centerContinuous" vertical="center"/>
    </xf>
    <xf numFmtId="0" fontId="21" fillId="2" borderId="2" xfId="0" applyFont="1" applyFill="1" applyBorder="1" applyAlignment="1">
      <alignment horizontal="center" vertical="center"/>
    </xf>
    <xf numFmtId="0" fontId="21" fillId="2" borderId="23" xfId="0" applyFont="1" applyFill="1" applyBorder="1" applyAlignment="1">
      <alignment horizontal="center" vertical="center"/>
    </xf>
    <xf numFmtId="0" fontId="25" fillId="2" borderId="30" xfId="0" applyFont="1" applyFill="1" applyBorder="1" applyAlignment="1">
      <alignment horizontal="centerContinuous" vertical="center"/>
    </xf>
    <xf numFmtId="0" fontId="21" fillId="2" borderId="30" xfId="0" applyFont="1" applyFill="1" applyBorder="1" applyAlignment="1">
      <alignment horizontal="centerContinuous" vertical="center"/>
    </xf>
    <xf numFmtId="0" fontId="21" fillId="2" borderId="6" xfId="0" applyFont="1" applyFill="1" applyBorder="1" applyAlignment="1">
      <alignment horizontal="centerContinuous" vertical="center"/>
    </xf>
    <xf numFmtId="0" fontId="69" fillId="2" borderId="6" xfId="0" applyFont="1" applyFill="1" applyBorder="1" applyAlignment="1">
      <alignment horizontal="center" vertical="center"/>
    </xf>
    <xf numFmtId="0" fontId="69" fillId="2" borderId="30" xfId="0" applyFont="1" applyFill="1" applyBorder="1" applyAlignment="1">
      <alignment horizontal="center" vertical="center"/>
    </xf>
    <xf numFmtId="191" fontId="21" fillId="5" borderId="7" xfId="0" applyNumberFormat="1" applyFont="1" applyFill="1" applyBorder="1">
      <alignment vertical="center"/>
    </xf>
    <xf numFmtId="0" fontId="24" fillId="3" borderId="0" xfId="0" applyFont="1" applyFill="1">
      <alignment vertical="center"/>
    </xf>
    <xf numFmtId="0" fontId="46" fillId="6" borderId="3" xfId="0" applyFont="1" applyFill="1" applyBorder="1" applyAlignment="1">
      <alignment horizontal="centerContinuous" vertical="center"/>
    </xf>
    <xf numFmtId="0" fontId="21" fillId="6" borderId="28" xfId="0" applyFont="1" applyFill="1" applyBorder="1" applyAlignment="1">
      <alignment horizontal="centerContinuous" vertical="center"/>
    </xf>
    <xf numFmtId="0" fontId="21" fillId="6" borderId="4" xfId="0" applyFont="1" applyFill="1" applyBorder="1" applyAlignment="1">
      <alignment horizontal="centerContinuous" vertical="center"/>
    </xf>
    <xf numFmtId="0" fontId="21" fillId="5" borderId="23" xfId="0" applyFont="1" applyFill="1" applyBorder="1">
      <alignment vertical="center"/>
    </xf>
    <xf numFmtId="0" fontId="21" fillId="5" borderId="24" xfId="0" applyFont="1" applyFill="1" applyBorder="1">
      <alignment vertical="center"/>
    </xf>
    <xf numFmtId="0" fontId="21" fillId="5" borderId="1" xfId="0" applyFont="1" applyFill="1" applyBorder="1" applyAlignment="1">
      <alignment horizontal="right" vertical="center"/>
    </xf>
    <xf numFmtId="0" fontId="21" fillId="5" borderId="3" xfId="0" applyFont="1" applyFill="1" applyBorder="1">
      <alignment vertical="center"/>
    </xf>
    <xf numFmtId="0" fontId="21" fillId="5" borderId="4" xfId="0" applyFont="1" applyFill="1" applyBorder="1">
      <alignment vertical="center"/>
    </xf>
    <xf numFmtId="0" fontId="21" fillId="5" borderId="30" xfId="0" applyFont="1" applyFill="1" applyBorder="1" applyAlignment="1">
      <alignment vertical="center" wrapText="1"/>
    </xf>
    <xf numFmtId="0" fontId="21" fillId="5" borderId="14" xfId="0" applyFont="1" applyFill="1" applyBorder="1" applyAlignment="1">
      <alignment vertical="center" wrapText="1"/>
    </xf>
    <xf numFmtId="40" fontId="21" fillId="5" borderId="1" xfId="1" applyNumberFormat="1" applyFont="1" applyFill="1" applyBorder="1" applyAlignment="1">
      <alignment horizontal="right" vertical="center"/>
    </xf>
    <xf numFmtId="0" fontId="21" fillId="5" borderId="0" xfId="4" applyFont="1" applyFill="1" applyAlignment="1">
      <alignment horizontal="right" vertical="center"/>
    </xf>
    <xf numFmtId="0" fontId="21" fillId="5" borderId="0" xfId="4" applyFont="1" applyFill="1" applyAlignment="1">
      <alignment horizontal="left" vertical="center"/>
    </xf>
    <xf numFmtId="0" fontId="21" fillId="5" borderId="0" xfId="4" applyFont="1" applyFill="1" applyAlignment="1">
      <alignment vertical="center"/>
    </xf>
    <xf numFmtId="0" fontId="22" fillId="5" borderId="0" xfId="4" applyFont="1" applyFill="1" applyAlignment="1">
      <alignment horizontal="left" vertical="center"/>
    </xf>
    <xf numFmtId="0" fontId="9" fillId="5" borderId="0" xfId="4" applyFont="1" applyFill="1" applyAlignment="1">
      <alignment horizontal="right" vertical="center"/>
    </xf>
    <xf numFmtId="0" fontId="9" fillId="5" borderId="0" xfId="4" applyFont="1" applyFill="1" applyAlignment="1">
      <alignment horizontal="left" vertical="center"/>
    </xf>
    <xf numFmtId="0" fontId="29" fillId="5" borderId="0" xfId="4" applyFont="1" applyFill="1" applyAlignment="1">
      <alignment vertical="center"/>
    </xf>
    <xf numFmtId="0" fontId="26" fillId="5" borderId="0" xfId="4" applyFont="1" applyFill="1" applyAlignment="1">
      <alignment vertical="center"/>
    </xf>
    <xf numFmtId="0" fontId="9" fillId="5" borderId="0" xfId="4" applyFont="1" applyFill="1" applyAlignment="1">
      <alignment vertical="center"/>
    </xf>
    <xf numFmtId="0" fontId="9" fillId="5" borderId="0" xfId="4" applyFont="1" applyFill="1" applyAlignment="1">
      <alignment horizontal="center" vertical="center"/>
    </xf>
    <xf numFmtId="185" fontId="9" fillId="6" borderId="3" xfId="4" applyNumberFormat="1" applyFont="1" applyFill="1" applyBorder="1" applyAlignment="1">
      <alignment horizontal="center" vertical="center" wrapText="1"/>
    </xf>
    <xf numFmtId="185" fontId="9" fillId="6" borderId="28" xfId="4" applyNumberFormat="1" applyFont="1" applyFill="1" applyBorder="1" applyAlignment="1">
      <alignment horizontal="center" vertical="center" wrapText="1"/>
    </xf>
    <xf numFmtId="185" fontId="9" fillId="6" borderId="4" xfId="4" applyNumberFormat="1" applyFont="1" applyFill="1" applyBorder="1" applyAlignment="1">
      <alignment horizontal="center" vertical="center" wrapText="1"/>
    </xf>
    <xf numFmtId="185" fontId="9" fillId="6" borderId="1" xfId="4" applyNumberFormat="1" applyFont="1" applyFill="1" applyBorder="1" applyAlignment="1">
      <alignment horizontal="center" vertical="center" wrapText="1"/>
    </xf>
    <xf numFmtId="0" fontId="9" fillId="6" borderId="1" xfId="4" applyFont="1" applyFill="1" applyBorder="1" applyAlignment="1">
      <alignment horizontal="center" vertical="center"/>
    </xf>
    <xf numFmtId="0" fontId="27" fillId="5" borderId="3" xfId="4" applyFont="1" applyFill="1" applyBorder="1" applyAlignment="1">
      <alignment vertical="center"/>
    </xf>
    <xf numFmtId="0" fontId="27" fillId="5" borderId="28" xfId="4" applyFont="1" applyFill="1" applyBorder="1" applyAlignment="1">
      <alignment vertical="center"/>
    </xf>
    <xf numFmtId="0" fontId="27" fillId="5" borderId="4" xfId="4" applyFont="1" applyFill="1" applyBorder="1" applyAlignment="1">
      <alignment vertical="center"/>
    </xf>
    <xf numFmtId="0" fontId="9" fillId="5" borderId="1" xfId="4" applyFont="1" applyFill="1" applyBorder="1" applyAlignment="1">
      <alignment horizontal="center" vertical="center"/>
    </xf>
    <xf numFmtId="0" fontId="9" fillId="5" borderId="3" xfId="4" applyFont="1" applyFill="1" applyBorder="1" applyAlignment="1">
      <alignment vertical="center"/>
    </xf>
    <xf numFmtId="0" fontId="9" fillId="5" borderId="28" xfId="4" applyFont="1" applyFill="1" applyBorder="1" applyAlignment="1">
      <alignment vertical="center"/>
    </xf>
    <xf numFmtId="0" fontId="9" fillId="5" borderId="4" xfId="4" applyFont="1" applyFill="1" applyBorder="1" applyAlignment="1">
      <alignment vertical="center"/>
    </xf>
    <xf numFmtId="3" fontId="9" fillId="5" borderId="1" xfId="4" applyNumberFormat="1" applyFont="1" applyFill="1" applyBorder="1" applyAlignment="1">
      <alignment vertical="center"/>
    </xf>
    <xf numFmtId="0" fontId="40" fillId="5" borderId="1" xfId="4" applyFont="1" applyFill="1" applyBorder="1" applyAlignment="1">
      <alignment horizontal="center" vertical="center"/>
    </xf>
    <xf numFmtId="180" fontId="9" fillId="5" borderId="1" xfId="4" applyNumberFormat="1" applyFont="1" applyFill="1" applyBorder="1" applyAlignment="1">
      <alignment vertical="center"/>
    </xf>
    <xf numFmtId="185" fontId="27" fillId="6" borderId="3" xfId="4" applyNumberFormat="1" applyFont="1" applyFill="1" applyBorder="1" applyAlignment="1">
      <alignment horizontal="center" vertical="center" wrapText="1"/>
    </xf>
    <xf numFmtId="185" fontId="27" fillId="6" borderId="28" xfId="4" applyNumberFormat="1" applyFont="1" applyFill="1" applyBorder="1" applyAlignment="1">
      <alignment horizontal="center" vertical="center" wrapText="1"/>
    </xf>
    <xf numFmtId="0" fontId="9" fillId="5" borderId="2" xfId="4" applyFont="1" applyFill="1" applyBorder="1" applyAlignment="1">
      <alignment horizontal="center" vertical="center"/>
    </xf>
    <xf numFmtId="191" fontId="9" fillId="5" borderId="1" xfId="4" applyNumberFormat="1" applyFont="1" applyFill="1" applyBorder="1" applyAlignment="1">
      <alignment vertical="center"/>
    </xf>
    <xf numFmtId="0" fontId="9" fillId="5" borderId="6" xfId="4" applyFont="1" applyFill="1" applyBorder="1" applyAlignment="1">
      <alignment horizontal="center" vertical="center"/>
    </xf>
    <xf numFmtId="0" fontId="9" fillId="5" borderId="7" xfId="4" applyFont="1" applyFill="1" applyBorder="1" applyAlignment="1">
      <alignment horizontal="center" vertical="center"/>
    </xf>
    <xf numFmtId="0" fontId="40" fillId="5" borderId="0" xfId="4" applyFont="1" applyFill="1" applyAlignment="1">
      <alignment horizontal="left" vertical="center"/>
    </xf>
    <xf numFmtId="0" fontId="9" fillId="6" borderId="3" xfId="4" applyFont="1" applyFill="1" applyBorder="1" applyAlignment="1">
      <alignment horizontal="center" vertical="center"/>
    </xf>
    <xf numFmtId="185" fontId="29" fillId="6" borderId="1" xfId="4" applyNumberFormat="1" applyFont="1" applyFill="1" applyBorder="1" applyAlignment="1">
      <alignment horizontal="center" vertical="center" wrapText="1"/>
    </xf>
    <xf numFmtId="0" fontId="9" fillId="4" borderId="0" xfId="4" applyFont="1" applyFill="1" applyAlignment="1">
      <alignment horizontal="right" vertical="center"/>
    </xf>
    <xf numFmtId="0" fontId="9" fillId="4" borderId="0" xfId="4" applyFont="1" applyFill="1" applyAlignment="1">
      <alignment horizontal="left" vertical="center"/>
    </xf>
    <xf numFmtId="0" fontId="9" fillId="4" borderId="2" xfId="4" applyFont="1" applyFill="1" applyBorder="1" applyAlignment="1">
      <alignment vertical="center"/>
    </xf>
    <xf numFmtId="0" fontId="9" fillId="4" borderId="3" xfId="4" applyFont="1" applyFill="1" applyBorder="1" applyAlignment="1">
      <alignment horizontal="left" vertical="center"/>
    </xf>
    <xf numFmtId="0" fontId="42" fillId="4" borderId="28" xfId="4" applyFont="1" applyFill="1" applyBorder="1" applyAlignment="1">
      <alignment horizontal="center" vertical="center"/>
    </xf>
    <xf numFmtId="0" fontId="72" fillId="4" borderId="2" xfId="4" applyFont="1" applyFill="1" applyBorder="1" applyAlignment="1">
      <alignment horizontal="center" vertical="center"/>
    </xf>
    <xf numFmtId="178" fontId="9" fillId="4" borderId="1" xfId="5" applyNumberFormat="1" applyFont="1" applyFill="1" applyBorder="1" applyAlignment="1">
      <alignment horizontal="right" vertical="center"/>
    </xf>
    <xf numFmtId="38" fontId="9" fillId="4" borderId="1" xfId="5" applyFont="1" applyFill="1" applyBorder="1" applyAlignment="1">
      <alignment horizontal="right" vertical="center"/>
    </xf>
    <xf numFmtId="0" fontId="9" fillId="4" borderId="0" xfId="4" applyFont="1" applyFill="1" applyAlignment="1">
      <alignment horizontal="center" vertical="center"/>
    </xf>
    <xf numFmtId="0" fontId="9" fillId="4" borderId="6" xfId="4" applyFont="1" applyFill="1" applyBorder="1" applyAlignment="1">
      <alignment vertical="center"/>
    </xf>
    <xf numFmtId="0" fontId="27" fillId="4" borderId="3" xfId="4" applyFont="1" applyFill="1" applyBorder="1" applyAlignment="1">
      <alignment horizontal="left" vertical="center"/>
    </xf>
    <xf numFmtId="0" fontId="72" fillId="4" borderId="6" xfId="4" applyFont="1" applyFill="1" applyBorder="1" applyAlignment="1">
      <alignment horizontal="center" vertical="center"/>
    </xf>
    <xf numFmtId="38" fontId="9" fillId="4" borderId="28" xfId="5" applyFont="1" applyFill="1" applyBorder="1" applyAlignment="1">
      <alignment horizontal="right" vertical="center"/>
    </xf>
    <xf numFmtId="178" fontId="15" fillId="4" borderId="3" xfId="5" applyNumberFormat="1" applyFont="1" applyFill="1" applyBorder="1" applyAlignment="1">
      <alignment horizontal="right" vertical="center"/>
    </xf>
    <xf numFmtId="178" fontId="15" fillId="4" borderId="28" xfId="5" applyNumberFormat="1" applyFont="1" applyFill="1" applyBorder="1" applyAlignment="1">
      <alignment horizontal="right" vertical="center"/>
    </xf>
    <xf numFmtId="38" fontId="15" fillId="4" borderId="28" xfId="5" applyFont="1" applyFill="1" applyBorder="1" applyAlignment="1">
      <alignment horizontal="right" vertical="center"/>
    </xf>
    <xf numFmtId="0" fontId="9" fillId="4" borderId="7" xfId="4" applyFont="1" applyFill="1" applyBorder="1" applyAlignment="1">
      <alignment vertical="center"/>
    </xf>
    <xf numFmtId="0" fontId="9" fillId="4" borderId="6" xfId="4" applyFont="1" applyFill="1" applyBorder="1" applyAlignment="1">
      <alignment horizontal="center" vertical="center"/>
    </xf>
    <xf numFmtId="0" fontId="9" fillId="4" borderId="28" xfId="4" applyFont="1" applyFill="1" applyBorder="1" applyAlignment="1">
      <alignment horizontal="center" vertical="center"/>
    </xf>
    <xf numFmtId="38" fontId="15" fillId="4" borderId="3" xfId="5" applyFont="1" applyFill="1" applyBorder="1" applyAlignment="1">
      <alignment horizontal="right" vertical="center"/>
    </xf>
    <xf numFmtId="0" fontId="72" fillId="4" borderId="7" xfId="4" applyFont="1" applyFill="1" applyBorder="1" applyAlignment="1">
      <alignment horizontal="center" vertical="center"/>
    </xf>
    <xf numFmtId="0" fontId="9" fillId="5" borderId="0" xfId="4" applyFont="1" applyFill="1" applyAlignment="1">
      <alignment horizontal="center" vertical="center" wrapText="1"/>
    </xf>
    <xf numFmtId="184" fontId="9" fillId="5" borderId="0" xfId="4" applyNumberFormat="1" applyFont="1" applyFill="1" applyAlignment="1">
      <alignment horizontal="right" vertical="center"/>
    </xf>
    <xf numFmtId="0" fontId="40" fillId="4" borderId="0" xfId="4" applyFont="1" applyFill="1" applyAlignment="1">
      <alignment horizontal="left" vertical="center"/>
    </xf>
    <xf numFmtId="0" fontId="9" fillId="7" borderId="1" xfId="4" applyFont="1" applyFill="1" applyBorder="1" applyAlignment="1">
      <alignment horizontal="center" vertical="center"/>
    </xf>
    <xf numFmtId="0" fontId="9" fillId="7" borderId="3" xfId="4" applyFont="1" applyFill="1" applyBorder="1" applyAlignment="1">
      <alignment horizontal="center" vertical="center"/>
    </xf>
    <xf numFmtId="178" fontId="9" fillId="4" borderId="28" xfId="5" applyNumberFormat="1" applyFont="1" applyFill="1" applyBorder="1" applyAlignment="1">
      <alignment horizontal="right" vertical="center"/>
    </xf>
    <xf numFmtId="0" fontId="27" fillId="5" borderId="0" xfId="4" applyFont="1" applyFill="1" applyAlignment="1">
      <alignment vertical="center"/>
    </xf>
    <xf numFmtId="0" fontId="29" fillId="4" borderId="6" xfId="4" applyFont="1" applyFill="1" applyBorder="1" applyAlignment="1">
      <alignment horizontal="center" vertical="center"/>
    </xf>
    <xf numFmtId="0" fontId="9" fillId="4" borderId="1" xfId="4" applyFont="1" applyFill="1" applyBorder="1" applyAlignment="1">
      <alignment vertical="center"/>
    </xf>
    <xf numFmtId="0" fontId="9" fillId="4" borderId="3" xfId="4" applyFont="1" applyFill="1" applyBorder="1" applyAlignment="1">
      <alignment vertical="center"/>
    </xf>
    <xf numFmtId="0" fontId="40" fillId="5" borderId="0" xfId="4" applyFont="1" applyFill="1" applyAlignment="1">
      <alignment horizontal="right" vertical="center"/>
    </xf>
    <xf numFmtId="38" fontId="9" fillId="3" borderId="1" xfId="5" applyFont="1" applyFill="1" applyBorder="1" applyAlignment="1">
      <alignment horizontal="right" vertical="center"/>
    </xf>
    <xf numFmtId="0" fontId="27" fillId="4" borderId="3" xfId="4" applyFont="1" applyFill="1" applyBorder="1" applyAlignment="1">
      <alignment vertical="center"/>
    </xf>
    <xf numFmtId="0" fontId="73" fillId="4" borderId="2" xfId="4" applyFont="1" applyFill="1" applyBorder="1" applyAlignment="1">
      <alignment horizontal="center" vertical="center"/>
    </xf>
    <xf numFmtId="0" fontId="73" fillId="4" borderId="6" xfId="4" applyFont="1" applyFill="1" applyBorder="1" applyAlignment="1">
      <alignment horizontal="center" vertical="center"/>
    </xf>
    <xf numFmtId="0" fontId="40" fillId="4" borderId="6" xfId="4" applyFont="1" applyFill="1" applyBorder="1" applyAlignment="1">
      <alignment horizontal="center" vertical="center"/>
    </xf>
    <xf numFmtId="0" fontId="73" fillId="4" borderId="7" xfId="4" applyFont="1" applyFill="1" applyBorder="1" applyAlignment="1">
      <alignment horizontal="center" vertical="center"/>
    </xf>
    <xf numFmtId="0" fontId="21" fillId="4" borderId="0" xfId="4" applyFont="1" applyFill="1" applyAlignment="1">
      <alignment vertical="center"/>
    </xf>
    <xf numFmtId="0" fontId="9" fillId="4" borderId="1" xfId="4" applyFont="1" applyFill="1" applyBorder="1" applyAlignment="1">
      <alignment horizontal="center" vertical="center"/>
    </xf>
    <xf numFmtId="178" fontId="9" fillId="3" borderId="1" xfId="5" applyNumberFormat="1" applyFont="1" applyFill="1" applyBorder="1" applyAlignment="1">
      <alignment horizontal="right" vertical="center"/>
    </xf>
    <xf numFmtId="0" fontId="25" fillId="4" borderId="0" xfId="4" applyFont="1" applyFill="1" applyAlignment="1">
      <alignment vertical="center"/>
    </xf>
    <xf numFmtId="0" fontId="27" fillId="4" borderId="0" xfId="4" applyFont="1" applyFill="1" applyAlignment="1">
      <alignment vertical="center"/>
    </xf>
    <xf numFmtId="0" fontId="42" fillId="4" borderId="0" xfId="4" applyFont="1" applyFill="1" applyAlignment="1">
      <alignment horizontal="center" vertical="center"/>
    </xf>
    <xf numFmtId="178" fontId="9" fillId="3" borderId="0" xfId="5" applyNumberFormat="1" applyFont="1" applyFill="1" applyAlignment="1">
      <alignment horizontal="right" vertical="center"/>
    </xf>
    <xf numFmtId="0" fontId="25" fillId="5" borderId="0" xfId="4" applyFont="1" applyFill="1" applyAlignment="1">
      <alignment vertical="center"/>
    </xf>
    <xf numFmtId="0" fontId="25" fillId="5" borderId="0" xfId="4" applyFont="1" applyFill="1" applyAlignment="1">
      <alignment horizontal="left" vertical="center"/>
    </xf>
    <xf numFmtId="0" fontId="27" fillId="4" borderId="0" xfId="4" applyFont="1" applyFill="1" applyAlignment="1">
      <alignment horizontal="left" vertical="center"/>
    </xf>
    <xf numFmtId="184" fontId="9" fillId="4" borderId="0" xfId="4" applyNumberFormat="1" applyFont="1" applyFill="1" applyAlignment="1">
      <alignment horizontal="right" vertical="center"/>
    </xf>
    <xf numFmtId="0" fontId="27" fillId="6" borderId="1" xfId="4" applyFont="1" applyFill="1" applyBorder="1" applyAlignment="1">
      <alignment horizontal="center" vertical="center"/>
    </xf>
    <xf numFmtId="0" fontId="27" fillId="6" borderId="2" xfId="4" applyFont="1" applyFill="1" applyBorder="1" applyAlignment="1">
      <alignment horizontal="center" vertical="center" wrapText="1"/>
    </xf>
    <xf numFmtId="0" fontId="27" fillId="6" borderId="2" xfId="4" applyFont="1" applyFill="1" applyBorder="1" applyAlignment="1">
      <alignment horizontal="center" vertical="center"/>
    </xf>
    <xf numFmtId="0" fontId="9" fillId="6" borderId="2" xfId="4" applyFont="1" applyFill="1" applyBorder="1" applyAlignment="1">
      <alignment horizontal="center" vertical="center"/>
    </xf>
    <xf numFmtId="0" fontId="27" fillId="4" borderId="2" xfId="4" applyFont="1" applyFill="1" applyBorder="1" applyAlignment="1">
      <alignment horizontal="left" vertical="center" wrapText="1"/>
    </xf>
    <xf numFmtId="0" fontId="9" fillId="4" borderId="2" xfId="4" applyFont="1" applyFill="1" applyBorder="1" applyAlignment="1">
      <alignment horizontal="left" vertical="center" wrapText="1"/>
    </xf>
    <xf numFmtId="0" fontId="29" fillId="4" borderId="23" xfId="4" applyFont="1" applyFill="1" applyBorder="1" applyAlignment="1">
      <alignment horizontal="left" vertical="center"/>
    </xf>
    <xf numFmtId="38" fontId="9" fillId="4" borderId="2" xfId="5" applyFont="1" applyFill="1" applyBorder="1" applyAlignment="1">
      <alignment horizontal="right" vertical="center"/>
    </xf>
    <xf numFmtId="0" fontId="27" fillId="4" borderId="6" xfId="4" applyFont="1" applyFill="1" applyBorder="1" applyAlignment="1">
      <alignment horizontal="left" vertical="center" wrapText="1"/>
    </xf>
    <xf numFmtId="0" fontId="40" fillId="4" borderId="6" xfId="4" applyFont="1" applyFill="1" applyBorder="1" applyAlignment="1">
      <alignment horizontal="left" vertical="center" wrapText="1"/>
    </xf>
    <xf numFmtId="0" fontId="29" fillId="4" borderId="3" xfId="4" applyFont="1" applyFill="1" applyBorder="1" applyAlignment="1">
      <alignment horizontal="left" vertical="center"/>
    </xf>
    <xf numFmtId="0" fontId="40" fillId="4" borderId="7" xfId="4" applyFont="1" applyFill="1" applyBorder="1" applyAlignment="1">
      <alignment horizontal="left" vertical="center" wrapText="1"/>
    </xf>
    <xf numFmtId="0" fontId="9" fillId="4" borderId="6" xfId="4" applyFont="1" applyFill="1" applyBorder="1" applyAlignment="1">
      <alignment horizontal="left" vertical="center" wrapText="1"/>
    </xf>
    <xf numFmtId="184" fontId="9" fillId="4" borderId="6" xfId="4" applyNumberFormat="1" applyFont="1" applyFill="1" applyBorder="1" applyAlignment="1">
      <alignment horizontal="center" vertical="center" wrapText="1"/>
    </xf>
    <xf numFmtId="0" fontId="27" fillId="4" borderId="6" xfId="4" applyFont="1" applyFill="1" applyBorder="1" applyAlignment="1">
      <alignment horizontal="left" vertical="center"/>
    </xf>
    <xf numFmtId="184" fontId="29" fillId="4" borderId="6" xfId="4" applyNumberFormat="1" applyFont="1" applyFill="1" applyBorder="1" applyAlignment="1">
      <alignment horizontal="center" vertical="center" wrapText="1"/>
    </xf>
    <xf numFmtId="0" fontId="9" fillId="4" borderId="7" xfId="4" applyFont="1" applyFill="1" applyBorder="1" applyAlignment="1">
      <alignment horizontal="left" vertical="center" wrapText="1"/>
    </xf>
    <xf numFmtId="184" fontId="9" fillId="4" borderId="7" xfId="4" applyNumberFormat="1" applyFont="1" applyFill="1" applyBorder="1" applyAlignment="1">
      <alignment horizontal="center" vertical="center" wrapText="1"/>
    </xf>
    <xf numFmtId="38" fontId="51" fillId="5" borderId="0" xfId="5" applyFont="1" applyFill="1" applyAlignment="1">
      <alignment vertical="center"/>
    </xf>
    <xf numFmtId="0" fontId="23" fillId="0" borderId="0" xfId="0" applyFont="1" applyFill="1">
      <alignment vertical="center"/>
    </xf>
    <xf numFmtId="0" fontId="14" fillId="3" borderId="1" xfId="0" applyNumberFormat="1" applyFont="1" applyFill="1" applyBorder="1" applyAlignment="1">
      <alignment horizontal="center" vertical="center" wrapText="1"/>
    </xf>
    <xf numFmtId="0" fontId="2" fillId="3" borderId="1" xfId="0" applyFont="1" applyFill="1" applyBorder="1">
      <alignment vertical="center"/>
    </xf>
    <xf numFmtId="0" fontId="13" fillId="0" borderId="2" xfId="3" applyFont="1" applyBorder="1" applyAlignment="1" applyProtection="1">
      <alignment vertical="center"/>
    </xf>
    <xf numFmtId="0" fontId="13" fillId="0" borderId="1" xfId="3" applyFont="1" applyBorder="1" applyAlignment="1" applyProtection="1">
      <alignment vertical="center"/>
    </xf>
    <xf numFmtId="0" fontId="2" fillId="4" borderId="1" xfId="0" applyNumberFormat="1" applyFont="1" applyFill="1" applyBorder="1" applyAlignment="1">
      <alignment horizontal="left" vertical="center"/>
    </xf>
    <xf numFmtId="0" fontId="2" fillId="0" borderId="1" xfId="0" applyNumberFormat="1" applyFont="1" applyBorder="1" applyAlignment="1">
      <alignment horizontal="left" vertical="center"/>
    </xf>
    <xf numFmtId="0" fontId="9" fillId="4" borderId="1" xfId="0" applyNumberFormat="1" applyFont="1" applyFill="1" applyBorder="1" applyAlignment="1">
      <alignment horizontal="left" vertical="center" wrapText="1"/>
    </xf>
    <xf numFmtId="0" fontId="2" fillId="4" borderId="1" xfId="0" applyNumberFormat="1" applyFont="1" applyFill="1" applyBorder="1" applyAlignment="1">
      <alignment horizontal="left" vertical="center" wrapText="1"/>
    </xf>
    <xf numFmtId="178" fontId="15" fillId="4" borderId="4" xfId="5" applyNumberFormat="1" applyFont="1" applyFill="1" applyBorder="1" applyAlignment="1">
      <alignment horizontal="right" vertical="center"/>
    </xf>
    <xf numFmtId="38" fontId="15" fillId="4" borderId="4" xfId="5" applyFont="1" applyFill="1" applyBorder="1" applyAlignment="1">
      <alignment horizontal="right" vertical="center"/>
    </xf>
    <xf numFmtId="0" fontId="40" fillId="3" borderId="0" xfId="0" applyFont="1" applyFill="1" applyAlignment="1">
      <alignment horizontal="left" vertical="center" indent="1"/>
    </xf>
    <xf numFmtId="0" fontId="46" fillId="4" borderId="0" xfId="4" applyFont="1" applyFill="1" applyAlignment="1">
      <alignment vertical="center"/>
    </xf>
    <xf numFmtId="185" fontId="21" fillId="3" borderId="1" xfId="0" applyNumberFormat="1" applyFont="1" applyFill="1" applyBorder="1" applyAlignment="1">
      <alignment horizontal="center" vertical="center" wrapText="1"/>
    </xf>
    <xf numFmtId="0" fontId="9" fillId="5" borderId="0" xfId="4" applyFont="1" applyFill="1" applyAlignment="1">
      <alignment vertical="center"/>
    </xf>
    <xf numFmtId="0" fontId="9" fillId="5" borderId="23" xfId="4" applyFont="1" applyFill="1" applyBorder="1" applyAlignment="1">
      <alignment vertical="center"/>
    </xf>
    <xf numFmtId="0" fontId="9" fillId="5" borderId="29" xfId="4" applyFont="1" applyFill="1" applyBorder="1" applyAlignment="1">
      <alignment vertical="center"/>
    </xf>
    <xf numFmtId="0" fontId="9" fillId="5" borderId="24" xfId="4" applyFont="1" applyFill="1" applyBorder="1" applyAlignment="1">
      <alignment vertical="center"/>
    </xf>
    <xf numFmtId="0" fontId="9" fillId="5" borderId="30" xfId="4" applyFont="1" applyFill="1" applyBorder="1" applyAlignment="1">
      <alignment vertical="center"/>
    </xf>
    <xf numFmtId="0" fontId="9" fillId="5" borderId="14" xfId="4" applyFont="1" applyFill="1" applyBorder="1" applyAlignment="1">
      <alignment vertical="center"/>
    </xf>
    <xf numFmtId="0" fontId="9" fillId="5" borderId="31" xfId="4" applyFont="1" applyFill="1" applyBorder="1" applyAlignment="1">
      <alignment vertical="center"/>
    </xf>
    <xf numFmtId="0" fontId="9" fillId="5" borderId="27" xfId="4" applyFont="1" applyFill="1" applyBorder="1" applyAlignment="1">
      <alignment vertical="center"/>
    </xf>
    <xf numFmtId="0" fontId="9" fillId="5" borderId="5" xfId="4" applyFont="1" applyFill="1" applyBorder="1" applyAlignment="1">
      <alignment vertical="center"/>
    </xf>
    <xf numFmtId="0" fontId="21" fillId="5" borderId="4" xfId="0" applyFont="1" applyFill="1" applyBorder="1" applyAlignment="1">
      <alignment vertical="center"/>
    </xf>
    <xf numFmtId="0" fontId="21" fillId="3" borderId="28" xfId="0" applyFont="1" applyFill="1" applyBorder="1" applyAlignment="1">
      <alignment vertical="center"/>
    </xf>
    <xf numFmtId="0" fontId="21" fillId="3" borderId="4" xfId="0" applyFont="1" applyFill="1" applyBorder="1" applyAlignment="1">
      <alignment vertical="center"/>
    </xf>
    <xf numFmtId="0" fontId="21" fillId="5" borderId="28" xfId="0" applyFont="1" applyFill="1" applyBorder="1" applyAlignment="1">
      <alignment vertical="center"/>
    </xf>
    <xf numFmtId="0" fontId="21" fillId="3" borderId="28" xfId="0" applyFont="1" applyFill="1" applyBorder="1" applyAlignment="1">
      <alignment horizontal="center" vertical="center"/>
    </xf>
    <xf numFmtId="0" fontId="21" fillId="3" borderId="4" xfId="0" applyFont="1" applyFill="1" applyBorder="1" applyAlignment="1">
      <alignment horizontal="center" vertical="center"/>
    </xf>
    <xf numFmtId="183" fontId="21" fillId="3" borderId="3" xfId="0" applyNumberFormat="1" applyFont="1" applyFill="1" applyBorder="1" applyAlignment="1">
      <alignment vertical="center"/>
    </xf>
    <xf numFmtId="38" fontId="9" fillId="4" borderId="19" xfId="0" applyNumberFormat="1" applyFont="1" applyFill="1" applyBorder="1" applyAlignment="1">
      <alignment horizontal="center" vertical="center" wrapText="1"/>
    </xf>
    <xf numFmtId="38" fontId="9" fillId="4" borderId="20" xfId="0" applyNumberFormat="1" applyFont="1" applyFill="1" applyBorder="1" applyAlignment="1">
      <alignment horizontal="center" vertical="center" wrapText="1"/>
    </xf>
    <xf numFmtId="38" fontId="9" fillId="4" borderId="21" xfId="0" applyNumberFormat="1" applyFont="1" applyFill="1" applyBorder="1" applyAlignment="1">
      <alignment horizontal="center" vertical="center" wrapText="1"/>
    </xf>
    <xf numFmtId="38" fontId="9" fillId="2" borderId="3" xfId="0" applyNumberFormat="1" applyFont="1" applyFill="1" applyBorder="1" applyAlignment="1">
      <alignment horizontal="center" vertical="center" wrapText="1"/>
    </xf>
    <xf numFmtId="38" fontId="9" fillId="2" borderId="4" xfId="0" applyNumberFormat="1" applyFont="1" applyFill="1" applyBorder="1" applyAlignment="1">
      <alignment horizontal="center" vertical="center" wrapText="1"/>
    </xf>
    <xf numFmtId="38" fontId="9" fillId="4" borderId="2" xfId="0" applyNumberFormat="1" applyFont="1" applyFill="1" applyBorder="1" applyAlignment="1">
      <alignment horizontal="center" vertical="center"/>
    </xf>
    <xf numFmtId="38" fontId="9" fillId="4" borderId="6" xfId="0" applyNumberFormat="1" applyFont="1" applyFill="1" applyBorder="1" applyAlignment="1">
      <alignment horizontal="center" vertical="center"/>
    </xf>
    <xf numFmtId="38" fontId="9" fillId="4" borderId="8" xfId="0" applyNumberFormat="1"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9" fillId="4" borderId="13" xfId="0" applyNumberFormat="1"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9" fillId="3" borderId="2" xfId="0" applyFont="1" applyFill="1" applyBorder="1" applyAlignment="1">
      <alignment horizontal="center" vertical="center" textRotation="255" wrapText="1"/>
    </xf>
    <xf numFmtId="0" fontId="29" fillId="3" borderId="6" xfId="0" applyFont="1" applyFill="1" applyBorder="1" applyAlignment="1">
      <alignment horizontal="center" vertical="center" textRotation="255" wrapText="1"/>
    </xf>
    <xf numFmtId="0" fontId="27" fillId="3" borderId="2" xfId="0" applyFont="1" applyFill="1" applyBorder="1" applyAlignment="1">
      <alignment horizontal="center" vertical="center" textRotation="255" wrapText="1"/>
    </xf>
    <xf numFmtId="0" fontId="9" fillId="3" borderId="6" xfId="0" applyFont="1" applyFill="1" applyBorder="1" applyAlignment="1">
      <alignment horizontal="center" vertical="center" textRotation="255" wrapText="1"/>
    </xf>
    <xf numFmtId="0" fontId="9" fillId="3" borderId="7" xfId="0" applyFont="1" applyFill="1" applyBorder="1" applyAlignment="1">
      <alignment horizontal="center" vertical="center" textRotation="255" wrapText="1"/>
    </xf>
    <xf numFmtId="0" fontId="9" fillId="3" borderId="2" xfId="0" applyFont="1" applyFill="1" applyBorder="1" applyAlignment="1">
      <alignment horizontal="center" vertical="center" textRotation="255" wrapText="1"/>
    </xf>
    <xf numFmtId="0" fontId="27" fillId="3" borderId="6" xfId="0" applyFont="1" applyFill="1" applyBorder="1" applyAlignment="1">
      <alignment horizontal="center" vertical="center" textRotation="255" wrapText="1"/>
    </xf>
    <xf numFmtId="0" fontId="27" fillId="3" borderId="7" xfId="0" applyFont="1" applyFill="1" applyBorder="1" applyAlignment="1">
      <alignment horizontal="center" vertical="center" textRotation="255" wrapText="1"/>
    </xf>
    <xf numFmtId="49" fontId="9" fillId="3" borderId="2" xfId="0" quotePrefix="1" applyNumberFormat="1" applyFont="1" applyFill="1" applyBorder="1" applyAlignment="1">
      <alignment horizontal="center" vertical="center" wrapText="1"/>
    </xf>
    <xf numFmtId="49" fontId="9" fillId="3" borderId="7" xfId="0" quotePrefix="1" applyNumberFormat="1" applyFont="1" applyFill="1" applyBorder="1" applyAlignment="1">
      <alignment horizontal="center" vertical="center" wrapText="1"/>
    </xf>
    <xf numFmtId="0" fontId="29" fillId="3" borderId="2" xfId="0" applyFont="1" applyFill="1" applyBorder="1" applyAlignment="1">
      <alignment horizontal="center" vertical="center" textRotation="255"/>
    </xf>
    <xf numFmtId="0" fontId="29" fillId="3" borderId="6" xfId="0" applyFont="1" applyFill="1" applyBorder="1" applyAlignment="1">
      <alignment horizontal="center" vertical="center" textRotation="255"/>
    </xf>
    <xf numFmtId="0" fontId="29" fillId="3" borderId="7" xfId="0" applyFont="1" applyFill="1" applyBorder="1" applyAlignment="1">
      <alignment horizontal="center" vertical="center" textRotation="255"/>
    </xf>
    <xf numFmtId="0" fontId="9" fillId="3" borderId="2" xfId="0" applyFont="1" applyFill="1" applyBorder="1" applyAlignment="1">
      <alignment vertical="center" textRotation="255" wrapText="1"/>
    </xf>
    <xf numFmtId="0" fontId="9" fillId="3" borderId="6" xfId="0" applyFont="1" applyFill="1" applyBorder="1" applyAlignment="1">
      <alignment vertical="center" textRotation="255" wrapText="1"/>
    </xf>
    <xf numFmtId="0" fontId="9" fillId="3" borderId="7" xfId="0" applyFont="1" applyFill="1" applyBorder="1" applyAlignment="1">
      <alignment vertical="center" textRotation="255" wrapText="1"/>
    </xf>
    <xf numFmtId="0" fontId="29" fillId="3" borderId="7" xfId="0" applyFont="1" applyFill="1" applyBorder="1" applyAlignment="1">
      <alignment horizontal="center" vertical="center" textRotation="255" wrapText="1"/>
    </xf>
    <xf numFmtId="0" fontId="9" fillId="0" borderId="2" xfId="0" applyFont="1" applyBorder="1" applyAlignment="1">
      <alignment horizontal="center" vertical="center" textRotation="255" wrapText="1"/>
    </xf>
    <xf numFmtId="0" fontId="9" fillId="0" borderId="6" xfId="0" applyFont="1" applyBorder="1" applyAlignment="1">
      <alignment horizontal="center" vertical="center" textRotation="255" wrapText="1"/>
    </xf>
    <xf numFmtId="0" fontId="9" fillId="0" borderId="7" xfId="0" applyFont="1" applyBorder="1" applyAlignment="1">
      <alignment horizontal="center" vertical="center" textRotation="255" wrapText="1"/>
    </xf>
    <xf numFmtId="0" fontId="27" fillId="0" borderId="6" xfId="0" applyFont="1" applyBorder="1" applyAlignment="1">
      <alignment horizontal="center" vertical="center" textRotation="255" wrapText="1"/>
    </xf>
    <xf numFmtId="0" fontId="27" fillId="0" borderId="7" xfId="0" applyFont="1" applyBorder="1" applyAlignment="1">
      <alignment horizontal="center" vertical="center" textRotation="255" wrapText="1"/>
    </xf>
    <xf numFmtId="0" fontId="29" fillId="0" borderId="1" xfId="0" applyFont="1" applyBorder="1" applyAlignment="1">
      <alignment vertical="center" textRotation="255"/>
    </xf>
    <xf numFmtId="0" fontId="30" fillId="0" borderId="1" xfId="0" applyFont="1" applyBorder="1" applyAlignment="1">
      <alignment vertical="center" textRotation="255"/>
    </xf>
    <xf numFmtId="0" fontId="9" fillId="0" borderId="2" xfId="0" applyFont="1" applyBorder="1" applyAlignment="1">
      <alignment vertical="center" textRotation="255" wrapText="1"/>
    </xf>
    <xf numFmtId="0" fontId="9" fillId="0" borderId="6" xfId="0" applyFont="1" applyBorder="1" applyAlignment="1">
      <alignment vertical="center" textRotation="255" wrapText="1"/>
    </xf>
    <xf numFmtId="0" fontId="9" fillId="0" borderId="7" xfId="0" applyFont="1" applyBorder="1" applyAlignment="1">
      <alignment vertical="center" textRotation="255"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51" fillId="4" borderId="3" xfId="0" applyFont="1" applyFill="1" applyBorder="1" applyAlignment="1">
      <alignment horizontal="center" vertical="center" wrapText="1"/>
    </xf>
    <xf numFmtId="0" fontId="51" fillId="4" borderId="4" xfId="0" applyFont="1" applyFill="1" applyBorder="1" applyAlignment="1">
      <alignment horizontal="center" vertical="center" wrapText="1"/>
    </xf>
    <xf numFmtId="38" fontId="51" fillId="2" borderId="3" xfId="0" applyNumberFormat="1" applyFont="1" applyFill="1" applyBorder="1" applyAlignment="1">
      <alignment horizontal="center" vertical="center" wrapText="1"/>
    </xf>
    <xf numFmtId="38" fontId="51" fillId="2" borderId="4" xfId="0" applyNumberFormat="1" applyFont="1" applyFill="1" applyBorder="1" applyAlignment="1">
      <alignment horizontal="center" vertical="center" wrapText="1"/>
    </xf>
    <xf numFmtId="185" fontId="51" fillId="2" borderId="3" xfId="0" applyNumberFormat="1" applyFont="1" applyFill="1" applyBorder="1" applyAlignment="1">
      <alignment horizontal="center" vertical="center" wrapText="1"/>
    </xf>
    <xf numFmtId="185" fontId="51" fillId="2" borderId="4" xfId="0" applyNumberFormat="1" applyFont="1" applyFill="1" applyBorder="1" applyAlignment="1">
      <alignment horizontal="center" vertical="center" wrapText="1"/>
    </xf>
    <xf numFmtId="0" fontId="9" fillId="4" borderId="7" xfId="0" applyFont="1" applyFill="1" applyBorder="1" applyAlignment="1">
      <alignment horizontal="center" vertical="center"/>
    </xf>
    <xf numFmtId="0" fontId="9" fillId="4" borderId="1" xfId="0" applyFont="1" applyFill="1" applyBorder="1" applyAlignment="1">
      <alignment horizontal="center" vertical="center"/>
    </xf>
    <xf numFmtId="38" fontId="9" fillId="4" borderId="7" xfId="0" applyNumberFormat="1" applyFont="1" applyFill="1" applyBorder="1" applyAlignment="1">
      <alignment horizontal="center" vertical="center" wrapText="1"/>
    </xf>
    <xf numFmtId="38" fontId="9" fillId="4" borderId="1" xfId="0" applyNumberFormat="1" applyFont="1" applyFill="1" applyBorder="1" applyAlignment="1">
      <alignment horizontal="center" vertical="center"/>
    </xf>
    <xf numFmtId="38" fontId="9" fillId="4" borderId="1" xfId="0" applyNumberFormat="1" applyFont="1" applyFill="1" applyBorder="1" applyAlignment="1">
      <alignment horizontal="center" vertical="center" wrapText="1"/>
    </xf>
    <xf numFmtId="38" fontId="9" fillId="4" borderId="2" xfId="0" applyNumberFormat="1" applyFont="1" applyFill="1" applyBorder="1" applyAlignment="1">
      <alignment horizontal="center" vertical="center" wrapText="1"/>
    </xf>
    <xf numFmtId="0" fontId="9" fillId="4" borderId="30" xfId="0" applyFont="1" applyFill="1" applyBorder="1" applyAlignment="1">
      <alignment horizontal="center" vertical="center"/>
    </xf>
    <xf numFmtId="0" fontId="9" fillId="4" borderId="0" xfId="0" applyFont="1" applyFill="1" applyAlignment="1">
      <alignment horizontal="center" vertical="center"/>
    </xf>
    <xf numFmtId="0" fontId="9" fillId="4" borderId="31"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9" xfId="0" applyFont="1" applyFill="1" applyBorder="1" applyAlignment="1">
      <alignment horizontal="center" vertical="center"/>
    </xf>
    <xf numFmtId="38" fontId="9" fillId="4" borderId="22" xfId="0" applyNumberFormat="1" applyFont="1" applyFill="1" applyBorder="1" applyAlignment="1">
      <alignment horizontal="center" vertical="center" wrapText="1"/>
    </xf>
    <xf numFmtId="0" fontId="9" fillId="4" borderId="17" xfId="0" applyFont="1" applyFill="1" applyBorder="1" applyAlignment="1">
      <alignment horizontal="center" vertical="center"/>
    </xf>
    <xf numFmtId="0" fontId="9" fillId="4" borderId="3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28" xfId="0" applyFont="1" applyFill="1" applyBorder="1" applyAlignment="1">
      <alignment horizontal="center" vertical="center"/>
    </xf>
    <xf numFmtId="0" fontId="9" fillId="4" borderId="2"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2" xfId="0" applyFont="1" applyFill="1" applyBorder="1" applyAlignment="1">
      <alignment horizontal="center" vertical="center"/>
    </xf>
    <xf numFmtId="0" fontId="26" fillId="5" borderId="3" xfId="0" applyFont="1" applyFill="1" applyBorder="1">
      <alignment vertical="center"/>
    </xf>
    <xf numFmtId="0" fontId="26" fillId="5" borderId="4" xfId="0" applyFont="1" applyFill="1" applyBorder="1">
      <alignment vertical="center"/>
    </xf>
    <xf numFmtId="0" fontId="21" fillId="5" borderId="3" xfId="0" applyFont="1" applyFill="1" applyBorder="1">
      <alignment vertical="center"/>
    </xf>
    <xf numFmtId="0" fontId="21" fillId="5" borderId="4" xfId="0" applyFont="1" applyFill="1" applyBorder="1">
      <alignment vertical="center"/>
    </xf>
    <xf numFmtId="0" fontId="21" fillId="5" borderId="23" xfId="0" applyFont="1" applyFill="1" applyBorder="1" applyAlignment="1">
      <alignment vertical="top" wrapText="1"/>
    </xf>
    <xf numFmtId="0" fontId="21" fillId="5" borderId="24" xfId="0" applyFont="1" applyFill="1" applyBorder="1" applyAlignment="1">
      <alignment vertical="top" wrapText="1"/>
    </xf>
    <xf numFmtId="0" fontId="21" fillId="5" borderId="31" xfId="0" applyFont="1" applyFill="1" applyBorder="1" applyAlignment="1">
      <alignment vertical="top" wrapText="1"/>
    </xf>
    <xf numFmtId="0" fontId="21" fillId="5" borderId="5" xfId="0" applyFont="1" applyFill="1" applyBorder="1" applyAlignment="1">
      <alignment vertical="top" wrapText="1"/>
    </xf>
    <xf numFmtId="0" fontId="21" fillId="5" borderId="3" xfId="0" applyFont="1" applyFill="1" applyBorder="1" applyAlignment="1">
      <alignment vertical="center" wrapText="1"/>
    </xf>
    <xf numFmtId="0" fontId="21" fillId="5" borderId="28" xfId="0" applyFont="1" applyFill="1" applyBorder="1" applyAlignment="1">
      <alignment vertical="center" wrapText="1"/>
    </xf>
    <xf numFmtId="0" fontId="21" fillId="5" borderId="4" xfId="0" applyFont="1" applyFill="1" applyBorder="1" applyAlignment="1">
      <alignment vertical="center" wrapText="1"/>
    </xf>
    <xf numFmtId="0" fontId="26" fillId="7" borderId="3" xfId="0" applyFont="1" applyFill="1" applyBorder="1" applyAlignment="1">
      <alignment horizontal="center" vertical="center"/>
    </xf>
    <xf numFmtId="0" fontId="26" fillId="7" borderId="4" xfId="0" applyFont="1" applyFill="1" applyBorder="1" applyAlignment="1">
      <alignment horizontal="center" vertical="center"/>
    </xf>
    <xf numFmtId="0" fontId="21" fillId="5" borderId="30" xfId="0" applyFont="1" applyFill="1" applyBorder="1" applyAlignment="1">
      <alignment vertical="top" wrapText="1"/>
    </xf>
    <xf numFmtId="0" fontId="21" fillId="5" borderId="14" xfId="0" applyFont="1" applyFill="1" applyBorder="1" applyAlignment="1">
      <alignment vertical="top" wrapText="1"/>
    </xf>
    <xf numFmtId="0" fontId="26" fillId="2" borderId="23" xfId="0" applyFont="1" applyFill="1" applyBorder="1">
      <alignment vertical="center"/>
    </xf>
    <xf numFmtId="0" fontId="26" fillId="2" borderId="24" xfId="0" applyFont="1" applyFill="1" applyBorder="1">
      <alignment vertical="center"/>
    </xf>
    <xf numFmtId="0" fontId="26" fillId="2" borderId="30"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31" xfId="0" applyFont="1" applyFill="1" applyBorder="1" applyAlignment="1">
      <alignment horizontal="center" vertical="center"/>
    </xf>
    <xf numFmtId="0" fontId="21" fillId="3" borderId="3" xfId="0" applyFont="1" applyFill="1" applyBorder="1" applyAlignment="1">
      <alignment wrapText="1"/>
    </xf>
    <xf numFmtId="0" fontId="21" fillId="3" borderId="4" xfId="0" applyFont="1" applyFill="1" applyBorder="1" applyAlignment="1">
      <alignment wrapText="1"/>
    </xf>
    <xf numFmtId="38" fontId="21" fillId="5" borderId="2" xfId="0" applyNumberFormat="1" applyFont="1" applyFill="1" applyBorder="1" applyAlignment="1">
      <alignment horizontal="center" vertical="center"/>
    </xf>
    <xf numFmtId="38" fontId="21" fillId="5" borderId="6" xfId="0" applyNumberFormat="1" applyFont="1" applyFill="1" applyBorder="1" applyAlignment="1">
      <alignment horizontal="center" vertical="center"/>
    </xf>
    <xf numFmtId="38" fontId="21" fillId="5" borderId="7" xfId="0" applyNumberFormat="1" applyFont="1" applyFill="1" applyBorder="1" applyAlignment="1">
      <alignment horizontal="center" vertical="center"/>
    </xf>
    <xf numFmtId="0" fontId="46" fillId="3" borderId="3" xfId="0" applyFont="1" applyFill="1" applyBorder="1" applyAlignment="1">
      <alignment wrapText="1"/>
    </xf>
    <xf numFmtId="0" fontId="46" fillId="3" borderId="4" xfId="0" applyFont="1" applyFill="1" applyBorder="1" applyAlignment="1">
      <alignment wrapText="1"/>
    </xf>
    <xf numFmtId="0" fontId="61" fillId="3" borderId="35" xfId="0" applyFont="1" applyFill="1" applyBorder="1">
      <alignment vertical="center"/>
    </xf>
    <xf numFmtId="0" fontId="61" fillId="3" borderId="37" xfId="0" applyFont="1" applyFill="1" applyBorder="1">
      <alignment vertical="center"/>
    </xf>
    <xf numFmtId="0" fontId="61" fillId="3" borderId="19" xfId="0" applyFont="1" applyFill="1" applyBorder="1">
      <alignment vertical="center"/>
    </xf>
    <xf numFmtId="0" fontId="61" fillId="3" borderId="21" xfId="0" applyFont="1" applyFill="1" applyBorder="1">
      <alignment vertical="center"/>
    </xf>
    <xf numFmtId="38" fontId="21" fillId="6" borderId="3" xfId="0" applyNumberFormat="1" applyFont="1" applyFill="1" applyBorder="1" applyAlignment="1">
      <alignment horizontal="center" vertical="center" wrapText="1"/>
    </xf>
    <xf numFmtId="38" fontId="21" fillId="6" borderId="4" xfId="0" applyNumberFormat="1" applyFont="1" applyFill="1" applyBorder="1" applyAlignment="1">
      <alignment horizontal="center" vertical="center" wrapText="1"/>
    </xf>
    <xf numFmtId="0" fontId="61" fillId="3" borderId="3" xfId="0" applyFont="1" applyFill="1" applyBorder="1">
      <alignment vertical="center"/>
    </xf>
    <xf numFmtId="0" fontId="61" fillId="3" borderId="4" xfId="0" applyFont="1" applyFill="1" applyBorder="1">
      <alignment vertical="center"/>
    </xf>
    <xf numFmtId="0" fontId="46" fillId="3" borderId="3" xfId="0" applyFont="1" applyFill="1" applyBorder="1">
      <alignment vertical="center"/>
    </xf>
    <xf numFmtId="0" fontId="46" fillId="3" borderId="4" xfId="0" applyFont="1" applyFill="1" applyBorder="1">
      <alignment vertical="center"/>
    </xf>
    <xf numFmtId="0" fontId="26" fillId="3" borderId="3" xfId="0" applyFont="1" applyFill="1" applyBorder="1" applyAlignment="1">
      <alignment vertical="center" wrapText="1"/>
    </xf>
    <xf numFmtId="0" fontId="26" fillId="3" borderId="4" xfId="0" applyFont="1" applyFill="1" applyBorder="1">
      <alignment vertical="center"/>
    </xf>
    <xf numFmtId="0" fontId="46" fillId="3" borderId="3" xfId="0" applyFont="1" applyFill="1" applyBorder="1" applyAlignment="1">
      <alignment vertical="center" wrapText="1"/>
    </xf>
    <xf numFmtId="0" fontId="46" fillId="3" borderId="28" xfId="0" applyFont="1" applyFill="1" applyBorder="1" applyAlignment="1">
      <alignment vertical="center" wrapText="1"/>
    </xf>
    <xf numFmtId="0" fontId="46" fillId="3" borderId="4" xfId="0" applyFont="1" applyFill="1" applyBorder="1" applyAlignment="1">
      <alignment vertical="center" wrapText="1"/>
    </xf>
    <xf numFmtId="38" fontId="21" fillId="6" borderId="28" xfId="0" applyNumberFormat="1" applyFont="1" applyFill="1" applyBorder="1" applyAlignment="1">
      <alignment horizontal="center" vertical="center" wrapText="1"/>
    </xf>
    <xf numFmtId="0" fontId="21" fillId="3" borderId="3" xfId="0" applyFont="1" applyFill="1" applyBorder="1" applyAlignment="1">
      <alignment vertical="center" wrapText="1"/>
    </xf>
    <xf numFmtId="0" fontId="21" fillId="3" borderId="28" xfId="0" applyFont="1" applyFill="1" applyBorder="1" applyAlignment="1">
      <alignment vertical="center" wrapText="1"/>
    </xf>
    <xf numFmtId="0" fontId="21" fillId="3" borderId="4" xfId="0" applyFont="1" applyFill="1" applyBorder="1" applyAlignment="1">
      <alignment vertical="center" wrapText="1"/>
    </xf>
    <xf numFmtId="0" fontId="46" fillId="5" borderId="3" xfId="0" applyFont="1" applyFill="1" applyBorder="1" applyAlignment="1">
      <alignment vertical="center" wrapText="1"/>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185" fontId="21" fillId="6" borderId="3" xfId="0" applyNumberFormat="1" applyFont="1" applyFill="1" applyBorder="1" applyAlignment="1">
      <alignment horizontal="center" vertical="center" wrapText="1"/>
    </xf>
    <xf numFmtId="185" fontId="21" fillId="6" borderId="4" xfId="0" applyNumberFormat="1" applyFont="1" applyFill="1" applyBorder="1" applyAlignment="1">
      <alignment horizontal="center"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185" fontId="21" fillId="6" borderId="23" xfId="0" applyNumberFormat="1" applyFont="1" applyFill="1" applyBorder="1" applyAlignment="1">
      <alignment horizontal="center" vertical="center" wrapText="1"/>
    </xf>
    <xf numFmtId="185" fontId="21" fillId="6" borderId="29" xfId="0" applyNumberFormat="1" applyFont="1" applyFill="1" applyBorder="1" applyAlignment="1">
      <alignment horizontal="center" vertical="center" wrapText="1"/>
    </xf>
    <xf numFmtId="185" fontId="21" fillId="6" borderId="24" xfId="0" applyNumberFormat="1" applyFont="1" applyFill="1" applyBorder="1" applyAlignment="1">
      <alignment horizontal="center" vertical="center" wrapText="1"/>
    </xf>
    <xf numFmtId="0" fontId="46" fillId="0" borderId="1" xfId="0" applyFont="1" applyBorder="1" applyAlignment="1">
      <alignment vertical="top" wrapText="1"/>
    </xf>
    <xf numFmtId="0" fontId="21" fillId="0" borderId="1" xfId="0" applyFont="1" applyBorder="1" applyAlignment="1">
      <alignment vertical="top" wrapText="1"/>
    </xf>
    <xf numFmtId="185" fontId="21" fillId="6" borderId="1" xfId="0" applyNumberFormat="1" applyFont="1" applyFill="1" applyBorder="1" applyAlignment="1">
      <alignment horizontal="center" vertical="center" wrapText="1"/>
    </xf>
    <xf numFmtId="38" fontId="21" fillId="5" borderId="3" xfId="0" applyNumberFormat="1" applyFont="1" applyFill="1" applyBorder="1">
      <alignment vertical="center"/>
    </xf>
    <xf numFmtId="38" fontId="21" fillId="5" borderId="4" xfId="0" applyNumberFormat="1" applyFont="1" applyFill="1" applyBorder="1">
      <alignment vertical="center"/>
    </xf>
    <xf numFmtId="0" fontId="21" fillId="3" borderId="3" xfId="0" applyFont="1" applyFill="1" applyBorder="1" applyAlignment="1">
      <alignment vertical="top" wrapText="1"/>
    </xf>
    <xf numFmtId="0" fontId="21" fillId="3" borderId="4" xfId="0" applyFont="1" applyFill="1" applyBorder="1" applyAlignment="1">
      <alignment vertical="top" wrapText="1"/>
    </xf>
    <xf numFmtId="190" fontId="21" fillId="0" borderId="1" xfId="0" applyNumberFormat="1" applyFont="1" applyBorder="1">
      <alignment vertical="center"/>
    </xf>
    <xf numFmtId="0" fontId="46" fillId="5" borderId="1" xfId="0" applyFont="1" applyFill="1" applyBorder="1">
      <alignment vertical="center"/>
    </xf>
    <xf numFmtId="40" fontId="51" fillId="0" borderId="1" xfId="0" applyNumberFormat="1" applyFont="1" applyBorder="1" applyAlignment="1">
      <alignment vertical="center" wrapText="1"/>
    </xf>
    <xf numFmtId="0" fontId="21" fillId="6" borderId="1" xfId="0" applyFont="1" applyFill="1" applyBorder="1" applyAlignment="1">
      <alignment horizontal="center" vertical="center"/>
    </xf>
    <xf numFmtId="176" fontId="9" fillId="0" borderId="0" xfId="0" applyNumberFormat="1" applyFont="1" applyFill="1" applyAlignment="1">
      <alignment horizontal="right" vertical="center"/>
    </xf>
  </cellXfs>
  <cellStyles count="8">
    <cellStyle name="パーセント" xfId="2" builtinId="5"/>
    <cellStyle name="パーセント 2" xfId="7" xr:uid="{A26506EC-C67A-44DC-88FA-68589C09D3D8}"/>
    <cellStyle name="ハイパーリンク" xfId="3" builtinId="8"/>
    <cellStyle name="桁区切り" xfId="1" builtinId="6"/>
    <cellStyle name="桁区切り 2" xfId="5" xr:uid="{03C68417-DF7F-4044-82CF-3F17B96437AB}"/>
    <cellStyle name="標準" xfId="0" builtinId="0"/>
    <cellStyle name="標準 2" xfId="4" xr:uid="{15025986-E8B5-406C-B7FE-E0AE9C6FDE42}"/>
    <cellStyle name="表示済みのハイパーリンク 2" xfId="6" xr:uid="{DA9C6565-CB4B-4422-8F59-4986348588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lassic">
      <a:majorFont>
        <a:latin typeface="Arial"/>
        <a:ea typeface="ＭＳ ゴシック"/>
        <a:cs typeface=""/>
      </a:majorFont>
      <a:minorFont>
        <a:latin typeface="Times New Roman"/>
        <a:ea typeface="ＭＳ 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es.go.jp/gio/archive/nir/2020.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49E57-CB8A-4ABB-8430-6E4FF382040E}">
  <dimension ref="A1:H24"/>
  <sheetViews>
    <sheetView showGridLines="0" tabSelected="1" zoomScale="130" zoomScaleNormal="130" workbookViewId="0">
      <selection activeCell="D28" sqref="D28:D29"/>
    </sheetView>
  </sheetViews>
  <sheetFormatPr defaultColWidth="18.7109375" defaultRowHeight="12.75" customHeight="1"/>
  <cols>
    <col min="1" max="1" width="3.42578125" style="1" customWidth="1"/>
    <col min="2" max="2" width="18.85546875" style="1" customWidth="1"/>
    <col min="3" max="3" width="19.140625" style="1" customWidth="1"/>
    <col min="4" max="4" width="75.28515625" style="1" customWidth="1"/>
    <col min="5" max="5" width="18.7109375" style="1"/>
    <col min="6" max="7" width="12.85546875" style="1" customWidth="1"/>
    <col min="8" max="10" width="8.7109375" style="1" customWidth="1"/>
    <col min="11" max="16384" width="18.7109375" style="1"/>
  </cols>
  <sheetData>
    <row r="1" spans="1:8" ht="15"/>
    <row r="2" spans="1:8" ht="18.75">
      <c r="B2" s="2" t="s">
        <v>0</v>
      </c>
      <c r="C2" s="3"/>
      <c r="D2" s="4"/>
    </row>
    <row r="3" spans="1:8" ht="18.75">
      <c r="B3" s="2" t="s">
        <v>1</v>
      </c>
      <c r="C3" s="3"/>
      <c r="D3" s="4"/>
    </row>
    <row r="4" spans="1:8" ht="15.75">
      <c r="B4" s="3"/>
      <c r="C4" s="3"/>
      <c r="D4" s="699">
        <v>44001</v>
      </c>
      <c r="F4" s="5"/>
      <c r="G4" s="5"/>
    </row>
    <row r="5" spans="1:8" ht="15">
      <c r="B5" s="4"/>
      <c r="C5" s="4"/>
      <c r="D5" s="6" t="s">
        <v>2</v>
      </c>
      <c r="G5" s="7"/>
      <c r="H5" s="8"/>
    </row>
    <row r="6" spans="1:8" ht="15">
      <c r="B6" s="4"/>
      <c r="C6" s="4"/>
      <c r="D6" s="9" t="s">
        <v>633</v>
      </c>
      <c r="G6" s="7"/>
      <c r="H6" s="8"/>
    </row>
    <row r="7" spans="1:8" ht="15">
      <c r="G7" s="7"/>
      <c r="H7" s="10"/>
    </row>
    <row r="8" spans="1:8" ht="15">
      <c r="B8" s="11" t="s">
        <v>3</v>
      </c>
      <c r="C8" s="11" t="s">
        <v>4</v>
      </c>
      <c r="D8" s="11" t="s">
        <v>5</v>
      </c>
      <c r="G8" s="7"/>
      <c r="H8" s="8"/>
    </row>
    <row r="9" spans="1:8" ht="15">
      <c r="B9" s="527" t="s">
        <v>6</v>
      </c>
      <c r="C9" s="526" t="s">
        <v>7</v>
      </c>
      <c r="D9" s="12" t="s">
        <v>8</v>
      </c>
      <c r="G9" s="7"/>
      <c r="H9" s="8"/>
    </row>
    <row r="10" spans="1:8" ht="15">
      <c r="A10" s="13" t="s">
        <v>9</v>
      </c>
      <c r="B10" s="528" t="str">
        <f>HYPERLINK("#'"&amp;A10&amp;"'!A1",A10)</f>
        <v>排出量_1A_J</v>
      </c>
      <c r="C10" s="530">
        <v>2</v>
      </c>
      <c r="D10" s="14" t="s">
        <v>10</v>
      </c>
      <c r="H10" s="8"/>
    </row>
    <row r="11" spans="1:8" ht="15">
      <c r="A11" s="13" t="s">
        <v>11</v>
      </c>
      <c r="B11" s="528" t="str">
        <f>HYPERLINK("#'"&amp;A11&amp;"'!A1",A11)</f>
        <v>Indicators</v>
      </c>
      <c r="C11" s="530">
        <v>3</v>
      </c>
      <c r="D11" s="14" t="s">
        <v>12</v>
      </c>
      <c r="H11" s="8"/>
    </row>
    <row r="12" spans="1:8" ht="15">
      <c r="A12" s="13" t="s">
        <v>13</v>
      </c>
      <c r="B12" s="528" t="str">
        <f>HYPERLINK("#'"&amp;A12&amp;"'!A1",A12)</f>
        <v>RASA_summary</v>
      </c>
      <c r="C12" s="530" t="s">
        <v>14</v>
      </c>
      <c r="D12" s="15" t="s">
        <v>15</v>
      </c>
      <c r="G12" s="5"/>
      <c r="H12" s="8"/>
    </row>
    <row r="13" spans="1:8" ht="15">
      <c r="A13" s="13" t="s">
        <v>16</v>
      </c>
      <c r="B13" s="528" t="str">
        <f>HYPERLINK("#'"&amp;A13&amp;"'!A1",A13)</f>
        <v>RASA_detail</v>
      </c>
      <c r="C13" s="531">
        <v>7</v>
      </c>
      <c r="D13" s="16" t="s">
        <v>17</v>
      </c>
      <c r="G13" s="7"/>
      <c r="H13" s="8"/>
    </row>
    <row r="14" spans="1:8" ht="15">
      <c r="A14" s="13" t="s">
        <v>18</v>
      </c>
      <c r="B14" s="529" t="str">
        <f t="shared" ref="B14:B22" si="0">HYPERLINK("#'"&amp;A14&amp;"'!A1",A14)</f>
        <v>CEF</v>
      </c>
      <c r="C14" s="531">
        <v>11</v>
      </c>
      <c r="D14" s="17" t="s">
        <v>19</v>
      </c>
      <c r="G14" s="5"/>
      <c r="H14" s="8"/>
    </row>
    <row r="15" spans="1:8" ht="15">
      <c r="A15" s="13" t="s">
        <v>20</v>
      </c>
      <c r="B15" s="529" t="str">
        <f t="shared" si="0"/>
        <v>BFG_TG_EF</v>
      </c>
      <c r="C15" s="530" t="s">
        <v>21</v>
      </c>
      <c r="D15" s="17" t="s">
        <v>22</v>
      </c>
      <c r="F15" s="5"/>
      <c r="G15" s="7"/>
      <c r="H15" s="8"/>
    </row>
    <row r="16" spans="1:8" ht="15">
      <c r="A16" s="13" t="s">
        <v>23</v>
      </c>
      <c r="B16" s="529" t="str">
        <f t="shared" si="0"/>
        <v>AD_Trend</v>
      </c>
      <c r="C16" s="530" t="s">
        <v>24</v>
      </c>
      <c r="D16" s="17" t="s">
        <v>25</v>
      </c>
      <c r="G16" s="7"/>
      <c r="H16" s="10"/>
    </row>
    <row r="17" spans="1:8" ht="15">
      <c r="A17" s="13" t="s">
        <v>26</v>
      </c>
      <c r="B17" s="529" t="str">
        <f t="shared" si="0"/>
        <v>GCV</v>
      </c>
      <c r="C17" s="530">
        <v>20</v>
      </c>
      <c r="D17" s="18" t="s">
        <v>27</v>
      </c>
      <c r="G17" s="5"/>
      <c r="H17" s="8"/>
    </row>
    <row r="18" spans="1:8" ht="15">
      <c r="A18" s="13" t="s">
        <v>28</v>
      </c>
      <c r="B18" s="529" t="str">
        <f t="shared" si="0"/>
        <v>1A_misc</v>
      </c>
      <c r="C18" s="530" t="s">
        <v>29</v>
      </c>
      <c r="D18" s="17" t="s">
        <v>30</v>
      </c>
      <c r="H18" s="8"/>
    </row>
    <row r="19" spans="1:8" ht="30">
      <c r="A19" s="13" t="s">
        <v>631</v>
      </c>
      <c r="B19" s="529" t="str">
        <f>HYPERLINK("#'"&amp;A19&amp;"'!A1",A19)</f>
        <v>Transport</v>
      </c>
      <c r="C19" s="532" t="str">
        <f>_xlfn.TEXTJOIN(", ",TRUE,Transport!C:C)</f>
        <v>37, 38, 42, 43, 44, 45, 46, 47, 50, 52, 54</v>
      </c>
      <c r="D19" s="19" t="s">
        <v>31</v>
      </c>
      <c r="E19" s="5"/>
      <c r="H19" s="8"/>
    </row>
    <row r="20" spans="1:8" ht="15">
      <c r="A20" s="13" t="s">
        <v>32</v>
      </c>
      <c r="B20" s="529" t="str">
        <f t="shared" si="0"/>
        <v>Waste</v>
      </c>
      <c r="C20" s="530">
        <v>62</v>
      </c>
      <c r="D20" s="18" t="s">
        <v>33</v>
      </c>
      <c r="H20" s="8"/>
    </row>
    <row r="21" spans="1:8" ht="15">
      <c r="A21" s="13" t="s">
        <v>34</v>
      </c>
      <c r="B21" s="529" t="str">
        <f t="shared" si="0"/>
        <v>排出量_1B</v>
      </c>
      <c r="C21" s="530">
        <v>63</v>
      </c>
      <c r="D21" s="20" t="s">
        <v>35</v>
      </c>
    </row>
    <row r="22" spans="1:8" ht="45">
      <c r="A22" s="13" t="s">
        <v>36</v>
      </c>
      <c r="B22" s="529" t="str">
        <f t="shared" si="0"/>
        <v>1B_misc</v>
      </c>
      <c r="C22" s="533" t="str">
        <f>_xlfn.TEXTJOIN(", ",TRUE,'1B_misc'!C:C)</f>
        <v>64, 65, 67, 68, 70, 72, 75, 78, 81, 82, 83, 85, 87, 88, 92, 93, 95, 96</v>
      </c>
      <c r="D22" s="20" t="s">
        <v>37</v>
      </c>
    </row>
    <row r="24" spans="1:8" ht="12.75" customHeight="1">
      <c r="B24" s="21"/>
    </row>
  </sheetData>
  <phoneticPr fontId="3"/>
  <hyperlinks>
    <hyperlink ref="D6" r:id="rId1" xr:uid="{6BF6A6DA-8103-4A56-9C9D-B31B874F5DC6}"/>
  </hyperlinks>
  <pageMargins left="0.43307086614173229" right="3.937007874015748E-2" top="0.74803149606299213" bottom="0.74803149606299213" header="0.31496062992125984" footer="0.31496062992125984"/>
  <pageSetup paperSize="9" scale="8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796F-AF6C-4221-968A-2D32D42AB4DC}">
  <dimension ref="A1:AL28"/>
  <sheetViews>
    <sheetView showGridLines="0" zoomScale="115" zoomScaleNormal="115" workbookViewId="0">
      <pane xSplit="7" topLeftCell="H1" activePane="topRight" state="frozen"/>
      <selection activeCell="I5" sqref="I5"/>
      <selection pane="topRight" activeCell="J29" sqref="J29:J30"/>
    </sheetView>
  </sheetViews>
  <sheetFormatPr defaultColWidth="18.7109375" defaultRowHeight="12.75" customHeight="1"/>
  <cols>
    <col min="1" max="1" width="3.28515625" style="208" customWidth="1"/>
    <col min="2" max="2" width="4.7109375" style="208" customWidth="1"/>
    <col min="3" max="3" width="3.7109375" style="211" bestFit="1" customWidth="1"/>
    <col min="4" max="4" width="19.5703125" style="211" customWidth="1"/>
    <col min="5" max="5" width="9.85546875" style="209" customWidth="1"/>
    <col min="6" max="6" width="5.5703125" style="209" customWidth="1"/>
    <col min="7" max="7" width="8.42578125" style="209" customWidth="1"/>
    <col min="8" max="31" width="8.28515625" style="209" customWidth="1"/>
    <col min="32" max="36" width="8.28515625" style="208" customWidth="1"/>
    <col min="37" max="37" width="18.7109375" style="208"/>
    <col min="39" max="16384" width="18.7109375" style="208"/>
  </cols>
  <sheetData>
    <row r="1" spans="1:36" ht="18.75">
      <c r="B1" s="23" t="s">
        <v>336</v>
      </c>
    </row>
    <row r="2" spans="1:36" ht="15">
      <c r="I2" s="248"/>
      <c r="J2" s="152"/>
      <c r="K2" s="152"/>
      <c r="L2" s="152"/>
      <c r="M2" s="152"/>
      <c r="N2" s="248"/>
      <c r="O2" s="152"/>
      <c r="P2" s="152"/>
      <c r="Q2" s="152"/>
      <c r="R2" s="152"/>
      <c r="S2" s="248"/>
      <c r="T2" s="152"/>
      <c r="U2" s="152"/>
      <c r="V2" s="152"/>
      <c r="W2" s="158"/>
    </row>
    <row r="3" spans="1:36" ht="15">
      <c r="A3" s="107"/>
      <c r="B3" s="74" t="s">
        <v>97</v>
      </c>
      <c r="C3" s="166">
        <v>25</v>
      </c>
      <c r="D3" s="249" t="s">
        <v>337</v>
      </c>
      <c r="G3" s="162"/>
      <c r="I3" s="158"/>
      <c r="J3" s="158"/>
      <c r="K3" s="158"/>
      <c r="L3" s="158"/>
      <c r="M3" s="158"/>
      <c r="N3" s="158"/>
      <c r="O3" s="158"/>
      <c r="P3" s="158"/>
      <c r="Q3" s="158"/>
      <c r="R3" s="158"/>
      <c r="S3" s="158"/>
      <c r="T3" s="158"/>
      <c r="U3" s="158"/>
      <c r="V3" s="158"/>
      <c r="W3" s="158"/>
      <c r="AF3" s="209"/>
      <c r="AG3" s="209"/>
      <c r="AH3" s="209"/>
      <c r="AI3" s="209"/>
      <c r="AJ3" s="209"/>
    </row>
    <row r="4" spans="1:36" s="250" customFormat="1" ht="13.5" customHeight="1">
      <c r="B4" s="65"/>
      <c r="C4" s="65"/>
      <c r="E4" s="602" t="s">
        <v>338</v>
      </c>
      <c r="F4" s="603"/>
      <c r="G4" s="251" t="s">
        <v>339</v>
      </c>
      <c r="H4" s="252" t="s">
        <v>340</v>
      </c>
      <c r="I4" s="253"/>
      <c r="J4" s="253"/>
      <c r="K4" s="253"/>
      <c r="L4" s="253"/>
      <c r="M4" s="253" t="s">
        <v>341</v>
      </c>
      <c r="N4" s="253"/>
      <c r="O4" s="253"/>
      <c r="P4" s="253"/>
      <c r="Q4" s="253"/>
      <c r="R4" s="253">
        <v>2000</v>
      </c>
      <c r="S4" s="253">
        <f t="shared" ref="S4:AJ4" si="0">R4+1</f>
        <v>2001</v>
      </c>
      <c r="T4" s="253">
        <f t="shared" si="0"/>
        <v>2002</v>
      </c>
      <c r="U4" s="253">
        <f t="shared" si="0"/>
        <v>2003</v>
      </c>
      <c r="V4" s="253">
        <f t="shared" si="0"/>
        <v>2004</v>
      </c>
      <c r="W4" s="253">
        <f t="shared" si="0"/>
        <v>2005</v>
      </c>
      <c r="X4" s="253">
        <f t="shared" si="0"/>
        <v>2006</v>
      </c>
      <c r="Y4" s="253">
        <f t="shared" si="0"/>
        <v>2007</v>
      </c>
      <c r="Z4" s="253">
        <f t="shared" si="0"/>
        <v>2008</v>
      </c>
      <c r="AA4" s="253">
        <f t="shared" si="0"/>
        <v>2009</v>
      </c>
      <c r="AB4" s="253">
        <f t="shared" si="0"/>
        <v>2010</v>
      </c>
      <c r="AC4" s="253">
        <f t="shared" si="0"/>
        <v>2011</v>
      </c>
      <c r="AD4" s="253">
        <f t="shared" si="0"/>
        <v>2012</v>
      </c>
      <c r="AE4" s="253">
        <f t="shared" si="0"/>
        <v>2013</v>
      </c>
      <c r="AF4" s="253">
        <f t="shared" si="0"/>
        <v>2014</v>
      </c>
      <c r="AG4" s="253">
        <f t="shared" si="0"/>
        <v>2015</v>
      </c>
      <c r="AH4" s="253">
        <f t="shared" si="0"/>
        <v>2016</v>
      </c>
      <c r="AI4" s="253">
        <f t="shared" si="0"/>
        <v>2017</v>
      </c>
      <c r="AJ4" s="253">
        <f t="shared" si="0"/>
        <v>2018</v>
      </c>
    </row>
    <row r="5" spans="1:36" s="250" customFormat="1" ht="13.5" customHeight="1">
      <c r="B5" s="65"/>
      <c r="C5" s="65"/>
      <c r="E5" s="600" t="s">
        <v>342</v>
      </c>
      <c r="F5" s="601"/>
      <c r="G5" s="254" t="s">
        <v>343</v>
      </c>
      <c r="H5" s="255">
        <v>0.23799999999999999</v>
      </c>
      <c r="I5" s="256"/>
      <c r="J5" s="256"/>
      <c r="K5" s="256"/>
      <c r="L5" s="256"/>
      <c r="M5" s="255">
        <v>0.18</v>
      </c>
      <c r="N5" s="256"/>
      <c r="O5" s="256"/>
      <c r="P5" s="256"/>
      <c r="Q5" s="256"/>
      <c r="R5" s="255">
        <v>0.1188515443475104</v>
      </c>
      <c r="S5" s="255">
        <v>6.1804088709190838E-2</v>
      </c>
      <c r="T5" s="255">
        <v>5.183358015633157E-2</v>
      </c>
      <c r="U5" s="255">
        <v>4.2118800855164874E-2</v>
      </c>
      <c r="V5" s="255">
        <v>5.4522188336748462E-2</v>
      </c>
      <c r="W5" s="255">
        <v>4.3334587137674421E-2</v>
      </c>
      <c r="X5" s="255">
        <v>3.9352334991184713E-2</v>
      </c>
      <c r="Y5" s="255">
        <v>3.992049673462892E-2</v>
      </c>
      <c r="Z5" s="255">
        <v>3.6713361907965661E-2</v>
      </c>
      <c r="AA5" s="255">
        <v>3.2186219805099052E-2</v>
      </c>
      <c r="AB5" s="255">
        <v>3.1387731607420921E-2</v>
      </c>
      <c r="AC5" s="255">
        <v>4.1511759057076776E-2</v>
      </c>
      <c r="AD5" s="255">
        <v>4.4809666477995433E-2</v>
      </c>
      <c r="AE5" s="255">
        <v>3.8740220351799838E-2</v>
      </c>
      <c r="AF5" s="255">
        <v>3.7626332935124247E-2</v>
      </c>
      <c r="AG5" s="255">
        <v>3.5597464046658076E-2</v>
      </c>
      <c r="AH5" s="255">
        <v>3.3412385889042974E-2</v>
      </c>
      <c r="AI5" s="255">
        <v>3.1322194904139782E-2</v>
      </c>
      <c r="AJ5" s="255">
        <v>3.1322194904139782E-2</v>
      </c>
    </row>
    <row r="6" spans="1:36" s="250" customFormat="1" ht="13.5" customHeight="1">
      <c r="B6" s="65"/>
      <c r="C6" s="65"/>
      <c r="E6" s="22"/>
      <c r="G6" s="257"/>
      <c r="H6" s="258"/>
      <c r="I6" s="259"/>
      <c r="R6" s="260"/>
      <c r="S6" s="261"/>
    </row>
    <row r="7" spans="1:36" s="250" customFormat="1" ht="13.5" customHeight="1">
      <c r="B7" s="65"/>
      <c r="C7" s="65"/>
      <c r="G7" s="257"/>
      <c r="H7" s="258"/>
      <c r="I7" s="259"/>
      <c r="R7" s="262"/>
      <c r="S7" s="263"/>
    </row>
    <row r="8" spans="1:36" s="250" customFormat="1" ht="13.5" customHeight="1">
      <c r="B8" s="65"/>
      <c r="C8" s="65"/>
      <c r="G8" s="257"/>
      <c r="H8" s="258"/>
      <c r="I8" s="259"/>
      <c r="R8" s="262"/>
      <c r="S8" s="263"/>
    </row>
    <row r="9" spans="1:36" s="250" customFormat="1" ht="13.5" customHeight="1">
      <c r="B9" s="65"/>
      <c r="C9" s="65"/>
      <c r="G9" s="257"/>
      <c r="H9" s="258"/>
      <c r="I9" s="259"/>
      <c r="R9" s="262"/>
      <c r="S9" s="263"/>
    </row>
    <row r="10" spans="1:36" s="250" customFormat="1" ht="13.5" customHeight="1">
      <c r="B10" s="74" t="s">
        <v>344</v>
      </c>
      <c r="C10" s="162">
        <v>27</v>
      </c>
      <c r="D10" s="264" t="s">
        <v>345</v>
      </c>
      <c r="G10" s="265"/>
      <c r="H10" s="266"/>
    </row>
    <row r="11" spans="1:36" s="250" customFormat="1" ht="13.5" customHeight="1">
      <c r="B11" s="65"/>
      <c r="C11" s="65"/>
      <c r="E11" s="604" t="s">
        <v>338</v>
      </c>
      <c r="F11" s="605"/>
      <c r="G11" s="267" t="s">
        <v>339</v>
      </c>
      <c r="H11" s="253">
        <v>1990</v>
      </c>
      <c r="I11" s="253">
        <f t="shared" ref="I11:AJ11" si="1">H11+1</f>
        <v>1991</v>
      </c>
      <c r="J11" s="253">
        <f t="shared" si="1"/>
        <v>1992</v>
      </c>
      <c r="K11" s="253">
        <f t="shared" si="1"/>
        <v>1993</v>
      </c>
      <c r="L11" s="253">
        <f t="shared" si="1"/>
        <v>1994</v>
      </c>
      <c r="M11" s="253">
        <f t="shared" si="1"/>
        <v>1995</v>
      </c>
      <c r="N11" s="253">
        <f t="shared" si="1"/>
        <v>1996</v>
      </c>
      <c r="O11" s="253">
        <f t="shared" si="1"/>
        <v>1997</v>
      </c>
      <c r="P11" s="253">
        <f t="shared" si="1"/>
        <v>1998</v>
      </c>
      <c r="Q11" s="253">
        <f t="shared" si="1"/>
        <v>1999</v>
      </c>
      <c r="R11" s="253">
        <f t="shared" si="1"/>
        <v>2000</v>
      </c>
      <c r="S11" s="253">
        <f t="shared" si="1"/>
        <v>2001</v>
      </c>
      <c r="T11" s="253">
        <f t="shared" si="1"/>
        <v>2002</v>
      </c>
      <c r="U11" s="253">
        <f t="shared" si="1"/>
        <v>2003</v>
      </c>
      <c r="V11" s="253">
        <f t="shared" si="1"/>
        <v>2004</v>
      </c>
      <c r="W11" s="253">
        <f t="shared" si="1"/>
        <v>2005</v>
      </c>
      <c r="X11" s="253">
        <f t="shared" si="1"/>
        <v>2006</v>
      </c>
      <c r="Y11" s="253">
        <f t="shared" si="1"/>
        <v>2007</v>
      </c>
      <c r="Z11" s="253">
        <f t="shared" si="1"/>
        <v>2008</v>
      </c>
      <c r="AA11" s="253">
        <f t="shared" si="1"/>
        <v>2009</v>
      </c>
      <c r="AB11" s="253">
        <f t="shared" si="1"/>
        <v>2010</v>
      </c>
      <c r="AC11" s="253">
        <f t="shared" si="1"/>
        <v>2011</v>
      </c>
      <c r="AD11" s="253">
        <f t="shared" si="1"/>
        <v>2012</v>
      </c>
      <c r="AE11" s="253">
        <f t="shared" si="1"/>
        <v>2013</v>
      </c>
      <c r="AF11" s="253">
        <f t="shared" si="1"/>
        <v>2014</v>
      </c>
      <c r="AG11" s="253">
        <f t="shared" si="1"/>
        <v>2015</v>
      </c>
      <c r="AH11" s="253">
        <f t="shared" si="1"/>
        <v>2016</v>
      </c>
      <c r="AI11" s="253">
        <f t="shared" si="1"/>
        <v>2017</v>
      </c>
      <c r="AJ11" s="253">
        <f t="shared" si="1"/>
        <v>2018</v>
      </c>
    </row>
    <row r="12" spans="1:36" s="250" customFormat="1" ht="13.5" customHeight="1">
      <c r="B12" s="65"/>
      <c r="C12" s="65"/>
      <c r="E12" s="600" t="s">
        <v>346</v>
      </c>
      <c r="F12" s="601"/>
      <c r="G12" s="268" t="s">
        <v>347</v>
      </c>
      <c r="H12" s="269">
        <v>47337.919999999998</v>
      </c>
      <c r="I12" s="269">
        <v>46023.447</v>
      </c>
      <c r="J12" s="269">
        <v>42756.035000000003</v>
      </c>
      <c r="K12" s="269">
        <v>42602.311999999998</v>
      </c>
      <c r="L12" s="269">
        <v>42424.906999999999</v>
      </c>
      <c r="M12" s="269">
        <v>42278.856</v>
      </c>
      <c r="N12" s="269">
        <v>41162.097000000002</v>
      </c>
      <c r="O12" s="269">
        <v>41007.858999999997</v>
      </c>
      <c r="P12" s="269">
        <v>38402.504999999997</v>
      </c>
      <c r="Q12" s="269">
        <v>37027.930999999997</v>
      </c>
      <c r="R12" s="269">
        <v>38511.464</v>
      </c>
      <c r="S12" s="269">
        <v>38283.697</v>
      </c>
      <c r="T12" s="269">
        <v>38583.762999999999</v>
      </c>
      <c r="U12" s="269">
        <v>38589.213000000003</v>
      </c>
      <c r="V12" s="269">
        <v>38215.374000000003</v>
      </c>
      <c r="W12" s="269">
        <v>38008.792999999998</v>
      </c>
      <c r="X12" s="269">
        <v>38719.805</v>
      </c>
      <c r="Y12" s="269">
        <v>38867.197999999997</v>
      </c>
      <c r="Z12" s="269">
        <v>36550.544999999998</v>
      </c>
      <c r="AA12" s="269">
        <v>34140.233999999997</v>
      </c>
      <c r="AB12" s="269">
        <v>37035.625999999997</v>
      </c>
      <c r="AC12" s="269">
        <v>34875.284</v>
      </c>
      <c r="AD12" s="269">
        <v>35024.125</v>
      </c>
      <c r="AE12" s="269">
        <v>35082.106</v>
      </c>
      <c r="AF12" s="269">
        <v>33785.197999999997</v>
      </c>
      <c r="AG12" s="269">
        <v>32438.561000000002</v>
      </c>
      <c r="AH12" s="269">
        <v>33137.966999999997</v>
      </c>
      <c r="AI12" s="269">
        <v>32587.246999999999</v>
      </c>
      <c r="AJ12" s="269">
        <v>32659.245999999999</v>
      </c>
    </row>
    <row r="13" spans="1:36" s="250" customFormat="1" ht="13.5" customHeight="1">
      <c r="B13" s="65"/>
      <c r="C13" s="65"/>
      <c r="D13" s="270"/>
      <c r="E13" s="270"/>
      <c r="F13" s="270"/>
      <c r="G13" s="271"/>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row>
    <row r="14" spans="1:36" s="250" customFormat="1" ht="13.5" customHeight="1">
      <c r="B14" s="65"/>
      <c r="C14" s="65"/>
      <c r="D14" s="270"/>
      <c r="E14" s="270"/>
      <c r="F14" s="270"/>
      <c r="G14" s="271"/>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row>
    <row r="15" spans="1:36" ht="15">
      <c r="E15" s="211"/>
      <c r="F15" s="211"/>
    </row>
    <row r="16" spans="1:36" ht="15">
      <c r="B16" s="74" t="s">
        <v>344</v>
      </c>
      <c r="C16" s="162">
        <v>34</v>
      </c>
      <c r="D16" s="273" t="s">
        <v>348</v>
      </c>
      <c r="E16" s="208"/>
      <c r="F16" s="208"/>
      <c r="G16" s="107"/>
    </row>
    <row r="17" spans="3:36" ht="15">
      <c r="C17" s="208"/>
      <c r="D17" s="274" t="s">
        <v>349</v>
      </c>
      <c r="E17" s="275"/>
      <c r="F17" s="276"/>
      <c r="G17" s="277" t="s">
        <v>350</v>
      </c>
      <c r="H17" s="278">
        <v>1990</v>
      </c>
      <c r="I17" s="278">
        <v>1991</v>
      </c>
      <c r="J17" s="278">
        <v>1992</v>
      </c>
      <c r="K17" s="278">
        <v>1993</v>
      </c>
      <c r="L17" s="278">
        <v>1994</v>
      </c>
      <c r="M17" s="278">
        <v>1995</v>
      </c>
      <c r="N17" s="278">
        <v>1996</v>
      </c>
      <c r="O17" s="278">
        <v>1997</v>
      </c>
      <c r="P17" s="278">
        <v>1998</v>
      </c>
      <c r="Q17" s="278">
        <v>1999</v>
      </c>
      <c r="R17" s="278">
        <v>2000</v>
      </c>
      <c r="S17" s="278">
        <v>2001</v>
      </c>
      <c r="T17" s="278">
        <v>2002</v>
      </c>
      <c r="U17" s="278">
        <v>2003</v>
      </c>
      <c r="V17" s="278">
        <v>2004</v>
      </c>
      <c r="W17" s="278">
        <v>2005</v>
      </c>
      <c r="X17" s="278">
        <v>2006</v>
      </c>
      <c r="Y17" s="278">
        <v>2007</v>
      </c>
      <c r="Z17" s="278">
        <v>2008</v>
      </c>
      <c r="AA17" s="278">
        <v>2009</v>
      </c>
      <c r="AB17" s="278">
        <v>2010</v>
      </c>
      <c r="AC17" s="278">
        <v>2011</v>
      </c>
      <c r="AD17" s="278">
        <v>2012</v>
      </c>
      <c r="AE17" s="278">
        <v>2013</v>
      </c>
      <c r="AF17" s="278">
        <v>2014</v>
      </c>
      <c r="AG17" s="278">
        <f>AF17+1</f>
        <v>2015</v>
      </c>
      <c r="AH17" s="278">
        <f>AG17+1</f>
        <v>2016</v>
      </c>
      <c r="AI17" s="278">
        <f>AH17+1</f>
        <v>2017</v>
      </c>
      <c r="AJ17" s="278">
        <f>AI17+1</f>
        <v>2018</v>
      </c>
    </row>
    <row r="18" spans="3:36" ht="15">
      <c r="C18" s="208"/>
      <c r="D18" s="279" t="s">
        <v>351</v>
      </c>
      <c r="E18" s="280"/>
      <c r="F18" s="281" t="s">
        <v>352</v>
      </c>
      <c r="G18" s="282" t="s">
        <v>353</v>
      </c>
      <c r="H18" s="283">
        <v>206.7348059311006</v>
      </c>
      <c r="I18" s="283">
        <v>207.24799221565169</v>
      </c>
      <c r="J18" s="283">
        <v>210.20106476948513</v>
      </c>
      <c r="K18" s="283">
        <v>206.91369251352691</v>
      </c>
      <c r="L18" s="283">
        <v>222.1302410514424</v>
      </c>
      <c r="M18" s="283">
        <v>215.03783469156366</v>
      </c>
      <c r="N18" s="283">
        <v>228.48394302759166</v>
      </c>
      <c r="O18" s="283">
        <v>221.36509692391823</v>
      </c>
      <c r="P18" s="283">
        <v>217.01426139470345</v>
      </c>
      <c r="Q18" s="283">
        <v>209.21026127541654</v>
      </c>
      <c r="R18" s="283">
        <v>209.73017380333206</v>
      </c>
      <c r="S18" s="283">
        <v>202.90295546232278</v>
      </c>
      <c r="T18" s="283">
        <v>201.95024828655374</v>
      </c>
      <c r="U18" s="283">
        <v>200.89937902313704</v>
      </c>
      <c r="V18" s="283">
        <v>194.6349279946657</v>
      </c>
      <c r="W18" s="283">
        <v>194.35347413958812</v>
      </c>
      <c r="X18" s="283">
        <v>199.28830689127136</v>
      </c>
      <c r="Y18" s="283">
        <v>189.95077469093624</v>
      </c>
      <c r="Z18" s="283">
        <v>179.14501422373104</v>
      </c>
      <c r="AA18" s="283">
        <v>182.93809106650261</v>
      </c>
      <c r="AB18" s="283">
        <v>183.25696415651495</v>
      </c>
      <c r="AC18" s="283">
        <v>172.45800000000003</v>
      </c>
      <c r="AD18" s="283">
        <v>157.27091335471795</v>
      </c>
      <c r="AE18" s="283">
        <v>157.82680252241403</v>
      </c>
      <c r="AF18" s="283">
        <v>154.46317210279125</v>
      </c>
      <c r="AG18" s="283">
        <v>141.99118207930462</v>
      </c>
      <c r="AH18" s="283">
        <v>134.84499384252649</v>
      </c>
      <c r="AI18" s="283">
        <v>137.02967199792408</v>
      </c>
      <c r="AJ18" s="283">
        <v>149.32694889398525</v>
      </c>
    </row>
    <row r="19" spans="3:36" ht="15.75" thickBot="1">
      <c r="C19" s="208"/>
      <c r="D19" s="284" t="s">
        <v>354</v>
      </c>
      <c r="E19" s="285"/>
      <c r="F19" s="286" t="s">
        <v>355</v>
      </c>
      <c r="G19" s="287" t="s">
        <v>353</v>
      </c>
      <c r="H19" s="288">
        <v>5318.2502219346161</v>
      </c>
      <c r="I19" s="288">
        <v>5700.9150856000242</v>
      </c>
      <c r="J19" s="288">
        <v>6225.0806471436144</v>
      </c>
      <c r="K19" s="288">
        <v>6020.9551115088225</v>
      </c>
      <c r="L19" s="288">
        <v>5773.4478021193545</v>
      </c>
      <c r="M19" s="288">
        <v>5503.3473553897747</v>
      </c>
      <c r="N19" s="288">
        <v>6240.9397702418091</v>
      </c>
      <c r="O19" s="288">
        <v>7531.9528194119039</v>
      </c>
      <c r="P19" s="288">
        <v>7807.2847566215496</v>
      </c>
      <c r="Q19" s="288">
        <v>7803.6793009032726</v>
      </c>
      <c r="R19" s="288">
        <v>7144.0144248379038</v>
      </c>
      <c r="S19" s="288">
        <v>7261.6112741483075</v>
      </c>
      <c r="T19" s="288">
        <v>6861.3148779214343</v>
      </c>
      <c r="U19" s="288">
        <v>6341.8757498159612</v>
      </c>
      <c r="V19" s="288">
        <v>6153.654965818062</v>
      </c>
      <c r="W19" s="288">
        <v>6250.3876120950335</v>
      </c>
      <c r="X19" s="288">
        <v>6005.8134729336025</v>
      </c>
      <c r="Y19" s="288">
        <v>5735.1585381203704</v>
      </c>
      <c r="Z19" s="288">
        <v>5248.2762262821607</v>
      </c>
      <c r="AA19" s="288">
        <v>4972.2668714624215</v>
      </c>
      <c r="AB19" s="288">
        <v>4627.0646180473477</v>
      </c>
      <c r="AC19" s="288">
        <v>4016.3820000000001</v>
      </c>
      <c r="AD19" s="288">
        <v>3637.9471102147045</v>
      </c>
      <c r="AE19" s="288">
        <v>3501.7939681624807</v>
      </c>
      <c r="AF19" s="288">
        <v>3301.4840783015566</v>
      </c>
      <c r="AG19" s="288">
        <v>3124.2971246754951</v>
      </c>
      <c r="AH19" s="288">
        <v>2842.6503681114968</v>
      </c>
      <c r="AI19" s="288">
        <v>2765.854837339868</v>
      </c>
      <c r="AJ19" s="288">
        <v>3093.9324368068164</v>
      </c>
    </row>
    <row r="20" spans="3:36" ht="16.5" customHeight="1" thickTop="1">
      <c r="C20" s="208"/>
      <c r="D20" s="289" t="s">
        <v>356</v>
      </c>
      <c r="E20" s="290"/>
      <c r="F20" s="291" t="s">
        <v>357</v>
      </c>
      <c r="G20" s="292" t="s">
        <v>358</v>
      </c>
      <c r="H20" s="293">
        <v>2439.0189999999998</v>
      </c>
      <c r="I20" s="293">
        <v>2412.0059999999999</v>
      </c>
      <c r="J20" s="293">
        <v>2347.4270000000001</v>
      </c>
      <c r="K20" s="293">
        <v>2255.5540000000001</v>
      </c>
      <c r="L20" s="293">
        <v>2376.748</v>
      </c>
      <c r="M20" s="293">
        <v>2335.0810000000001</v>
      </c>
      <c r="N20" s="293">
        <v>2431.0639999999999</v>
      </c>
      <c r="O20" s="293">
        <v>2407.7550000000001</v>
      </c>
      <c r="P20" s="293">
        <v>2313.66</v>
      </c>
      <c r="Q20" s="293">
        <v>2251.6329999999998</v>
      </c>
      <c r="R20" s="293">
        <v>2191.625</v>
      </c>
      <c r="S20" s="293">
        <v>2088.873</v>
      </c>
      <c r="T20" s="293">
        <v>2109.5059999999999</v>
      </c>
      <c r="U20" s="293">
        <v>2079.3069999999998</v>
      </c>
      <c r="V20" s="293">
        <v>2044.827</v>
      </c>
      <c r="W20" s="293">
        <v>2047.087</v>
      </c>
      <c r="X20" s="293">
        <v>2054.31</v>
      </c>
      <c r="Y20" s="293">
        <v>1938.421</v>
      </c>
      <c r="Z20" s="293">
        <v>1749.9760000000001</v>
      </c>
      <c r="AA20" s="293">
        <v>1680.913</v>
      </c>
      <c r="AB20" s="293">
        <v>1762.5070000000001</v>
      </c>
      <c r="AC20" s="293">
        <v>1694.7139999999999</v>
      </c>
      <c r="AD20" s="293">
        <v>1538.0650000000001</v>
      </c>
      <c r="AE20" s="293">
        <v>1530.915</v>
      </c>
      <c r="AF20" s="293">
        <v>1510.7239999999999</v>
      </c>
      <c r="AG20" s="293">
        <v>1459.6890000000001</v>
      </c>
      <c r="AH20" s="293">
        <v>1414.127</v>
      </c>
      <c r="AI20" s="293">
        <v>1433.3340000000001</v>
      </c>
      <c r="AJ20" s="293">
        <v>1588.4690000000001</v>
      </c>
    </row>
    <row r="21" spans="3:36" ht="15">
      <c r="C21" s="208"/>
      <c r="D21" s="279" t="s">
        <v>359</v>
      </c>
      <c r="E21" s="280"/>
      <c r="F21" s="281" t="s">
        <v>360</v>
      </c>
      <c r="G21" s="282" t="s">
        <v>361</v>
      </c>
      <c r="H21" s="294">
        <v>0.23034272946528128</v>
      </c>
      <c r="I21" s="294">
        <v>0.23350062081229422</v>
      </c>
      <c r="J21" s="294">
        <v>0.24334302787394907</v>
      </c>
      <c r="K21" s="294">
        <v>0.24929415358026163</v>
      </c>
      <c r="L21" s="294">
        <v>0.2539806569824965</v>
      </c>
      <c r="M21" s="294">
        <v>0.25025860518452037</v>
      </c>
      <c r="N21" s="294">
        <v>0.25540852219600163</v>
      </c>
      <c r="O21" s="294">
        <v>0.24984631245678901</v>
      </c>
      <c r="P21" s="294">
        <v>0.25489706114304045</v>
      </c>
      <c r="Q21" s="294">
        <v>0.25250004990119562</v>
      </c>
      <c r="R21" s="294">
        <v>0.25996827581881232</v>
      </c>
      <c r="S21" s="294">
        <v>0.26387729255018505</v>
      </c>
      <c r="T21" s="294">
        <v>0.26006943212663158</v>
      </c>
      <c r="U21" s="294">
        <v>0.26247362036256539</v>
      </c>
      <c r="V21" s="294">
        <v>0.25857699893382141</v>
      </c>
      <c r="W21" s="294">
        <v>0.25791802277081949</v>
      </c>
      <c r="X21" s="294">
        <v>0.26353695290266665</v>
      </c>
      <c r="Y21" s="294">
        <v>0.2662064941147565</v>
      </c>
      <c r="Z21" s="294">
        <v>0.27809828852123308</v>
      </c>
      <c r="AA21" s="294">
        <v>0.29565456557529585</v>
      </c>
      <c r="AB21" s="294">
        <v>0.2824589368407277</v>
      </c>
      <c r="AC21" s="294">
        <v>0.27644746445488871</v>
      </c>
      <c r="AD21" s="294">
        <v>0.27777899501947656</v>
      </c>
      <c r="AE21" s="294">
        <v>0.28006275883427845</v>
      </c>
      <c r="AF21" s="294">
        <v>0.27775731392769637</v>
      </c>
      <c r="AG21" s="294">
        <v>0.26425713510113996</v>
      </c>
      <c r="AH21" s="294">
        <v>0.25904314033777937</v>
      </c>
      <c r="AI21" s="294">
        <v>0.25971252716352933</v>
      </c>
      <c r="AJ21" s="294">
        <v>0.25537896980653518</v>
      </c>
    </row>
    <row r="22" spans="3:36" ht="15">
      <c r="C22" s="208"/>
      <c r="D22" s="279" t="s">
        <v>362</v>
      </c>
      <c r="E22" s="280"/>
      <c r="F22" s="281" t="s">
        <v>363</v>
      </c>
      <c r="G22" s="282" t="s">
        <v>361</v>
      </c>
      <c r="H22" s="295">
        <v>6.526644650125539E-2</v>
      </c>
      <c r="I22" s="295">
        <v>7.0746111271097145E-2</v>
      </c>
      <c r="J22" s="295">
        <v>7.9376011203895092E-2</v>
      </c>
      <c r="K22" s="295">
        <v>7.9900324801096573E-2</v>
      </c>
      <c r="L22" s="295">
        <v>7.2709053451048278E-2</v>
      </c>
      <c r="M22" s="295">
        <v>7.0544207563414188E-2</v>
      </c>
      <c r="N22" s="295">
        <v>7.6840464847054632E-2</v>
      </c>
      <c r="O22" s="295">
        <v>9.3633591481965872E-2</v>
      </c>
      <c r="P22" s="295">
        <v>0.10100360290429886</v>
      </c>
      <c r="Q22" s="295">
        <v>0.10373807686866959</v>
      </c>
      <c r="R22" s="295">
        <v>9.7535351334577872E-2</v>
      </c>
      <c r="S22" s="295">
        <v>0.10401762561746672</v>
      </c>
      <c r="T22" s="295">
        <v>9.7322344168109157E-2</v>
      </c>
      <c r="U22" s="295">
        <v>9.1260971816790021E-2</v>
      </c>
      <c r="V22" s="295">
        <v>9.0045610428347397E-2</v>
      </c>
      <c r="W22" s="295">
        <v>9.1360112557063625E-2</v>
      </c>
      <c r="X22" s="295">
        <v>8.7476588040418121E-2</v>
      </c>
      <c r="Y22" s="295">
        <v>8.8528539051031974E-2</v>
      </c>
      <c r="Z22" s="295">
        <v>8.9736797765551393E-2</v>
      </c>
      <c r="AA22" s="295">
        <v>8.8510576563125401E-2</v>
      </c>
      <c r="AB22" s="295">
        <v>7.8552622701767702E-2</v>
      </c>
      <c r="AC22" s="295">
        <v>7.091278966847564E-2</v>
      </c>
      <c r="AD22" s="295">
        <v>7.077301005685091E-2</v>
      </c>
      <c r="AE22" s="295">
        <v>6.844244059907223E-2</v>
      </c>
      <c r="AF22" s="295">
        <v>6.5389806808597184E-2</v>
      </c>
      <c r="AG22" s="295">
        <v>6.4043929325952764E-2</v>
      </c>
      <c r="AH22" s="295">
        <v>6.014797468549446E-2</v>
      </c>
      <c r="AI22" s="295">
        <v>5.7738826883293182E-2</v>
      </c>
      <c r="AJ22" s="295">
        <v>5.8279800661279843E-2</v>
      </c>
    </row>
    <row r="23" spans="3:36" ht="15">
      <c r="C23" s="208"/>
      <c r="D23" s="296" t="s">
        <v>364</v>
      </c>
      <c r="E23" s="280"/>
      <c r="F23" s="281" t="s">
        <v>365</v>
      </c>
      <c r="G23" s="282" t="s">
        <v>366</v>
      </c>
      <c r="H23" s="297">
        <f>GCV!H41</f>
        <v>40.186080000000004</v>
      </c>
      <c r="I23" s="297">
        <f>GCV!I41</f>
        <v>40.186080000000004</v>
      </c>
      <c r="J23" s="297">
        <f>GCV!J41</f>
        <v>40.186080000000004</v>
      </c>
      <c r="K23" s="297">
        <f>GCV!K41</f>
        <v>40.186080000000004</v>
      </c>
      <c r="L23" s="297">
        <f>GCV!L41</f>
        <v>40.186080000000004</v>
      </c>
      <c r="M23" s="297">
        <f>GCV!M41</f>
        <v>40.186080000000004</v>
      </c>
      <c r="N23" s="297">
        <f>GCV!N41</f>
        <v>40.186080000000004</v>
      </c>
      <c r="O23" s="297">
        <f>GCV!O41</f>
        <v>40.186080000000004</v>
      </c>
      <c r="P23" s="297">
        <f>GCV!P41</f>
        <v>40.186080000000004</v>
      </c>
      <c r="Q23" s="297">
        <f>GCV!Q41</f>
        <v>40.186080000000004</v>
      </c>
      <c r="R23" s="297">
        <f>GCV!R41</f>
        <v>40.200000000000003</v>
      </c>
      <c r="S23" s="297">
        <f>GCV!S41</f>
        <v>40.200000000000003</v>
      </c>
      <c r="T23" s="297">
        <f>GCV!T41</f>
        <v>40.200000000000003</v>
      </c>
      <c r="U23" s="297">
        <f>GCV!U41</f>
        <v>40.200000000000003</v>
      </c>
      <c r="V23" s="297">
        <f>GCV!V41</f>
        <v>40.200000000000003</v>
      </c>
      <c r="W23" s="297">
        <f>GCV!W41</f>
        <v>40.200000000000003</v>
      </c>
      <c r="X23" s="297">
        <f>GCV!X41</f>
        <v>40.200000000000003</v>
      </c>
      <c r="Y23" s="297">
        <f>GCV!Y41</f>
        <v>40.200000000000003</v>
      </c>
      <c r="Z23" s="297">
        <f>GCV!Z41</f>
        <v>40.200000000000003</v>
      </c>
      <c r="AA23" s="297">
        <f>GCV!AA41</f>
        <v>40.200000000000003</v>
      </c>
      <c r="AB23" s="297">
        <f>GCV!AB41</f>
        <v>40.200000000000003</v>
      </c>
      <c r="AC23" s="297">
        <f>GCV!AC41</f>
        <v>40.200000000000003</v>
      </c>
      <c r="AD23" s="297">
        <f>GCV!AD41</f>
        <v>40.200000000000003</v>
      </c>
      <c r="AE23" s="297">
        <f>GCV!AE41</f>
        <v>40.200000000000003</v>
      </c>
      <c r="AF23" s="297">
        <f>GCV!AF41</f>
        <v>40.200000000000003</v>
      </c>
      <c r="AG23" s="297">
        <f>GCV!AG41</f>
        <v>40.200000000000003</v>
      </c>
      <c r="AH23" s="297">
        <f>GCV!AH41</f>
        <v>40.200000000000003</v>
      </c>
      <c r="AI23" s="297">
        <f>GCV!AI41</f>
        <v>40.200000000000003</v>
      </c>
      <c r="AJ23" s="297">
        <f>GCV!AJ41</f>
        <v>40.200000000000003</v>
      </c>
    </row>
    <row r="24" spans="3:36" ht="15">
      <c r="C24" s="208"/>
      <c r="D24" s="248"/>
      <c r="E24" s="298"/>
      <c r="F24" s="298"/>
      <c r="G24" s="299"/>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row>
    <row r="25" spans="3:36" ht="15">
      <c r="C25" s="208"/>
      <c r="D25" s="248"/>
      <c r="E25" s="298"/>
      <c r="F25" s="298"/>
      <c r="G25" s="299"/>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row>
    <row r="27" spans="3:36" ht="12.75" customHeight="1">
      <c r="H27" s="158"/>
      <c r="I27" s="248"/>
      <c r="J27" s="152"/>
      <c r="K27" s="152"/>
      <c r="L27" s="152"/>
      <c r="M27" s="152"/>
      <c r="N27" s="248"/>
      <c r="O27" s="152"/>
      <c r="P27" s="152"/>
      <c r="Q27" s="152"/>
      <c r="R27" s="152"/>
      <c r="S27" s="248"/>
      <c r="T27" s="152"/>
      <c r="U27" s="152"/>
      <c r="V27" s="152"/>
      <c r="W27" s="158"/>
      <c r="X27" s="158"/>
    </row>
    <row r="28" spans="3:36" ht="12.75" customHeight="1">
      <c r="H28" s="158"/>
      <c r="I28" s="158"/>
      <c r="J28" s="158"/>
      <c r="K28" s="158"/>
      <c r="L28" s="158"/>
      <c r="M28" s="158"/>
      <c r="N28" s="158"/>
      <c r="O28" s="158"/>
      <c r="P28" s="158"/>
      <c r="Q28" s="158"/>
      <c r="R28" s="158"/>
      <c r="S28" s="158"/>
      <c r="T28" s="158"/>
      <c r="U28" s="158"/>
      <c r="V28" s="158"/>
      <c r="W28" s="158"/>
      <c r="X28" s="158"/>
    </row>
  </sheetData>
  <mergeCells count="4">
    <mergeCell ref="E12:F12"/>
    <mergeCell ref="E4:F4"/>
    <mergeCell ref="E5:F5"/>
    <mergeCell ref="E11:F11"/>
  </mergeCells>
  <phoneticPr fontId="3"/>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882E3-A6F6-4976-9D34-C4E43A902E60}">
  <dimension ref="A1:AK192"/>
  <sheetViews>
    <sheetView topLeftCell="A145" zoomScale="80" zoomScaleNormal="80" workbookViewId="0">
      <pane xSplit="7" topLeftCell="H1" activePane="topRight" state="frozen"/>
      <selection activeCell="I5" sqref="I5"/>
      <selection pane="topRight" activeCell="O172" sqref="O172"/>
    </sheetView>
  </sheetViews>
  <sheetFormatPr defaultColWidth="3.5703125" defaultRowHeight="13.5" customHeight="1"/>
  <cols>
    <col min="1" max="1" width="2.28515625" style="425" customWidth="1"/>
    <col min="2" max="2" width="5" style="423" bestFit="1" customWidth="1"/>
    <col min="3" max="3" width="3.28515625" style="424" bestFit="1" customWidth="1"/>
    <col min="4" max="4" width="10.140625" style="425" customWidth="1"/>
    <col min="5" max="5" width="13.5703125" style="425" customWidth="1"/>
    <col min="6" max="6" width="12.85546875" style="425" customWidth="1"/>
    <col min="7" max="7" width="11.85546875" style="425" customWidth="1"/>
    <col min="8" max="36" width="9.140625" style="425" bestFit="1" customWidth="1"/>
    <col min="37" max="16384" width="3.5703125" style="425"/>
  </cols>
  <sheetData>
    <row r="1" spans="2:36" ht="20.25">
      <c r="B1" s="426" t="s">
        <v>529</v>
      </c>
    </row>
    <row r="3" spans="2:36" ht="13.5" customHeight="1">
      <c r="B3" s="427" t="s">
        <v>530</v>
      </c>
      <c r="C3" s="428">
        <v>37</v>
      </c>
      <c r="D3" s="429" t="s">
        <v>531</v>
      </c>
      <c r="E3" s="430"/>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row>
    <row r="4" spans="2:36" ht="13.5" customHeight="1">
      <c r="B4" s="427"/>
      <c r="D4" s="433" t="s">
        <v>532</v>
      </c>
      <c r="E4" s="434"/>
      <c r="F4" s="435"/>
      <c r="G4" s="436" t="s">
        <v>42</v>
      </c>
      <c r="H4" s="437">
        <v>1990</v>
      </c>
      <c r="I4" s="437">
        <f t="shared" ref="I4:AJ4" si="0">H4+1</f>
        <v>1991</v>
      </c>
      <c r="J4" s="437">
        <f t="shared" si="0"/>
        <v>1992</v>
      </c>
      <c r="K4" s="437">
        <f t="shared" si="0"/>
        <v>1993</v>
      </c>
      <c r="L4" s="437">
        <f t="shared" si="0"/>
        <v>1994</v>
      </c>
      <c r="M4" s="437">
        <f t="shared" si="0"/>
        <v>1995</v>
      </c>
      <c r="N4" s="437">
        <f t="shared" si="0"/>
        <v>1996</v>
      </c>
      <c r="O4" s="437">
        <f t="shared" si="0"/>
        <v>1997</v>
      </c>
      <c r="P4" s="437">
        <f t="shared" si="0"/>
        <v>1998</v>
      </c>
      <c r="Q4" s="437">
        <f t="shared" si="0"/>
        <v>1999</v>
      </c>
      <c r="R4" s="437">
        <f t="shared" si="0"/>
        <v>2000</v>
      </c>
      <c r="S4" s="437">
        <f t="shared" si="0"/>
        <v>2001</v>
      </c>
      <c r="T4" s="437">
        <f t="shared" si="0"/>
        <v>2002</v>
      </c>
      <c r="U4" s="437">
        <f t="shared" si="0"/>
        <v>2003</v>
      </c>
      <c r="V4" s="437">
        <f t="shared" si="0"/>
        <v>2004</v>
      </c>
      <c r="W4" s="437">
        <f t="shared" si="0"/>
        <v>2005</v>
      </c>
      <c r="X4" s="437">
        <f t="shared" si="0"/>
        <v>2006</v>
      </c>
      <c r="Y4" s="437">
        <f t="shared" si="0"/>
        <v>2007</v>
      </c>
      <c r="Z4" s="437">
        <f t="shared" si="0"/>
        <v>2008</v>
      </c>
      <c r="AA4" s="437">
        <f t="shared" si="0"/>
        <v>2009</v>
      </c>
      <c r="AB4" s="437">
        <f t="shared" si="0"/>
        <v>2010</v>
      </c>
      <c r="AC4" s="437">
        <f t="shared" si="0"/>
        <v>2011</v>
      </c>
      <c r="AD4" s="437">
        <f t="shared" si="0"/>
        <v>2012</v>
      </c>
      <c r="AE4" s="437">
        <f t="shared" si="0"/>
        <v>2013</v>
      </c>
      <c r="AF4" s="437">
        <f t="shared" si="0"/>
        <v>2014</v>
      </c>
      <c r="AG4" s="437">
        <f t="shared" si="0"/>
        <v>2015</v>
      </c>
      <c r="AH4" s="437">
        <f t="shared" si="0"/>
        <v>2016</v>
      </c>
      <c r="AI4" s="437">
        <f t="shared" si="0"/>
        <v>2017</v>
      </c>
      <c r="AJ4" s="437">
        <f t="shared" si="0"/>
        <v>2018</v>
      </c>
    </row>
    <row r="5" spans="2:36" ht="13.5" customHeight="1">
      <c r="B5" s="427"/>
      <c r="D5" s="438" t="s">
        <v>533</v>
      </c>
      <c r="E5" s="439"/>
      <c r="F5" s="440"/>
      <c r="G5" s="441" t="s">
        <v>534</v>
      </c>
      <c r="H5" s="445">
        <v>669.25900000000001</v>
      </c>
      <c r="I5" s="445">
        <v>685.41899999999998</v>
      </c>
      <c r="J5" s="445">
        <v>705.63</v>
      </c>
      <c r="K5" s="445">
        <v>710.06700000000001</v>
      </c>
      <c r="L5" s="445">
        <v>753.78899999999999</v>
      </c>
      <c r="M5" s="445">
        <v>783.00400000000002</v>
      </c>
      <c r="N5" s="445">
        <v>807.577</v>
      </c>
      <c r="O5" s="445">
        <v>826.09900000000005</v>
      </c>
      <c r="P5" s="445">
        <v>856.1</v>
      </c>
      <c r="Q5" s="445">
        <v>855.35</v>
      </c>
      <c r="R5" s="445">
        <v>864.54200000000003</v>
      </c>
      <c r="S5" s="445">
        <v>867.25199999999995</v>
      </c>
      <c r="T5" s="445">
        <v>874.58699999999999</v>
      </c>
      <c r="U5" s="445">
        <v>887.72400000000005</v>
      </c>
      <c r="V5" s="445">
        <v>884.33</v>
      </c>
      <c r="W5" s="445">
        <v>894.79</v>
      </c>
      <c r="X5" s="445">
        <v>924.93200000000002</v>
      </c>
      <c r="Y5" s="445">
        <v>920.20500000000004</v>
      </c>
      <c r="Z5" s="445">
        <v>900.375</v>
      </c>
      <c r="AA5" s="445">
        <v>891.84100000000001</v>
      </c>
      <c r="AB5" s="445">
        <v>881.92499999999995</v>
      </c>
      <c r="AC5" s="445">
        <v>882.40899999999999</v>
      </c>
      <c r="AD5" s="445">
        <v>938.41600000000005</v>
      </c>
      <c r="AE5" s="445">
        <v>992.64700000000005</v>
      </c>
      <c r="AF5" s="445">
        <v>1005.957</v>
      </c>
      <c r="AG5" s="445">
        <v>996.83399999999995</v>
      </c>
      <c r="AH5" s="445">
        <v>994.21600000000001</v>
      </c>
      <c r="AI5" s="445">
        <v>998.75599999999997</v>
      </c>
      <c r="AJ5" s="445">
        <v>1002.711</v>
      </c>
    </row>
    <row r="6" spans="2:36" ht="13.5" customHeight="1">
      <c r="B6" s="427"/>
      <c r="D6" s="442" t="s">
        <v>535</v>
      </c>
      <c r="E6" s="443"/>
      <c r="F6" s="444"/>
      <c r="G6" s="446" t="s">
        <v>536</v>
      </c>
      <c r="H6" s="445">
        <v>1621.3099745192605</v>
      </c>
      <c r="I6" s="445">
        <v>1810.9136409148284</v>
      </c>
      <c r="J6" s="445">
        <v>1959.3458538802256</v>
      </c>
      <c r="K6" s="445">
        <v>2133.6236885211374</v>
      </c>
      <c r="L6" s="445">
        <v>2279.1301057332048</v>
      </c>
      <c r="M6" s="445">
        <v>2424.7940694551421</v>
      </c>
      <c r="N6" s="445">
        <v>2351.2661854414227</v>
      </c>
      <c r="O6" s="445">
        <v>2637.4875783237685</v>
      </c>
      <c r="P6" s="445">
        <v>2748.8534654236091</v>
      </c>
      <c r="Q6" s="445">
        <v>2711.8971492233195</v>
      </c>
      <c r="R6" s="445">
        <v>2742.2908485740654</v>
      </c>
      <c r="S6" s="445">
        <v>2764.0707777777779</v>
      </c>
      <c r="T6" s="445">
        <v>2894.9907863247872</v>
      </c>
      <c r="U6" s="445">
        <v>3090.4570384615381</v>
      </c>
      <c r="V6" s="445">
        <v>2924.9140641025638</v>
      </c>
      <c r="W6" s="445">
        <v>3030.9865555555557</v>
      </c>
      <c r="X6" s="445">
        <v>3147.4183119658119</v>
      </c>
      <c r="Y6" s="445">
        <v>2983.5462820512812</v>
      </c>
      <c r="Z6" s="445">
        <v>2944.7783888888889</v>
      </c>
      <c r="AA6" s="445">
        <v>2791.3974273504273</v>
      </c>
      <c r="AB6" s="445">
        <v>2629.1667649572646</v>
      </c>
      <c r="AC6" s="445">
        <v>2588.7872649572655</v>
      </c>
      <c r="AD6" s="445">
        <v>2757.7636153846152</v>
      </c>
      <c r="AE6" s="445">
        <v>2933.169162393162</v>
      </c>
      <c r="AF6" s="445">
        <v>2995.6529358974358</v>
      </c>
      <c r="AG6" s="445">
        <v>3004.9950854700855</v>
      </c>
      <c r="AH6" s="445">
        <v>3071.712658119658</v>
      </c>
      <c r="AI6" s="445">
        <v>3145.3288589743588</v>
      </c>
      <c r="AJ6" s="445">
        <v>3187.316230769231</v>
      </c>
    </row>
    <row r="7" spans="2:36" ht="13.5" customHeight="1">
      <c r="B7" s="427"/>
      <c r="D7" s="442" t="s">
        <v>537</v>
      </c>
      <c r="E7" s="443"/>
      <c r="F7" s="444"/>
      <c r="G7" s="446" t="s">
        <v>536</v>
      </c>
      <c r="H7" s="447">
        <v>5.3449999999999998</v>
      </c>
      <c r="I7" s="447">
        <v>8.6069999999999993</v>
      </c>
      <c r="J7" s="447">
        <v>5.891</v>
      </c>
      <c r="K7" s="447">
        <v>5.6769999999999996</v>
      </c>
      <c r="L7" s="447">
        <v>5.3760000000000003</v>
      </c>
      <c r="M7" s="447">
        <v>6.0289999999999999</v>
      </c>
      <c r="N7" s="447">
        <v>6.2309999999999999</v>
      </c>
      <c r="O7" s="447">
        <v>12.345000000000001</v>
      </c>
      <c r="P7" s="447">
        <v>4.7300000000000004</v>
      </c>
      <c r="Q7" s="447">
        <v>4.3979999999999997</v>
      </c>
      <c r="R7" s="447">
        <v>4.2869999999999999</v>
      </c>
      <c r="S7" s="447">
        <v>7.3129999999999997</v>
      </c>
      <c r="T7" s="447">
        <v>12.148</v>
      </c>
      <c r="U7" s="447">
        <v>16.466000000000001</v>
      </c>
      <c r="V7" s="447">
        <v>10.379</v>
      </c>
      <c r="W7" s="447">
        <v>7.661999999999999</v>
      </c>
      <c r="X7" s="447">
        <v>8.157</v>
      </c>
      <c r="Y7" s="447">
        <v>4.1840000000000002</v>
      </c>
      <c r="Z7" s="447">
        <v>2.7729999999999997</v>
      </c>
      <c r="AA7" s="447">
        <v>2.3580000000000001</v>
      </c>
      <c r="AB7" s="447">
        <v>1.8820000000000001</v>
      </c>
      <c r="AC7" s="447">
        <v>1.6600000000000001</v>
      </c>
      <c r="AD7" s="447">
        <v>1.907</v>
      </c>
      <c r="AE7" s="447">
        <v>1.8680000000000001</v>
      </c>
      <c r="AF7" s="447">
        <v>1.746</v>
      </c>
      <c r="AG7" s="447">
        <v>1.6959999999999997</v>
      </c>
      <c r="AH7" s="447">
        <v>1.6800000000000002</v>
      </c>
      <c r="AI7" s="447">
        <v>1.9359999999999999</v>
      </c>
      <c r="AJ7" s="447">
        <v>2.5690000000000004</v>
      </c>
    </row>
    <row r="8" spans="2:36" ht="13.5" customHeight="1">
      <c r="B8" s="427"/>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row>
    <row r="9" spans="2:36" ht="13.5" customHeight="1">
      <c r="B9" s="427"/>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row>
    <row r="10" spans="2:36" ht="13.5" customHeight="1">
      <c r="B10" s="427" t="s">
        <v>530</v>
      </c>
      <c r="C10" s="428">
        <f>C3+1</f>
        <v>38</v>
      </c>
      <c r="D10" s="429" t="s">
        <v>538</v>
      </c>
      <c r="E10" s="429"/>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row>
    <row r="11" spans="2:36" ht="13.5" customHeight="1">
      <c r="B11" s="427"/>
      <c r="D11" s="448" t="s">
        <v>539</v>
      </c>
      <c r="E11" s="449"/>
      <c r="F11" s="449"/>
      <c r="G11" s="436" t="s">
        <v>42</v>
      </c>
      <c r="H11" s="540"/>
      <c r="I11" s="541"/>
      <c r="J11" s="541"/>
      <c r="K11" s="541"/>
      <c r="L11" s="541"/>
      <c r="M11" s="541"/>
      <c r="N11" s="541"/>
      <c r="O11" s="541"/>
      <c r="P11" s="541"/>
      <c r="Q11" s="541"/>
      <c r="R11" s="542"/>
      <c r="S11" s="437">
        <v>2001</v>
      </c>
      <c r="T11" s="437">
        <f t="shared" ref="T11:AJ11" si="1">S11+1</f>
        <v>2002</v>
      </c>
      <c r="U11" s="437">
        <f t="shared" si="1"/>
        <v>2003</v>
      </c>
      <c r="V11" s="437">
        <f t="shared" si="1"/>
        <v>2004</v>
      </c>
      <c r="W11" s="437">
        <f t="shared" si="1"/>
        <v>2005</v>
      </c>
      <c r="X11" s="437">
        <f t="shared" si="1"/>
        <v>2006</v>
      </c>
      <c r="Y11" s="437">
        <f t="shared" si="1"/>
        <v>2007</v>
      </c>
      <c r="Z11" s="437">
        <f t="shared" si="1"/>
        <v>2008</v>
      </c>
      <c r="AA11" s="437">
        <f t="shared" si="1"/>
        <v>2009</v>
      </c>
      <c r="AB11" s="437">
        <f t="shared" si="1"/>
        <v>2010</v>
      </c>
      <c r="AC11" s="437">
        <f t="shared" si="1"/>
        <v>2011</v>
      </c>
      <c r="AD11" s="437">
        <f t="shared" si="1"/>
        <v>2012</v>
      </c>
      <c r="AE11" s="437">
        <f t="shared" si="1"/>
        <v>2013</v>
      </c>
      <c r="AF11" s="437">
        <f t="shared" si="1"/>
        <v>2014</v>
      </c>
      <c r="AG11" s="437">
        <f t="shared" si="1"/>
        <v>2015</v>
      </c>
      <c r="AH11" s="437">
        <f t="shared" si="1"/>
        <v>2016</v>
      </c>
      <c r="AI11" s="437">
        <f t="shared" si="1"/>
        <v>2017</v>
      </c>
      <c r="AJ11" s="437">
        <f t="shared" si="1"/>
        <v>2018</v>
      </c>
    </row>
    <row r="12" spans="2:36" ht="13.5" customHeight="1">
      <c r="B12" s="427"/>
      <c r="D12" s="442" t="s">
        <v>540</v>
      </c>
      <c r="E12" s="443"/>
      <c r="F12" s="443"/>
      <c r="G12" s="450"/>
      <c r="H12" s="543"/>
      <c r="I12" s="539"/>
      <c r="J12" s="539"/>
      <c r="K12" s="539"/>
      <c r="L12" s="539"/>
      <c r="M12" s="539"/>
      <c r="N12" s="539"/>
      <c r="O12" s="539"/>
      <c r="P12" s="539"/>
      <c r="Q12" s="539"/>
      <c r="R12" s="544"/>
      <c r="S12" s="451">
        <v>123.292</v>
      </c>
      <c r="T12" s="451">
        <v>114.883</v>
      </c>
      <c r="U12" s="451">
        <v>75.619</v>
      </c>
      <c r="V12" s="451">
        <v>104.953</v>
      </c>
      <c r="W12" s="451">
        <v>103.446</v>
      </c>
      <c r="X12" s="451">
        <v>107.52800000000001</v>
      </c>
      <c r="Y12" s="451">
        <v>109.017</v>
      </c>
      <c r="Z12" s="451">
        <v>90.578000000000003</v>
      </c>
      <c r="AA12" s="451">
        <v>89.671000000000006</v>
      </c>
      <c r="AB12" s="451">
        <v>84.162999999999997</v>
      </c>
      <c r="AC12" s="451">
        <v>129.596</v>
      </c>
      <c r="AD12" s="451">
        <v>129.26499999999999</v>
      </c>
      <c r="AE12" s="451">
        <v>131.428</v>
      </c>
      <c r="AF12" s="451">
        <v>131.68199999999999</v>
      </c>
      <c r="AG12" s="451">
        <v>79.52</v>
      </c>
      <c r="AH12" s="451">
        <v>68.272999999999996</v>
      </c>
      <c r="AI12" s="451">
        <v>37.731000000000002</v>
      </c>
      <c r="AJ12" s="451">
        <v>38.006</v>
      </c>
    </row>
    <row r="13" spans="2:36" ht="13.5" customHeight="1">
      <c r="B13" s="427"/>
      <c r="D13" s="442" t="s">
        <v>541</v>
      </c>
      <c r="E13" s="443"/>
      <c r="F13" s="443"/>
      <c r="G13" s="452"/>
      <c r="H13" s="543"/>
      <c r="I13" s="539"/>
      <c r="J13" s="539"/>
      <c r="K13" s="539"/>
      <c r="L13" s="539"/>
      <c r="M13" s="539"/>
      <c r="N13" s="539"/>
      <c r="O13" s="539"/>
      <c r="P13" s="539"/>
      <c r="Q13" s="539"/>
      <c r="R13" s="544"/>
      <c r="S13" s="451">
        <v>0</v>
      </c>
      <c r="T13" s="451">
        <v>0</v>
      </c>
      <c r="U13" s="451">
        <v>0</v>
      </c>
      <c r="V13" s="451">
        <v>0</v>
      </c>
      <c r="W13" s="451">
        <v>0</v>
      </c>
      <c r="X13" s="451">
        <v>0</v>
      </c>
      <c r="Y13" s="451">
        <v>3.9129999999999998</v>
      </c>
      <c r="Z13" s="451">
        <v>32.604999999999997</v>
      </c>
      <c r="AA13" s="451">
        <v>59.02</v>
      </c>
      <c r="AB13" s="451">
        <v>96.631</v>
      </c>
      <c r="AC13" s="451">
        <v>88.933000000000007</v>
      </c>
      <c r="AD13" s="451">
        <v>96.685000000000002</v>
      </c>
      <c r="AE13" s="451">
        <v>117.789</v>
      </c>
      <c r="AF13" s="451">
        <v>129.60300000000001</v>
      </c>
      <c r="AG13" s="451">
        <v>165.98699999999999</v>
      </c>
      <c r="AH13" s="451">
        <v>165.31200000000001</v>
      </c>
      <c r="AI13" s="451">
        <v>178.08199999999999</v>
      </c>
      <c r="AJ13" s="451">
        <v>179.38</v>
      </c>
    </row>
    <row r="14" spans="2:36" ht="13.5" customHeight="1">
      <c r="B14" s="427"/>
      <c r="D14" s="442" t="s">
        <v>542</v>
      </c>
      <c r="E14" s="443"/>
      <c r="F14" s="443"/>
      <c r="G14" s="452"/>
      <c r="H14" s="543"/>
      <c r="I14" s="539"/>
      <c r="J14" s="539"/>
      <c r="K14" s="539"/>
      <c r="L14" s="539"/>
      <c r="M14" s="539"/>
      <c r="N14" s="539"/>
      <c r="O14" s="539"/>
      <c r="P14" s="539"/>
      <c r="Q14" s="539"/>
      <c r="R14" s="544"/>
      <c r="S14" s="451">
        <v>42.947000000000003</v>
      </c>
      <c r="T14" s="451">
        <v>46.017000000000003</v>
      </c>
      <c r="U14" s="451">
        <v>31.564</v>
      </c>
      <c r="V14" s="451">
        <v>33.601999999999997</v>
      </c>
      <c r="W14" s="451">
        <v>29.643999999999998</v>
      </c>
      <c r="X14" s="451">
        <v>29.957000000000001</v>
      </c>
      <c r="Y14" s="451">
        <v>26.725000000000001</v>
      </c>
      <c r="Z14" s="451">
        <v>5.7190000000000003</v>
      </c>
      <c r="AA14" s="451">
        <v>2.4470000000000001</v>
      </c>
      <c r="AB14" s="451">
        <v>2.5739999999999998</v>
      </c>
      <c r="AC14" s="451">
        <v>2.105</v>
      </c>
      <c r="AD14" s="451">
        <v>0.56799999999999995</v>
      </c>
      <c r="AE14" s="451">
        <v>1.246</v>
      </c>
      <c r="AF14" s="451">
        <v>0</v>
      </c>
      <c r="AG14" s="451">
        <v>0.80300000000000005</v>
      </c>
      <c r="AH14" s="451">
        <v>0.77400000000000002</v>
      </c>
      <c r="AI14" s="451">
        <v>0</v>
      </c>
      <c r="AJ14" s="451">
        <v>0</v>
      </c>
    </row>
    <row r="15" spans="2:36" ht="13.5" customHeight="1">
      <c r="B15" s="427"/>
      <c r="D15" s="442" t="s">
        <v>543</v>
      </c>
      <c r="E15" s="443"/>
      <c r="F15" s="443"/>
      <c r="G15" s="452" t="s">
        <v>534</v>
      </c>
      <c r="H15" s="543"/>
      <c r="I15" s="539"/>
      <c r="J15" s="539"/>
      <c r="K15" s="539"/>
      <c r="L15" s="539"/>
      <c r="M15" s="539"/>
      <c r="N15" s="539"/>
      <c r="O15" s="539"/>
      <c r="P15" s="539"/>
      <c r="Q15" s="539"/>
      <c r="R15" s="544"/>
      <c r="S15" s="451">
        <v>55.841999999999999</v>
      </c>
      <c r="T15" s="451">
        <v>66.084999999999994</v>
      </c>
      <c r="U15" s="451">
        <v>58.543999999999997</v>
      </c>
      <c r="V15" s="451">
        <v>58.844000000000001</v>
      </c>
      <c r="W15" s="451">
        <v>53.573</v>
      </c>
      <c r="X15" s="451">
        <v>55.723999999999997</v>
      </c>
      <c r="Y15" s="451">
        <v>62.012999999999998</v>
      </c>
      <c r="Z15" s="451">
        <v>41.29</v>
      </c>
      <c r="AA15" s="451">
        <v>35.622999999999998</v>
      </c>
      <c r="AB15" s="451">
        <v>22.254000000000001</v>
      </c>
      <c r="AC15" s="451">
        <v>14.829000000000001</v>
      </c>
      <c r="AD15" s="451">
        <v>15.994999999999999</v>
      </c>
      <c r="AE15" s="451">
        <v>13.672000000000001</v>
      </c>
      <c r="AF15" s="451">
        <v>7.952</v>
      </c>
      <c r="AG15" s="451">
        <v>5.1449999999999996</v>
      </c>
      <c r="AH15" s="451">
        <v>6.5119999999999996</v>
      </c>
      <c r="AI15" s="451">
        <v>4.7190000000000003</v>
      </c>
      <c r="AJ15" s="451">
        <v>4.7530000000000001</v>
      </c>
    </row>
    <row r="16" spans="2:36" ht="13.5" customHeight="1">
      <c r="B16" s="427"/>
      <c r="D16" s="442" t="s">
        <v>544</v>
      </c>
      <c r="E16" s="443"/>
      <c r="F16" s="443"/>
      <c r="G16" s="452"/>
      <c r="H16" s="543"/>
      <c r="I16" s="539"/>
      <c r="J16" s="539"/>
      <c r="K16" s="539"/>
      <c r="L16" s="539"/>
      <c r="M16" s="539"/>
      <c r="N16" s="539"/>
      <c r="O16" s="539"/>
      <c r="P16" s="539"/>
      <c r="Q16" s="539"/>
      <c r="R16" s="544"/>
      <c r="S16" s="451">
        <v>146.47200000000001</v>
      </c>
      <c r="T16" s="451">
        <v>121.563</v>
      </c>
      <c r="U16" s="451">
        <v>104.922</v>
      </c>
      <c r="V16" s="451">
        <v>104.199</v>
      </c>
      <c r="W16" s="451">
        <v>102.51</v>
      </c>
      <c r="X16" s="451">
        <v>77.063999999999993</v>
      </c>
      <c r="Y16" s="451">
        <v>78.605999999999995</v>
      </c>
      <c r="Z16" s="451">
        <v>77.254999999999995</v>
      </c>
      <c r="AA16" s="451">
        <v>102.084</v>
      </c>
      <c r="AB16" s="451">
        <v>100.696</v>
      </c>
      <c r="AC16" s="451">
        <v>104.55</v>
      </c>
      <c r="AD16" s="451">
        <v>95.43</v>
      </c>
      <c r="AE16" s="451">
        <v>87.126000000000005</v>
      </c>
      <c r="AF16" s="451">
        <v>79.492000000000004</v>
      </c>
      <c r="AG16" s="451">
        <v>75.468999999999994</v>
      </c>
      <c r="AH16" s="451">
        <v>73.385999999999996</v>
      </c>
      <c r="AI16" s="451">
        <v>79.686000000000007</v>
      </c>
      <c r="AJ16" s="451">
        <v>80.266000000000005</v>
      </c>
    </row>
    <row r="17" spans="2:36" ht="13.5" customHeight="1">
      <c r="B17" s="427"/>
      <c r="D17" s="442" t="s">
        <v>545</v>
      </c>
      <c r="E17" s="443"/>
      <c r="F17" s="443"/>
      <c r="G17" s="452"/>
      <c r="H17" s="543"/>
      <c r="I17" s="539"/>
      <c r="J17" s="539"/>
      <c r="K17" s="539"/>
      <c r="L17" s="539"/>
      <c r="M17" s="539"/>
      <c r="N17" s="539"/>
      <c r="O17" s="539"/>
      <c r="P17" s="539"/>
      <c r="Q17" s="539"/>
      <c r="R17" s="544"/>
      <c r="S17" s="451">
        <v>68.760000000000005</v>
      </c>
      <c r="T17" s="451">
        <v>63.872999999999998</v>
      </c>
      <c r="U17" s="451">
        <v>73.813999999999993</v>
      </c>
      <c r="V17" s="451">
        <v>69.766000000000005</v>
      </c>
      <c r="W17" s="451">
        <v>75.944000000000003</v>
      </c>
      <c r="X17" s="451">
        <v>80.844999999999999</v>
      </c>
      <c r="Y17" s="451">
        <v>88.748000000000005</v>
      </c>
      <c r="Z17" s="451">
        <v>90.707999999999998</v>
      </c>
      <c r="AA17" s="451">
        <v>87.046999999999997</v>
      </c>
      <c r="AB17" s="451">
        <v>89.320999999999998</v>
      </c>
      <c r="AC17" s="451">
        <v>86.308000000000007</v>
      </c>
      <c r="AD17" s="451">
        <v>90.599000000000004</v>
      </c>
      <c r="AE17" s="451">
        <v>92.575999999999993</v>
      </c>
      <c r="AF17" s="451">
        <v>86.972999999999999</v>
      </c>
      <c r="AG17" s="451">
        <v>77.597999999999999</v>
      </c>
      <c r="AH17" s="451">
        <v>73.915999999999997</v>
      </c>
      <c r="AI17" s="451">
        <v>70.61</v>
      </c>
      <c r="AJ17" s="451">
        <v>71.125</v>
      </c>
    </row>
    <row r="18" spans="2:36" ht="13.5" customHeight="1">
      <c r="B18" s="427"/>
      <c r="D18" s="442" t="s">
        <v>546</v>
      </c>
      <c r="E18" s="443"/>
      <c r="F18" s="443"/>
      <c r="G18" s="453"/>
      <c r="H18" s="545"/>
      <c r="I18" s="546"/>
      <c r="J18" s="546"/>
      <c r="K18" s="546"/>
      <c r="L18" s="546"/>
      <c r="M18" s="546"/>
      <c r="N18" s="546"/>
      <c r="O18" s="546"/>
      <c r="P18" s="546"/>
      <c r="Q18" s="546"/>
      <c r="R18" s="547"/>
      <c r="S18" s="451">
        <v>58.881999999999998</v>
      </c>
      <c r="T18" s="451">
        <v>40.088999999999999</v>
      </c>
      <c r="U18" s="451">
        <v>46.91</v>
      </c>
      <c r="V18" s="451">
        <v>45.912999999999997</v>
      </c>
      <c r="W18" s="451">
        <v>46.985999999999997</v>
      </c>
      <c r="X18" s="451">
        <v>57.704000000000001</v>
      </c>
      <c r="Y18" s="451">
        <v>53.731000000000002</v>
      </c>
      <c r="Z18" s="451">
        <v>49.463000000000001</v>
      </c>
      <c r="AA18" s="451">
        <v>56.762999999999998</v>
      </c>
      <c r="AB18" s="451">
        <v>47.762999999999998</v>
      </c>
      <c r="AC18" s="451">
        <v>54.792000000000002</v>
      </c>
      <c r="AD18" s="451">
        <v>88.284000000000006</v>
      </c>
      <c r="AE18" s="451">
        <v>94.619</v>
      </c>
      <c r="AF18" s="451">
        <v>101.842</v>
      </c>
      <c r="AG18" s="451">
        <v>102.926</v>
      </c>
      <c r="AH18" s="451">
        <v>97.021000000000001</v>
      </c>
      <c r="AI18" s="451">
        <v>53.807000000000002</v>
      </c>
      <c r="AJ18" s="451">
        <v>54.198999999999998</v>
      </c>
    </row>
    <row r="19" spans="2:36" ht="13.5" customHeight="1">
      <c r="B19" s="427"/>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row>
    <row r="20" spans="2:36" ht="13.5" customHeight="1">
      <c r="B20" s="427"/>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row>
    <row r="21" spans="2:36" ht="13.5" customHeight="1">
      <c r="B21" s="427"/>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row>
    <row r="22" spans="2:36" ht="13.5" customHeight="1">
      <c r="B22" s="427"/>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row>
    <row r="23" spans="2:36" s="432" customFormat="1" ht="16.5">
      <c r="B23" s="427" t="s">
        <v>530</v>
      </c>
      <c r="C23" s="428">
        <f>C10+4</f>
        <v>42</v>
      </c>
      <c r="D23" s="454" t="s">
        <v>621</v>
      </c>
      <c r="E23" s="428"/>
      <c r="F23" s="428"/>
    </row>
    <row r="24" spans="2:36" s="432" customFormat="1" ht="15">
      <c r="B24" s="427"/>
      <c r="C24" s="428"/>
      <c r="D24" s="437" t="s">
        <v>547</v>
      </c>
      <c r="E24" s="455" t="s">
        <v>548</v>
      </c>
      <c r="F24" s="434"/>
      <c r="G24" s="456" t="s">
        <v>549</v>
      </c>
      <c r="H24" s="437">
        <v>1990</v>
      </c>
      <c r="I24" s="437">
        <f t="shared" ref="I24:AJ24" si="2">H24+1</f>
        <v>1991</v>
      </c>
      <c r="J24" s="437">
        <f t="shared" si="2"/>
        <v>1992</v>
      </c>
      <c r="K24" s="437">
        <f t="shared" si="2"/>
        <v>1993</v>
      </c>
      <c r="L24" s="437">
        <f t="shared" si="2"/>
        <v>1994</v>
      </c>
      <c r="M24" s="437">
        <f t="shared" si="2"/>
        <v>1995</v>
      </c>
      <c r="N24" s="437">
        <f t="shared" si="2"/>
        <v>1996</v>
      </c>
      <c r="O24" s="437">
        <f t="shared" si="2"/>
        <v>1997</v>
      </c>
      <c r="P24" s="437">
        <f t="shared" si="2"/>
        <v>1998</v>
      </c>
      <c r="Q24" s="437">
        <f t="shared" si="2"/>
        <v>1999</v>
      </c>
      <c r="R24" s="437">
        <f t="shared" si="2"/>
        <v>2000</v>
      </c>
      <c r="S24" s="437">
        <f t="shared" si="2"/>
        <v>2001</v>
      </c>
      <c r="T24" s="437">
        <f t="shared" si="2"/>
        <v>2002</v>
      </c>
      <c r="U24" s="437">
        <f t="shared" si="2"/>
        <v>2003</v>
      </c>
      <c r="V24" s="437">
        <f t="shared" si="2"/>
        <v>2004</v>
      </c>
      <c r="W24" s="437">
        <f t="shared" si="2"/>
        <v>2005</v>
      </c>
      <c r="X24" s="437">
        <f t="shared" si="2"/>
        <v>2006</v>
      </c>
      <c r="Y24" s="437">
        <f t="shared" si="2"/>
        <v>2007</v>
      </c>
      <c r="Z24" s="437">
        <f t="shared" si="2"/>
        <v>2008</v>
      </c>
      <c r="AA24" s="437">
        <f t="shared" si="2"/>
        <v>2009</v>
      </c>
      <c r="AB24" s="437">
        <f t="shared" si="2"/>
        <v>2010</v>
      </c>
      <c r="AC24" s="437">
        <f t="shared" si="2"/>
        <v>2011</v>
      </c>
      <c r="AD24" s="437">
        <f t="shared" si="2"/>
        <v>2012</v>
      </c>
      <c r="AE24" s="437">
        <f t="shared" si="2"/>
        <v>2013</v>
      </c>
      <c r="AF24" s="437">
        <f t="shared" si="2"/>
        <v>2014</v>
      </c>
      <c r="AG24" s="437">
        <f t="shared" si="2"/>
        <v>2015</v>
      </c>
      <c r="AH24" s="437">
        <f t="shared" si="2"/>
        <v>2016</v>
      </c>
      <c r="AI24" s="437">
        <f t="shared" si="2"/>
        <v>2017</v>
      </c>
      <c r="AJ24" s="437">
        <f t="shared" si="2"/>
        <v>2018</v>
      </c>
    </row>
    <row r="25" spans="2:36" s="465" customFormat="1" ht="15">
      <c r="B25" s="457"/>
      <c r="C25" s="458"/>
      <c r="D25" s="459"/>
      <c r="E25" s="460" t="s">
        <v>550</v>
      </c>
      <c r="F25" s="461"/>
      <c r="G25" s="462"/>
      <c r="H25" s="463">
        <v>8.2856000000000005</v>
      </c>
      <c r="I25" s="463">
        <v>8.2856000000000005</v>
      </c>
      <c r="J25" s="463">
        <v>8.2856000000000005</v>
      </c>
      <c r="K25" s="463">
        <v>8.2856000000000005</v>
      </c>
      <c r="L25" s="463">
        <v>8.2856000000000005</v>
      </c>
      <c r="M25" s="463">
        <v>8.2856000000000005</v>
      </c>
      <c r="N25" s="463">
        <v>8.2856000000000005</v>
      </c>
      <c r="O25" s="463">
        <v>8.2856000000000005</v>
      </c>
      <c r="P25" s="463">
        <v>8.2856000000000005</v>
      </c>
      <c r="Q25" s="463">
        <v>8.2856000000000005</v>
      </c>
      <c r="R25" s="463">
        <v>8.2024610004906542</v>
      </c>
      <c r="S25" s="463">
        <v>7.9350800972538948</v>
      </c>
      <c r="T25" s="463">
        <v>7.6672074139316253</v>
      </c>
      <c r="U25" s="463">
        <v>7.4220238273858659</v>
      </c>
      <c r="V25" s="463">
        <v>7.1915891268498138</v>
      </c>
      <c r="W25" s="463">
        <v>6.9004387114064203</v>
      </c>
      <c r="X25" s="463">
        <v>6.4839900888753128</v>
      </c>
      <c r="Y25" s="463">
        <v>6.0768094262124235</v>
      </c>
      <c r="Z25" s="463">
        <v>5.7299616542426817</v>
      </c>
      <c r="AA25" s="463">
        <v>5.3629767955565697</v>
      </c>
      <c r="AB25" s="463">
        <v>5.0452288363862401</v>
      </c>
      <c r="AC25" s="463">
        <v>4.7696259215695562</v>
      </c>
      <c r="AD25" s="463">
        <v>4.498467592220579</v>
      </c>
      <c r="AE25" s="463">
        <v>4.2326736550222712</v>
      </c>
      <c r="AF25" s="463">
        <v>4.0209346083457893</v>
      </c>
      <c r="AG25" s="463">
        <v>3.8245047562812977</v>
      </c>
      <c r="AH25" s="463">
        <v>3.6489920914745988</v>
      </c>
      <c r="AI25" s="463">
        <v>3.4801491730921543</v>
      </c>
      <c r="AJ25" s="463">
        <v>3.3359724409931393</v>
      </c>
    </row>
    <row r="26" spans="2:36" s="465" customFormat="1" ht="15">
      <c r="B26" s="457"/>
      <c r="C26" s="458"/>
      <c r="D26" s="466"/>
      <c r="E26" s="467" t="s">
        <v>551</v>
      </c>
      <c r="F26" s="461"/>
      <c r="G26" s="468"/>
      <c r="H26" s="463">
        <v>14.53656</v>
      </c>
      <c r="I26" s="463">
        <v>14.53656</v>
      </c>
      <c r="J26" s="463">
        <v>14.53656</v>
      </c>
      <c r="K26" s="463">
        <v>14.53656</v>
      </c>
      <c r="L26" s="463">
        <v>14.53656</v>
      </c>
      <c r="M26" s="463">
        <v>14.53656</v>
      </c>
      <c r="N26" s="463">
        <v>14.53656</v>
      </c>
      <c r="O26" s="463">
        <v>14.53656</v>
      </c>
      <c r="P26" s="463">
        <v>14.53656</v>
      </c>
      <c r="Q26" s="463">
        <v>14.53656</v>
      </c>
      <c r="R26" s="463">
        <v>14.334999142485874</v>
      </c>
      <c r="S26" s="463">
        <v>13.686765167367559</v>
      </c>
      <c r="T26" s="463">
        <v>13.037338928494222</v>
      </c>
      <c r="U26" s="463">
        <v>12.442919772091008</v>
      </c>
      <c r="V26" s="463">
        <v>11.884257578473484</v>
      </c>
      <c r="W26" s="463">
        <v>11.270648277163327</v>
      </c>
      <c r="X26" s="463">
        <v>10.533657552932629</v>
      </c>
      <c r="Y26" s="463">
        <v>9.8184882748892424</v>
      </c>
      <c r="Z26" s="463">
        <v>9.2086992011869402</v>
      </c>
      <c r="AA26" s="463">
        <v>8.5605088093536761</v>
      </c>
      <c r="AB26" s="463">
        <v>8.0053611195972092</v>
      </c>
      <c r="AC26" s="463">
        <v>7.5374535718816427</v>
      </c>
      <c r="AD26" s="463">
        <v>7.0809816682425772</v>
      </c>
      <c r="AE26" s="463">
        <v>6.6469482848747621</v>
      </c>
      <c r="AF26" s="463">
        <v>6.3120270432518213</v>
      </c>
      <c r="AG26" s="463">
        <v>6.0114281093872304</v>
      </c>
      <c r="AH26" s="463">
        <v>5.7531070973107212</v>
      </c>
      <c r="AI26" s="463">
        <v>5.5117273485402016</v>
      </c>
      <c r="AJ26" s="463">
        <v>5.3235018319502183</v>
      </c>
    </row>
    <row r="27" spans="2:36" s="465" customFormat="1" ht="15">
      <c r="B27" s="457"/>
      <c r="C27" s="458"/>
      <c r="D27" s="466"/>
      <c r="E27" s="467" t="s">
        <v>552</v>
      </c>
      <c r="F27" s="461"/>
      <c r="G27" s="468"/>
      <c r="H27" s="463" t="s">
        <v>526</v>
      </c>
      <c r="I27" s="463" t="s">
        <v>526</v>
      </c>
      <c r="J27" s="463" t="s">
        <v>526</v>
      </c>
      <c r="K27" s="463" t="s">
        <v>526</v>
      </c>
      <c r="L27" s="463" t="s">
        <v>526</v>
      </c>
      <c r="M27" s="463" t="s">
        <v>526</v>
      </c>
      <c r="N27" s="463" t="s">
        <v>526</v>
      </c>
      <c r="O27" s="463" t="s">
        <v>526</v>
      </c>
      <c r="P27" s="463" t="s">
        <v>526</v>
      </c>
      <c r="Q27" s="463" t="s">
        <v>526</v>
      </c>
      <c r="R27" s="463" t="s">
        <v>526</v>
      </c>
      <c r="S27" s="463" t="s">
        <v>526</v>
      </c>
      <c r="T27" s="463" t="s">
        <v>526</v>
      </c>
      <c r="U27" s="463">
        <v>2.2343848269066111</v>
      </c>
      <c r="V27" s="463">
        <v>2.2343848269066111</v>
      </c>
      <c r="W27" s="463">
        <v>2.2343848269066111</v>
      </c>
      <c r="X27" s="463">
        <v>2.2343848269066111</v>
      </c>
      <c r="Y27" s="463">
        <v>2.2343848269066111</v>
      </c>
      <c r="Z27" s="463">
        <v>2.2343848269066111</v>
      </c>
      <c r="AA27" s="463">
        <v>2.2343848269066111</v>
      </c>
      <c r="AB27" s="463">
        <v>2.2343848269066111</v>
      </c>
      <c r="AC27" s="463">
        <v>2.2343848269066111</v>
      </c>
      <c r="AD27" s="463">
        <v>2.2343848269066111</v>
      </c>
      <c r="AE27" s="463">
        <v>2.2343848269066111</v>
      </c>
      <c r="AF27" s="463">
        <v>2.2343848269066111</v>
      </c>
      <c r="AG27" s="463">
        <v>2.2343848269066111</v>
      </c>
      <c r="AH27" s="463">
        <v>2.2343848269066111</v>
      </c>
      <c r="AI27" s="463">
        <v>2.2343848269066111</v>
      </c>
      <c r="AJ27" s="463">
        <v>2.3477379195007542</v>
      </c>
    </row>
    <row r="28" spans="2:36" s="465" customFormat="1" ht="15">
      <c r="B28" s="457"/>
      <c r="C28" s="458"/>
      <c r="D28" s="466"/>
      <c r="E28" s="460" t="s">
        <v>553</v>
      </c>
      <c r="F28" s="461"/>
      <c r="G28" s="468"/>
      <c r="H28" s="470">
        <v>14</v>
      </c>
      <c r="I28" s="471">
        <v>14</v>
      </c>
      <c r="J28" s="471">
        <v>14</v>
      </c>
      <c r="K28" s="471">
        <v>14</v>
      </c>
      <c r="L28" s="471">
        <v>14</v>
      </c>
      <c r="M28" s="471">
        <v>14</v>
      </c>
      <c r="N28" s="471">
        <v>14</v>
      </c>
      <c r="O28" s="471">
        <v>14</v>
      </c>
      <c r="P28" s="471">
        <v>14</v>
      </c>
      <c r="Q28" s="471">
        <v>14</v>
      </c>
      <c r="R28" s="471">
        <v>14</v>
      </c>
      <c r="S28" s="471">
        <v>14</v>
      </c>
      <c r="T28" s="471">
        <v>14</v>
      </c>
      <c r="U28" s="471">
        <v>14</v>
      </c>
      <c r="V28" s="471">
        <v>14</v>
      </c>
      <c r="W28" s="471">
        <v>14</v>
      </c>
      <c r="X28" s="471">
        <v>14</v>
      </c>
      <c r="Y28" s="471">
        <v>14</v>
      </c>
      <c r="Z28" s="471">
        <v>14</v>
      </c>
      <c r="AA28" s="471">
        <v>14</v>
      </c>
      <c r="AB28" s="471">
        <v>14</v>
      </c>
      <c r="AC28" s="469">
        <v>14</v>
      </c>
      <c r="AD28" s="471">
        <v>14</v>
      </c>
      <c r="AE28" s="471">
        <v>14</v>
      </c>
      <c r="AF28" s="471">
        <v>14</v>
      </c>
      <c r="AG28" s="471">
        <v>14</v>
      </c>
      <c r="AH28" s="471">
        <v>14</v>
      </c>
      <c r="AI28" s="471">
        <v>14</v>
      </c>
      <c r="AJ28" s="534">
        <v>14</v>
      </c>
    </row>
    <row r="29" spans="2:36" s="465" customFormat="1" ht="15">
      <c r="B29" s="457"/>
      <c r="C29" s="458"/>
      <c r="D29" s="466" t="s">
        <v>554</v>
      </c>
      <c r="E29" s="460" t="s">
        <v>555</v>
      </c>
      <c r="F29" s="461"/>
      <c r="G29" s="468"/>
      <c r="H29" s="463">
        <v>18.745000000000001</v>
      </c>
      <c r="I29" s="463">
        <v>18.745000000000001</v>
      </c>
      <c r="J29" s="463">
        <v>18.745000000000001</v>
      </c>
      <c r="K29" s="463">
        <v>18.745000000000001</v>
      </c>
      <c r="L29" s="463">
        <v>18.745000000000001</v>
      </c>
      <c r="M29" s="463">
        <v>18.745000000000001</v>
      </c>
      <c r="N29" s="463">
        <v>18.745000000000001</v>
      </c>
      <c r="O29" s="463">
        <v>18.745000000000001</v>
      </c>
      <c r="P29" s="463">
        <v>18.661808872774529</v>
      </c>
      <c r="Q29" s="463">
        <v>18.332396866377934</v>
      </c>
      <c r="R29" s="463">
        <v>17.958768164357895</v>
      </c>
      <c r="S29" s="463">
        <v>17.592052528100108</v>
      </c>
      <c r="T29" s="463">
        <v>16.834191551280774</v>
      </c>
      <c r="U29" s="463">
        <v>14.900925063713986</v>
      </c>
      <c r="V29" s="463">
        <v>13.234356828888536</v>
      </c>
      <c r="W29" s="463">
        <v>11.706011862360057</v>
      </c>
      <c r="X29" s="463">
        <v>10.372298759553452</v>
      </c>
      <c r="Y29" s="463">
        <v>9.3280213618824082</v>
      </c>
      <c r="Z29" s="463">
        <v>8.431376557619032</v>
      </c>
      <c r="AA29" s="463">
        <v>7.8107000881182245</v>
      </c>
      <c r="AB29" s="463">
        <v>7.2616241399253738</v>
      </c>
      <c r="AC29" s="463">
        <v>6.7840880436277029</v>
      </c>
      <c r="AD29" s="463">
        <v>6.3299713028990547</v>
      </c>
      <c r="AE29" s="463">
        <v>5.9171085377698684</v>
      </c>
      <c r="AF29" s="463">
        <v>5.5695993437241871</v>
      </c>
      <c r="AG29" s="463">
        <v>5.2703075484979882</v>
      </c>
      <c r="AH29" s="463">
        <v>5.0083874334720759</v>
      </c>
      <c r="AI29" s="463">
        <v>4.7839303616329047</v>
      </c>
      <c r="AJ29" s="463">
        <v>4.5758345846130153</v>
      </c>
    </row>
    <row r="30" spans="2:36" s="465" customFormat="1" ht="15">
      <c r="B30" s="457"/>
      <c r="C30" s="458"/>
      <c r="D30" s="466"/>
      <c r="E30" s="460" t="s">
        <v>556</v>
      </c>
      <c r="F30" s="461"/>
      <c r="G30" s="468"/>
      <c r="H30" s="463">
        <v>21.179814593308866</v>
      </c>
      <c r="I30" s="463">
        <v>21.178043421132479</v>
      </c>
      <c r="J30" s="463">
        <v>21.179778652078781</v>
      </c>
      <c r="K30" s="463">
        <v>21.171919921881155</v>
      </c>
      <c r="L30" s="463">
        <v>21.193061214887663</v>
      </c>
      <c r="M30" s="463">
        <v>21.21778964159547</v>
      </c>
      <c r="N30" s="463">
        <v>21.201176890623938</v>
      </c>
      <c r="O30" s="463">
        <v>21.200163315692595</v>
      </c>
      <c r="P30" s="463">
        <v>21.211147670571457</v>
      </c>
      <c r="Q30" s="463">
        <v>21.242549732626287</v>
      </c>
      <c r="R30" s="463">
        <v>21.216983973417666</v>
      </c>
      <c r="S30" s="463">
        <v>20.754615162833513</v>
      </c>
      <c r="T30" s="463">
        <v>19.331511765570198</v>
      </c>
      <c r="U30" s="463">
        <v>17.549770506576557</v>
      </c>
      <c r="V30" s="463">
        <v>15.998358422539477</v>
      </c>
      <c r="W30" s="463">
        <v>14.456850876984037</v>
      </c>
      <c r="X30" s="463">
        <v>12.854409375871406</v>
      </c>
      <c r="Y30" s="463">
        <v>11.605871318766139</v>
      </c>
      <c r="Z30" s="463">
        <v>10.420389285478745</v>
      </c>
      <c r="AA30" s="463">
        <v>9.5414446568989426</v>
      </c>
      <c r="AB30" s="463">
        <v>8.7372882362935531</v>
      </c>
      <c r="AC30" s="463">
        <v>8.0411648429397786</v>
      </c>
      <c r="AD30" s="463">
        <v>7.3691107833178462</v>
      </c>
      <c r="AE30" s="463">
        <v>6.7587810557935146</v>
      </c>
      <c r="AF30" s="463">
        <v>6.231829106644847</v>
      </c>
      <c r="AG30" s="463">
        <v>5.7724387955089353</v>
      </c>
      <c r="AH30" s="463">
        <v>5.3692191964701754</v>
      </c>
      <c r="AI30" s="463">
        <v>5.022663991031517</v>
      </c>
      <c r="AJ30" s="463">
        <v>4.7080858346282524</v>
      </c>
    </row>
    <row r="31" spans="2:36" s="465" customFormat="1" ht="15">
      <c r="B31" s="457"/>
      <c r="C31" s="458"/>
      <c r="D31" s="466"/>
      <c r="E31" s="460" t="s">
        <v>557</v>
      </c>
      <c r="F31" s="461"/>
      <c r="G31" s="468"/>
      <c r="H31" s="470">
        <v>14</v>
      </c>
      <c r="I31" s="471">
        <v>14</v>
      </c>
      <c r="J31" s="471">
        <v>14</v>
      </c>
      <c r="K31" s="471">
        <v>14</v>
      </c>
      <c r="L31" s="471">
        <v>14</v>
      </c>
      <c r="M31" s="471">
        <v>14</v>
      </c>
      <c r="N31" s="471">
        <v>14</v>
      </c>
      <c r="O31" s="471">
        <v>14</v>
      </c>
      <c r="P31" s="471">
        <v>14</v>
      </c>
      <c r="Q31" s="471">
        <v>14</v>
      </c>
      <c r="R31" s="471">
        <v>14</v>
      </c>
      <c r="S31" s="471">
        <v>14</v>
      </c>
      <c r="T31" s="471">
        <v>14</v>
      </c>
      <c r="U31" s="471">
        <v>14</v>
      </c>
      <c r="V31" s="471">
        <v>14</v>
      </c>
      <c r="W31" s="471">
        <v>14</v>
      </c>
      <c r="X31" s="471">
        <v>14</v>
      </c>
      <c r="Y31" s="471">
        <v>14</v>
      </c>
      <c r="Z31" s="471">
        <v>14</v>
      </c>
      <c r="AA31" s="471">
        <v>14</v>
      </c>
      <c r="AB31" s="471">
        <v>14</v>
      </c>
      <c r="AC31" s="469">
        <v>14</v>
      </c>
      <c r="AD31" s="471">
        <v>14</v>
      </c>
      <c r="AE31" s="471">
        <v>14</v>
      </c>
      <c r="AF31" s="471">
        <v>14</v>
      </c>
      <c r="AG31" s="471">
        <v>14</v>
      </c>
      <c r="AH31" s="471">
        <v>14</v>
      </c>
      <c r="AI31" s="471">
        <v>14</v>
      </c>
      <c r="AJ31" s="534">
        <v>14</v>
      </c>
    </row>
    <row r="32" spans="2:36" s="465" customFormat="1" ht="15">
      <c r="B32" s="457"/>
      <c r="C32" s="458"/>
      <c r="D32" s="473"/>
      <c r="E32" s="460" t="s">
        <v>558</v>
      </c>
      <c r="F32" s="461"/>
      <c r="G32" s="468"/>
      <c r="H32" s="470">
        <v>14</v>
      </c>
      <c r="I32" s="471">
        <v>14</v>
      </c>
      <c r="J32" s="471">
        <v>14</v>
      </c>
      <c r="K32" s="471">
        <v>14</v>
      </c>
      <c r="L32" s="471">
        <v>14</v>
      </c>
      <c r="M32" s="471">
        <v>14</v>
      </c>
      <c r="N32" s="471">
        <v>14</v>
      </c>
      <c r="O32" s="471">
        <v>14</v>
      </c>
      <c r="P32" s="471">
        <v>14</v>
      </c>
      <c r="Q32" s="471">
        <v>14</v>
      </c>
      <c r="R32" s="471">
        <v>14</v>
      </c>
      <c r="S32" s="471">
        <v>14</v>
      </c>
      <c r="T32" s="471">
        <v>14</v>
      </c>
      <c r="U32" s="471">
        <v>14</v>
      </c>
      <c r="V32" s="471">
        <v>14</v>
      </c>
      <c r="W32" s="471">
        <v>14</v>
      </c>
      <c r="X32" s="471">
        <v>14</v>
      </c>
      <c r="Y32" s="471">
        <v>14</v>
      </c>
      <c r="Z32" s="471">
        <v>14</v>
      </c>
      <c r="AA32" s="471">
        <v>14</v>
      </c>
      <c r="AB32" s="471">
        <v>14</v>
      </c>
      <c r="AC32" s="469">
        <v>14</v>
      </c>
      <c r="AD32" s="471">
        <v>14</v>
      </c>
      <c r="AE32" s="471">
        <v>14</v>
      </c>
      <c r="AF32" s="471">
        <v>14</v>
      </c>
      <c r="AG32" s="471">
        <v>14</v>
      </c>
      <c r="AH32" s="471">
        <v>14</v>
      </c>
      <c r="AI32" s="471">
        <v>14</v>
      </c>
      <c r="AJ32" s="534">
        <v>14</v>
      </c>
    </row>
    <row r="33" spans="1:37" s="465" customFormat="1" ht="16.5">
      <c r="B33" s="457"/>
      <c r="C33" s="458"/>
      <c r="D33" s="459"/>
      <c r="E33" s="460" t="s">
        <v>559</v>
      </c>
      <c r="F33" s="461"/>
      <c r="G33" s="474" t="s">
        <v>560</v>
      </c>
      <c r="H33" s="463">
        <v>11.330916755381233</v>
      </c>
      <c r="I33" s="463">
        <v>11.480409835037024</v>
      </c>
      <c r="J33" s="463">
        <v>11.683202102401633</v>
      </c>
      <c r="K33" s="463">
        <v>11.859026896554449</v>
      </c>
      <c r="L33" s="463">
        <v>12.03795343591918</v>
      </c>
      <c r="M33" s="463">
        <v>12.200757955935048</v>
      </c>
      <c r="N33" s="463">
        <v>12.369646878461628</v>
      </c>
      <c r="O33" s="463">
        <v>12.495889526296242</v>
      </c>
      <c r="P33" s="463">
        <v>12.56837440435835</v>
      </c>
      <c r="Q33" s="463">
        <v>12.551514847992921</v>
      </c>
      <c r="R33" s="463">
        <v>12.580572634720319</v>
      </c>
      <c r="S33" s="463">
        <v>12.630370461621325</v>
      </c>
      <c r="T33" s="463">
        <v>12.694503012977096</v>
      </c>
      <c r="U33" s="463">
        <v>12.749851366261952</v>
      </c>
      <c r="V33" s="463">
        <v>12.769594162227802</v>
      </c>
      <c r="W33" s="463">
        <v>12.774391808018876</v>
      </c>
      <c r="X33" s="463">
        <v>12.805473111879433</v>
      </c>
      <c r="Y33" s="463">
        <v>12.838873844199505</v>
      </c>
      <c r="Z33" s="463">
        <v>12.849908799177779</v>
      </c>
      <c r="AA33" s="463">
        <v>12.829618323125064</v>
      </c>
      <c r="AB33" s="463">
        <v>12.756834656747548</v>
      </c>
      <c r="AC33" s="463">
        <v>12.714533466389836</v>
      </c>
      <c r="AD33" s="463">
        <v>12.797350320491185</v>
      </c>
      <c r="AE33" s="463">
        <v>12.902308180301391</v>
      </c>
      <c r="AF33" s="463">
        <v>12.730559802532911</v>
      </c>
      <c r="AG33" s="463">
        <v>12.457455664227412</v>
      </c>
      <c r="AH33" s="463">
        <v>12.212440765449958</v>
      </c>
      <c r="AI33" s="463">
        <v>12.133206581384949</v>
      </c>
      <c r="AJ33" s="463">
        <v>11.856650056969034</v>
      </c>
    </row>
    <row r="34" spans="1:37" s="465" customFormat="1" ht="15">
      <c r="B34" s="457"/>
      <c r="C34" s="458"/>
      <c r="D34" s="466"/>
      <c r="E34" s="460" t="s">
        <v>553</v>
      </c>
      <c r="F34" s="475"/>
      <c r="G34" s="468"/>
      <c r="H34" s="463">
        <v>19</v>
      </c>
      <c r="I34" s="463">
        <v>19</v>
      </c>
      <c r="J34" s="463">
        <v>18</v>
      </c>
      <c r="K34" s="463">
        <v>18</v>
      </c>
      <c r="L34" s="463">
        <v>18</v>
      </c>
      <c r="M34" s="463">
        <v>18</v>
      </c>
      <c r="N34" s="463">
        <v>18</v>
      </c>
      <c r="O34" s="463">
        <v>18</v>
      </c>
      <c r="P34" s="463">
        <v>18</v>
      </c>
      <c r="Q34" s="463">
        <v>17</v>
      </c>
      <c r="R34" s="463">
        <v>17</v>
      </c>
      <c r="S34" s="463">
        <v>17</v>
      </c>
      <c r="T34" s="463">
        <v>17</v>
      </c>
      <c r="U34" s="463">
        <v>17</v>
      </c>
      <c r="V34" s="463">
        <v>17</v>
      </c>
      <c r="W34" s="463">
        <v>17</v>
      </c>
      <c r="X34" s="463">
        <v>17</v>
      </c>
      <c r="Y34" s="463">
        <v>17</v>
      </c>
      <c r="Z34" s="463">
        <v>17</v>
      </c>
      <c r="AA34" s="463">
        <v>17</v>
      </c>
      <c r="AB34" s="463">
        <v>17</v>
      </c>
      <c r="AC34" s="463">
        <v>17</v>
      </c>
      <c r="AD34" s="463">
        <v>17</v>
      </c>
      <c r="AE34" s="463">
        <v>17</v>
      </c>
      <c r="AF34" s="463">
        <v>17</v>
      </c>
      <c r="AG34" s="463">
        <v>17</v>
      </c>
      <c r="AH34" s="463">
        <v>17</v>
      </c>
      <c r="AI34" s="463">
        <v>17</v>
      </c>
      <c r="AJ34" s="463">
        <v>17</v>
      </c>
    </row>
    <row r="35" spans="1:37" s="465" customFormat="1" ht="15">
      <c r="B35" s="457"/>
      <c r="C35" s="458"/>
      <c r="D35" s="466" t="s">
        <v>561</v>
      </c>
      <c r="E35" s="460" t="s">
        <v>556</v>
      </c>
      <c r="F35" s="461"/>
      <c r="G35" s="468"/>
      <c r="H35" s="463">
        <v>9.6150147218416642</v>
      </c>
      <c r="I35" s="463">
        <v>9.7352935571834891</v>
      </c>
      <c r="J35" s="463">
        <v>9.9028058311590232</v>
      </c>
      <c r="K35" s="463">
        <v>10.097226701820983</v>
      </c>
      <c r="L35" s="463">
        <v>10.375234235901402</v>
      </c>
      <c r="M35" s="463">
        <v>10.702044533197061</v>
      </c>
      <c r="N35" s="463">
        <v>10.85947093648198</v>
      </c>
      <c r="O35" s="463">
        <v>10.873420469148341</v>
      </c>
      <c r="P35" s="463">
        <v>10.607949759837142</v>
      </c>
      <c r="Q35" s="463">
        <v>10.364596171259787</v>
      </c>
      <c r="R35" s="463">
        <v>10.096529091764717</v>
      </c>
      <c r="S35" s="463">
        <v>9.8449628747155877</v>
      </c>
      <c r="T35" s="463">
        <v>9.6332202080244915</v>
      </c>
      <c r="U35" s="463">
        <v>9.2581094923120659</v>
      </c>
      <c r="V35" s="463">
        <v>8.9711014418106938</v>
      </c>
      <c r="W35" s="463">
        <v>8.6800961269004411</v>
      </c>
      <c r="X35" s="463">
        <v>8.5550255963060806</v>
      </c>
      <c r="Y35" s="463">
        <v>8.527294768097768</v>
      </c>
      <c r="Z35" s="463">
        <v>8.4052066964934706</v>
      </c>
      <c r="AA35" s="463">
        <v>8.347405141023458</v>
      </c>
      <c r="AB35" s="463">
        <v>8.2558328545250763</v>
      </c>
      <c r="AC35" s="463">
        <v>8.1533169205131948</v>
      </c>
      <c r="AD35" s="463">
        <v>8.0501502229887834</v>
      </c>
      <c r="AE35" s="463">
        <v>7.9339545280036372</v>
      </c>
      <c r="AF35" s="463">
        <v>7.8183681930817617</v>
      </c>
      <c r="AG35" s="463">
        <v>7.7042354271644298</v>
      </c>
      <c r="AH35" s="463">
        <v>7.5882513125918427</v>
      </c>
      <c r="AI35" s="463">
        <v>7.4783017742918689</v>
      </c>
      <c r="AJ35" s="463">
        <v>7.3678678539653815</v>
      </c>
    </row>
    <row r="36" spans="1:37" s="465" customFormat="1" ht="15">
      <c r="B36" s="457"/>
      <c r="C36" s="458"/>
      <c r="D36" s="466"/>
      <c r="E36" s="460" t="s">
        <v>557</v>
      </c>
      <c r="F36" s="461"/>
      <c r="G36" s="468"/>
      <c r="H36" s="463">
        <v>17</v>
      </c>
      <c r="I36" s="463">
        <v>16</v>
      </c>
      <c r="J36" s="463">
        <v>16</v>
      </c>
      <c r="K36" s="463">
        <v>16</v>
      </c>
      <c r="L36" s="463">
        <v>16</v>
      </c>
      <c r="M36" s="463">
        <v>16</v>
      </c>
      <c r="N36" s="463">
        <v>16</v>
      </c>
      <c r="O36" s="463">
        <v>16</v>
      </c>
      <c r="P36" s="463">
        <v>16</v>
      </c>
      <c r="Q36" s="463">
        <v>15</v>
      </c>
      <c r="R36" s="463">
        <v>15</v>
      </c>
      <c r="S36" s="463">
        <v>15</v>
      </c>
      <c r="T36" s="463">
        <v>15</v>
      </c>
      <c r="U36" s="463">
        <v>14.846901104377032</v>
      </c>
      <c r="V36" s="463">
        <v>14.418612234094869</v>
      </c>
      <c r="W36" s="463">
        <v>13.877241013323866</v>
      </c>
      <c r="X36" s="463">
        <v>13.0876155956022</v>
      </c>
      <c r="Y36" s="463">
        <v>12.447491884376699</v>
      </c>
      <c r="Z36" s="463">
        <v>11.886114291393334</v>
      </c>
      <c r="AA36" s="463">
        <v>11.524637049845323</v>
      </c>
      <c r="AB36" s="463">
        <v>11.107561922699224</v>
      </c>
      <c r="AC36" s="463">
        <v>10.642306122520129</v>
      </c>
      <c r="AD36" s="463">
        <v>10.117815573486396</v>
      </c>
      <c r="AE36" s="463">
        <v>9.5519058440908058</v>
      </c>
      <c r="AF36" s="463">
        <v>8.9711074943773319</v>
      </c>
      <c r="AG36" s="463">
        <v>8.410637706412313</v>
      </c>
      <c r="AH36" s="463">
        <v>7.8633789170263251</v>
      </c>
      <c r="AI36" s="463">
        <v>7.3162384316376814</v>
      </c>
      <c r="AJ36" s="463">
        <v>6.7419808997106747</v>
      </c>
    </row>
    <row r="37" spans="1:37" s="465" customFormat="1" ht="15">
      <c r="B37" s="457"/>
      <c r="C37" s="458"/>
      <c r="D37" s="473"/>
      <c r="E37" s="460" t="s">
        <v>558</v>
      </c>
      <c r="F37" s="461"/>
      <c r="G37" s="468"/>
      <c r="H37" s="463">
        <v>17</v>
      </c>
      <c r="I37" s="463">
        <v>17</v>
      </c>
      <c r="J37" s="463">
        <v>16</v>
      </c>
      <c r="K37" s="463">
        <v>16</v>
      </c>
      <c r="L37" s="463">
        <v>15</v>
      </c>
      <c r="M37" s="463">
        <v>15</v>
      </c>
      <c r="N37" s="463">
        <v>15</v>
      </c>
      <c r="O37" s="463">
        <v>14</v>
      </c>
      <c r="P37" s="463">
        <v>14</v>
      </c>
      <c r="Q37" s="463">
        <v>13</v>
      </c>
      <c r="R37" s="463">
        <v>13</v>
      </c>
      <c r="S37" s="463">
        <v>13</v>
      </c>
      <c r="T37" s="463">
        <v>13</v>
      </c>
      <c r="U37" s="463">
        <v>13</v>
      </c>
      <c r="V37" s="463">
        <v>13</v>
      </c>
      <c r="W37" s="463">
        <v>13</v>
      </c>
      <c r="X37" s="463">
        <v>13</v>
      </c>
      <c r="Y37" s="463">
        <v>13</v>
      </c>
      <c r="Z37" s="463">
        <v>13</v>
      </c>
      <c r="AA37" s="463">
        <v>13</v>
      </c>
      <c r="AB37" s="463">
        <v>13</v>
      </c>
      <c r="AC37" s="463">
        <v>13</v>
      </c>
      <c r="AD37" s="463">
        <v>13</v>
      </c>
      <c r="AE37" s="463">
        <v>13</v>
      </c>
      <c r="AF37" s="463">
        <v>13</v>
      </c>
      <c r="AG37" s="463">
        <v>13</v>
      </c>
      <c r="AH37" s="463">
        <v>13</v>
      </c>
      <c r="AI37" s="463">
        <v>13</v>
      </c>
      <c r="AJ37" s="463">
        <v>13</v>
      </c>
    </row>
    <row r="38" spans="1:37" s="465" customFormat="1" ht="15">
      <c r="B38" s="457"/>
      <c r="C38" s="458"/>
      <c r="D38" s="466" t="s">
        <v>562</v>
      </c>
      <c r="E38" s="460" t="s">
        <v>559</v>
      </c>
      <c r="F38" s="461"/>
      <c r="G38" s="468"/>
      <c r="H38" s="463">
        <f t="shared" ref="H38:AJ38" si="3">H26</f>
        <v>14.53656</v>
      </c>
      <c r="I38" s="463">
        <f t="shared" si="3"/>
        <v>14.53656</v>
      </c>
      <c r="J38" s="463">
        <f t="shared" si="3"/>
        <v>14.53656</v>
      </c>
      <c r="K38" s="463">
        <f t="shared" si="3"/>
        <v>14.53656</v>
      </c>
      <c r="L38" s="463">
        <f t="shared" si="3"/>
        <v>14.53656</v>
      </c>
      <c r="M38" s="463">
        <f t="shared" si="3"/>
        <v>14.53656</v>
      </c>
      <c r="N38" s="463">
        <f t="shared" si="3"/>
        <v>14.53656</v>
      </c>
      <c r="O38" s="463">
        <f t="shared" si="3"/>
        <v>14.53656</v>
      </c>
      <c r="P38" s="463">
        <f t="shared" si="3"/>
        <v>14.53656</v>
      </c>
      <c r="Q38" s="463">
        <f t="shared" si="3"/>
        <v>14.53656</v>
      </c>
      <c r="R38" s="463">
        <f t="shared" si="3"/>
        <v>14.334999142485874</v>
      </c>
      <c r="S38" s="463">
        <f t="shared" si="3"/>
        <v>13.686765167367559</v>
      </c>
      <c r="T38" s="463">
        <f t="shared" si="3"/>
        <v>13.037338928494222</v>
      </c>
      <c r="U38" s="463">
        <f t="shared" si="3"/>
        <v>12.442919772091008</v>
      </c>
      <c r="V38" s="463">
        <f t="shared" si="3"/>
        <v>11.884257578473484</v>
      </c>
      <c r="W38" s="463">
        <f t="shared" si="3"/>
        <v>11.270648277163327</v>
      </c>
      <c r="X38" s="463">
        <f t="shared" si="3"/>
        <v>10.533657552932629</v>
      </c>
      <c r="Y38" s="463">
        <f t="shared" si="3"/>
        <v>9.8184882748892424</v>
      </c>
      <c r="Z38" s="463">
        <f t="shared" si="3"/>
        <v>9.2086992011869402</v>
      </c>
      <c r="AA38" s="463">
        <f t="shared" si="3"/>
        <v>8.5605088093536761</v>
      </c>
      <c r="AB38" s="463">
        <f t="shared" si="3"/>
        <v>8.0053611195972092</v>
      </c>
      <c r="AC38" s="463">
        <f t="shared" si="3"/>
        <v>7.5374535718816427</v>
      </c>
      <c r="AD38" s="463">
        <f t="shared" si="3"/>
        <v>7.0809816682425772</v>
      </c>
      <c r="AE38" s="463">
        <f t="shared" si="3"/>
        <v>6.6469482848747621</v>
      </c>
      <c r="AF38" s="463">
        <f t="shared" si="3"/>
        <v>6.3120270432518213</v>
      </c>
      <c r="AG38" s="463">
        <f t="shared" si="3"/>
        <v>6.0114281093872304</v>
      </c>
      <c r="AH38" s="463">
        <f t="shared" si="3"/>
        <v>5.7531070973107212</v>
      </c>
      <c r="AI38" s="463">
        <f t="shared" si="3"/>
        <v>5.5117273485402016</v>
      </c>
      <c r="AJ38" s="463">
        <f t="shared" si="3"/>
        <v>5.3235018319502183</v>
      </c>
    </row>
    <row r="39" spans="1:37" s="465" customFormat="1" ht="15">
      <c r="B39" s="457"/>
      <c r="C39" s="458"/>
      <c r="D39" s="459"/>
      <c r="E39" s="460" t="s">
        <v>559</v>
      </c>
      <c r="F39" s="461"/>
      <c r="G39" s="468"/>
      <c r="H39" s="476">
        <v>13.343999999999999</v>
      </c>
      <c r="I39" s="472">
        <v>13.343999999999999</v>
      </c>
      <c r="J39" s="472">
        <v>13.343999999999999</v>
      </c>
      <c r="K39" s="472">
        <v>13.343999999999999</v>
      </c>
      <c r="L39" s="472">
        <v>13.343999999999999</v>
      </c>
      <c r="M39" s="472">
        <v>13.343999999999999</v>
      </c>
      <c r="N39" s="472">
        <v>13.343999999999999</v>
      </c>
      <c r="O39" s="472">
        <v>13.343999999999999</v>
      </c>
      <c r="P39" s="472">
        <v>13.343999999999999</v>
      </c>
      <c r="Q39" s="472">
        <v>13.343999999999999</v>
      </c>
      <c r="R39" s="472">
        <v>13.343999999999999</v>
      </c>
      <c r="S39" s="472">
        <v>13.343999999999999</v>
      </c>
      <c r="T39" s="472">
        <v>13.343999999999999</v>
      </c>
      <c r="U39" s="472">
        <v>13.343999999999999</v>
      </c>
      <c r="V39" s="472">
        <v>13.343999999999999</v>
      </c>
      <c r="W39" s="472">
        <v>13.343999999999999</v>
      </c>
      <c r="X39" s="472">
        <v>13.343999999999999</v>
      </c>
      <c r="Y39" s="472">
        <v>13.343999999999999</v>
      </c>
      <c r="Z39" s="472">
        <v>13.343999999999999</v>
      </c>
      <c r="AA39" s="472">
        <v>13.343999999999999</v>
      </c>
      <c r="AB39" s="472">
        <v>13.343999999999999</v>
      </c>
      <c r="AC39" s="469">
        <v>13.343999999999999</v>
      </c>
      <c r="AD39" s="472">
        <v>13.343999999999999</v>
      </c>
      <c r="AE39" s="472">
        <v>13.343999999999999</v>
      </c>
      <c r="AF39" s="472">
        <v>13.343999999999999</v>
      </c>
      <c r="AG39" s="472">
        <v>13.343999999999999</v>
      </c>
      <c r="AH39" s="472">
        <v>13.343999999999999</v>
      </c>
      <c r="AI39" s="472">
        <v>13.343999999999999</v>
      </c>
      <c r="AJ39" s="535">
        <v>13.343999999999999</v>
      </c>
    </row>
    <row r="40" spans="1:37" s="465" customFormat="1" ht="15">
      <c r="B40" s="457"/>
      <c r="C40" s="458"/>
      <c r="D40" s="466" t="s">
        <v>563</v>
      </c>
      <c r="E40" s="460" t="s">
        <v>553</v>
      </c>
      <c r="F40" s="461"/>
      <c r="G40" s="468"/>
      <c r="H40" s="476">
        <v>50</v>
      </c>
      <c r="I40" s="472">
        <v>50</v>
      </c>
      <c r="J40" s="472">
        <v>50</v>
      </c>
      <c r="K40" s="472">
        <v>50</v>
      </c>
      <c r="L40" s="472">
        <v>50</v>
      </c>
      <c r="M40" s="472">
        <v>50</v>
      </c>
      <c r="N40" s="472">
        <v>50</v>
      </c>
      <c r="O40" s="472">
        <v>50</v>
      </c>
      <c r="P40" s="472">
        <v>50</v>
      </c>
      <c r="Q40" s="472">
        <v>50</v>
      </c>
      <c r="R40" s="472">
        <v>50</v>
      </c>
      <c r="S40" s="472">
        <v>50</v>
      </c>
      <c r="T40" s="472">
        <v>50</v>
      </c>
      <c r="U40" s="472">
        <v>50</v>
      </c>
      <c r="V40" s="472">
        <v>50</v>
      </c>
      <c r="W40" s="472">
        <v>50</v>
      </c>
      <c r="X40" s="472">
        <v>50</v>
      </c>
      <c r="Y40" s="472">
        <v>50</v>
      </c>
      <c r="Z40" s="472">
        <v>50</v>
      </c>
      <c r="AA40" s="472">
        <v>50</v>
      </c>
      <c r="AB40" s="472">
        <v>50</v>
      </c>
      <c r="AC40" s="469">
        <v>50</v>
      </c>
      <c r="AD40" s="472">
        <v>50</v>
      </c>
      <c r="AE40" s="472">
        <v>50</v>
      </c>
      <c r="AF40" s="472">
        <v>50</v>
      </c>
      <c r="AG40" s="472">
        <v>50</v>
      </c>
      <c r="AH40" s="472">
        <v>50</v>
      </c>
      <c r="AI40" s="472">
        <v>50</v>
      </c>
      <c r="AJ40" s="535">
        <v>50</v>
      </c>
    </row>
    <row r="41" spans="1:37" s="465" customFormat="1" ht="15">
      <c r="B41" s="457"/>
      <c r="C41" s="458"/>
      <c r="D41" s="466"/>
      <c r="E41" s="467" t="s">
        <v>564</v>
      </c>
      <c r="F41" s="461"/>
      <c r="G41" s="468"/>
      <c r="H41" s="476">
        <v>92.875</v>
      </c>
      <c r="I41" s="472">
        <v>92.875</v>
      </c>
      <c r="J41" s="472">
        <v>92.875</v>
      </c>
      <c r="K41" s="472">
        <v>92.875</v>
      </c>
      <c r="L41" s="472">
        <v>92.875</v>
      </c>
      <c r="M41" s="472">
        <v>92.875</v>
      </c>
      <c r="N41" s="472">
        <v>92.875</v>
      </c>
      <c r="O41" s="472">
        <v>92.875</v>
      </c>
      <c r="P41" s="472">
        <v>92.875</v>
      </c>
      <c r="Q41" s="472">
        <v>92.875</v>
      </c>
      <c r="R41" s="472">
        <v>92.875</v>
      </c>
      <c r="S41" s="472">
        <v>92.875</v>
      </c>
      <c r="T41" s="472">
        <v>92.875</v>
      </c>
      <c r="U41" s="472">
        <v>92.875</v>
      </c>
      <c r="V41" s="472">
        <v>92.875</v>
      </c>
      <c r="W41" s="472">
        <v>92.875</v>
      </c>
      <c r="X41" s="472">
        <v>92.875</v>
      </c>
      <c r="Y41" s="472">
        <v>92.875</v>
      </c>
      <c r="Z41" s="472">
        <v>92.875</v>
      </c>
      <c r="AA41" s="472">
        <v>92.875</v>
      </c>
      <c r="AB41" s="472">
        <v>92.875</v>
      </c>
      <c r="AC41" s="469">
        <v>92.875</v>
      </c>
      <c r="AD41" s="472">
        <v>92.875</v>
      </c>
      <c r="AE41" s="472">
        <v>92.875</v>
      </c>
      <c r="AF41" s="472">
        <v>92.875</v>
      </c>
      <c r="AG41" s="472">
        <v>92.875</v>
      </c>
      <c r="AH41" s="472">
        <v>92.875</v>
      </c>
      <c r="AI41" s="472">
        <v>92.875</v>
      </c>
      <c r="AJ41" s="535">
        <v>92.875</v>
      </c>
    </row>
    <row r="42" spans="1:37" s="465" customFormat="1" ht="15">
      <c r="B42" s="457"/>
      <c r="C42" s="458"/>
      <c r="D42" s="473"/>
      <c r="E42" s="460" t="s">
        <v>558</v>
      </c>
      <c r="F42" s="461"/>
      <c r="G42" s="477"/>
      <c r="H42" s="476">
        <v>104.99202315154523</v>
      </c>
      <c r="I42" s="472">
        <v>104.99202315154523</v>
      </c>
      <c r="J42" s="472">
        <v>104.99202315154523</v>
      </c>
      <c r="K42" s="472">
        <v>104.99202315154523</v>
      </c>
      <c r="L42" s="472">
        <v>104.99202315154523</v>
      </c>
      <c r="M42" s="472">
        <v>104.99202315154523</v>
      </c>
      <c r="N42" s="472">
        <v>104.99202315154523</v>
      </c>
      <c r="O42" s="472">
        <v>104.99202315154523</v>
      </c>
      <c r="P42" s="472">
        <v>104.99202315154523</v>
      </c>
      <c r="Q42" s="472">
        <v>104.99202315154523</v>
      </c>
      <c r="R42" s="472">
        <v>104.99202315154523</v>
      </c>
      <c r="S42" s="472">
        <v>104.99202315154523</v>
      </c>
      <c r="T42" s="472">
        <v>104.99202315154523</v>
      </c>
      <c r="U42" s="472">
        <v>104.99202315154523</v>
      </c>
      <c r="V42" s="472">
        <v>104.99202315154523</v>
      </c>
      <c r="W42" s="472">
        <v>104.99202315154523</v>
      </c>
      <c r="X42" s="472">
        <v>104.99202315154523</v>
      </c>
      <c r="Y42" s="472">
        <v>104.99202315154523</v>
      </c>
      <c r="Z42" s="472">
        <v>104.99202315154523</v>
      </c>
      <c r="AA42" s="472">
        <v>104.99202315154523</v>
      </c>
      <c r="AB42" s="472">
        <v>104.99202315154523</v>
      </c>
      <c r="AC42" s="469">
        <v>104.99202315154523</v>
      </c>
      <c r="AD42" s="472">
        <v>104.99202315154523</v>
      </c>
      <c r="AE42" s="472">
        <v>104.99202315154523</v>
      </c>
      <c r="AF42" s="472">
        <v>104.99202315154523</v>
      </c>
      <c r="AG42" s="472">
        <v>104.99202315154523</v>
      </c>
      <c r="AH42" s="472">
        <v>104.99202315154523</v>
      </c>
      <c r="AI42" s="472">
        <v>104.99202315154523</v>
      </c>
      <c r="AJ42" s="535">
        <v>104.99202315154523</v>
      </c>
    </row>
    <row r="43" spans="1:37" s="432" customFormat="1" ht="15">
      <c r="B43" s="427"/>
      <c r="C43" s="428"/>
      <c r="F43" s="478"/>
      <c r="H43" s="479"/>
      <c r="I43" s="479"/>
      <c r="J43" s="479"/>
      <c r="K43" s="479"/>
      <c r="L43" s="479"/>
      <c r="M43" s="479"/>
      <c r="N43" s="479"/>
      <c r="O43" s="479"/>
      <c r="P43" s="479"/>
      <c r="Q43" s="479"/>
      <c r="R43" s="479"/>
      <c r="S43" s="479"/>
      <c r="T43" s="479"/>
      <c r="U43" s="479"/>
      <c r="V43" s="479" t="s">
        <v>46</v>
      </c>
      <c r="W43" s="479"/>
      <c r="X43" s="479"/>
      <c r="Y43" s="479"/>
      <c r="Z43" s="479"/>
      <c r="AA43" s="479"/>
      <c r="AB43" s="479"/>
      <c r="AC43" s="479"/>
      <c r="AD43" s="479"/>
      <c r="AE43" s="479"/>
      <c r="AF43" s="479"/>
      <c r="AG43" s="479"/>
      <c r="AH43" s="479"/>
      <c r="AI43" s="479"/>
      <c r="AJ43" s="479"/>
    </row>
    <row r="44" spans="1:37" s="432" customFormat="1" ht="15">
      <c r="B44" s="427"/>
      <c r="C44" s="428"/>
      <c r="F44" s="478"/>
      <c r="H44" s="479"/>
      <c r="I44" s="479"/>
      <c r="J44" s="479"/>
      <c r="K44" s="479"/>
      <c r="L44" s="479"/>
      <c r="M44" s="479"/>
      <c r="N44" s="479"/>
      <c r="O44" s="479"/>
      <c r="P44" s="479"/>
      <c r="Q44" s="479"/>
      <c r="R44" s="479"/>
      <c r="S44" s="479"/>
      <c r="T44" s="479"/>
      <c r="U44" s="479"/>
      <c r="V44" s="479"/>
      <c r="W44" s="479"/>
      <c r="X44" s="479"/>
      <c r="Y44" s="479"/>
      <c r="Z44" s="479"/>
      <c r="AA44" s="479"/>
      <c r="AB44" s="479"/>
      <c r="AC44" s="479"/>
      <c r="AD44" s="479"/>
      <c r="AE44" s="479"/>
      <c r="AF44" s="479"/>
      <c r="AG44" s="479"/>
      <c r="AH44" s="479"/>
      <c r="AI44" s="479"/>
      <c r="AJ44" s="479"/>
    </row>
    <row r="45" spans="1:37" s="465" customFormat="1" ht="16.5">
      <c r="B45" s="457" t="s">
        <v>530</v>
      </c>
      <c r="C45" s="458">
        <f>C23+1</f>
        <v>43</v>
      </c>
      <c r="D45" s="480" t="s">
        <v>622</v>
      </c>
      <c r="E45" s="458"/>
    </row>
    <row r="46" spans="1:37" s="465" customFormat="1" ht="15">
      <c r="A46" s="432"/>
      <c r="B46" s="427"/>
      <c r="C46" s="428"/>
      <c r="D46" s="481" t="s">
        <v>547</v>
      </c>
      <c r="E46" s="482" t="s">
        <v>548</v>
      </c>
      <c r="F46" s="434"/>
      <c r="G46" s="456" t="s">
        <v>549</v>
      </c>
      <c r="H46" s="481">
        <v>1990</v>
      </c>
      <c r="I46" s="481">
        <f t="shared" ref="I46:AJ46" si="4">H46+1</f>
        <v>1991</v>
      </c>
      <c r="J46" s="481">
        <f t="shared" si="4"/>
        <v>1992</v>
      </c>
      <c r="K46" s="481">
        <f t="shared" si="4"/>
        <v>1993</v>
      </c>
      <c r="L46" s="481">
        <f t="shared" si="4"/>
        <v>1994</v>
      </c>
      <c r="M46" s="481">
        <f t="shared" si="4"/>
        <v>1995</v>
      </c>
      <c r="N46" s="481">
        <f t="shared" si="4"/>
        <v>1996</v>
      </c>
      <c r="O46" s="481">
        <f t="shared" si="4"/>
        <v>1997</v>
      </c>
      <c r="P46" s="481">
        <f t="shared" si="4"/>
        <v>1998</v>
      </c>
      <c r="Q46" s="481">
        <f t="shared" si="4"/>
        <v>1999</v>
      </c>
      <c r="R46" s="481">
        <f t="shared" si="4"/>
        <v>2000</v>
      </c>
      <c r="S46" s="481">
        <f t="shared" si="4"/>
        <v>2001</v>
      </c>
      <c r="T46" s="481">
        <f t="shared" si="4"/>
        <v>2002</v>
      </c>
      <c r="U46" s="481">
        <f t="shared" si="4"/>
        <v>2003</v>
      </c>
      <c r="V46" s="481">
        <f t="shared" si="4"/>
        <v>2004</v>
      </c>
      <c r="W46" s="481">
        <f t="shared" si="4"/>
        <v>2005</v>
      </c>
      <c r="X46" s="481">
        <f t="shared" si="4"/>
        <v>2006</v>
      </c>
      <c r="Y46" s="481">
        <f t="shared" si="4"/>
        <v>2007</v>
      </c>
      <c r="Z46" s="481">
        <f t="shared" si="4"/>
        <v>2008</v>
      </c>
      <c r="AA46" s="481">
        <f t="shared" si="4"/>
        <v>2009</v>
      </c>
      <c r="AB46" s="481">
        <f t="shared" si="4"/>
        <v>2010</v>
      </c>
      <c r="AC46" s="481">
        <f t="shared" si="4"/>
        <v>2011</v>
      </c>
      <c r="AD46" s="481">
        <f t="shared" si="4"/>
        <v>2012</v>
      </c>
      <c r="AE46" s="481">
        <f t="shared" si="4"/>
        <v>2013</v>
      </c>
      <c r="AF46" s="481">
        <f t="shared" si="4"/>
        <v>2014</v>
      </c>
      <c r="AG46" s="481">
        <f t="shared" si="4"/>
        <v>2015</v>
      </c>
      <c r="AH46" s="481">
        <f t="shared" si="4"/>
        <v>2016</v>
      </c>
      <c r="AI46" s="481">
        <f t="shared" si="4"/>
        <v>2017</v>
      </c>
      <c r="AJ46" s="481">
        <f t="shared" si="4"/>
        <v>2018</v>
      </c>
    </row>
    <row r="47" spans="1:37" s="465" customFormat="1" ht="15">
      <c r="B47" s="457"/>
      <c r="C47" s="458"/>
      <c r="D47" s="459"/>
      <c r="E47" s="460" t="s">
        <v>550</v>
      </c>
      <c r="F47" s="461"/>
      <c r="G47" s="462"/>
      <c r="H47" s="463">
        <v>14.229599999999998</v>
      </c>
      <c r="I47" s="463">
        <v>14.229599999999998</v>
      </c>
      <c r="J47" s="463">
        <v>14.229599999999998</v>
      </c>
      <c r="K47" s="463">
        <v>14.229599999999998</v>
      </c>
      <c r="L47" s="463">
        <v>14.229599999999998</v>
      </c>
      <c r="M47" s="463">
        <v>14.229599999999998</v>
      </c>
      <c r="N47" s="463">
        <v>14.229599999999998</v>
      </c>
      <c r="O47" s="463">
        <v>14.229599999999998</v>
      </c>
      <c r="P47" s="463">
        <v>14.229599999999998</v>
      </c>
      <c r="Q47" s="463">
        <v>14.229599999999998</v>
      </c>
      <c r="R47" s="463">
        <v>13.922934816638453</v>
      </c>
      <c r="S47" s="463">
        <v>12.936677895068717</v>
      </c>
      <c r="T47" s="463">
        <v>11.948607001344076</v>
      </c>
      <c r="U47" s="463">
        <v>11.044226746962453</v>
      </c>
      <c r="V47" s="463">
        <v>10.19424899753324</v>
      </c>
      <c r="W47" s="463">
        <v>9.3266100995839416</v>
      </c>
      <c r="X47" s="463">
        <v>8.4001891659604784</v>
      </c>
      <c r="Y47" s="463">
        <v>7.5065055985396345</v>
      </c>
      <c r="Z47" s="463">
        <v>6.7439261285951257</v>
      </c>
      <c r="AA47" s="463">
        <v>5.9303678681049234</v>
      </c>
      <c r="AB47" s="463">
        <v>5.2395522854913308</v>
      </c>
      <c r="AC47" s="463">
        <v>4.6707928708452506</v>
      </c>
      <c r="AD47" s="463">
        <v>4.1199041756835575</v>
      </c>
      <c r="AE47" s="463">
        <v>3.6098971556134156</v>
      </c>
      <c r="AF47" s="463">
        <v>3.2278564474672082</v>
      </c>
      <c r="AG47" s="463">
        <v>2.8960390934732456</v>
      </c>
      <c r="AH47" s="463">
        <v>2.6225176568178408</v>
      </c>
      <c r="AI47" s="463">
        <v>2.37532279668735</v>
      </c>
      <c r="AJ47" s="463">
        <v>2.1811186305911239</v>
      </c>
      <c r="AK47" s="458"/>
    </row>
    <row r="48" spans="1:37" s="465" customFormat="1" ht="15">
      <c r="B48" s="457"/>
      <c r="C48" s="458"/>
      <c r="D48" s="466"/>
      <c r="E48" s="467" t="s">
        <v>551</v>
      </c>
      <c r="F48" s="461"/>
      <c r="G48" s="468"/>
      <c r="H48" s="463">
        <v>23.742666666666665</v>
      </c>
      <c r="I48" s="463">
        <v>23.742666666666665</v>
      </c>
      <c r="J48" s="463">
        <v>23.742666666666665</v>
      </c>
      <c r="K48" s="463">
        <v>23.742666666666665</v>
      </c>
      <c r="L48" s="463">
        <v>23.742666666666665</v>
      </c>
      <c r="M48" s="463">
        <v>23.742666666666665</v>
      </c>
      <c r="N48" s="463">
        <v>23.742666666666665</v>
      </c>
      <c r="O48" s="463">
        <v>23.423312993517523</v>
      </c>
      <c r="P48" s="463">
        <v>22.405725938833235</v>
      </c>
      <c r="Q48" s="463">
        <v>21.473620460319221</v>
      </c>
      <c r="R48" s="463">
        <v>20.258140566975825</v>
      </c>
      <c r="S48" s="463">
        <v>18.471620422586788</v>
      </c>
      <c r="T48" s="463">
        <v>16.708254169467491</v>
      </c>
      <c r="U48" s="463">
        <v>15.090790356085655</v>
      </c>
      <c r="V48" s="463">
        <v>13.616592368266698</v>
      </c>
      <c r="W48" s="463">
        <v>12.183285057405914</v>
      </c>
      <c r="X48" s="463">
        <v>10.783881114775696</v>
      </c>
      <c r="Y48" s="463">
        <v>9.4526274059985589</v>
      </c>
      <c r="Z48" s="463">
        <v>8.3644701096611662</v>
      </c>
      <c r="AA48" s="463">
        <v>7.2044364405583838</v>
      </c>
      <c r="AB48" s="463">
        <v>6.2858170776869668</v>
      </c>
      <c r="AC48" s="463">
        <v>5.5953439787911448</v>
      </c>
      <c r="AD48" s="463">
        <v>4.9580022775277861</v>
      </c>
      <c r="AE48" s="463">
        <v>4.401373081262693</v>
      </c>
      <c r="AF48" s="463">
        <v>4.0037973312067114</v>
      </c>
      <c r="AG48" s="463">
        <v>3.677854291808845</v>
      </c>
      <c r="AH48" s="463">
        <v>3.4059400729090776</v>
      </c>
      <c r="AI48" s="463">
        <v>3.1591868224713826</v>
      </c>
      <c r="AJ48" s="463">
        <v>2.9691758145584202</v>
      </c>
      <c r="AK48" s="458"/>
    </row>
    <row r="49" spans="2:37" s="465" customFormat="1" ht="15">
      <c r="B49" s="457"/>
      <c r="C49" s="458"/>
      <c r="D49" s="466"/>
      <c r="E49" s="467" t="s">
        <v>552</v>
      </c>
      <c r="F49" s="461"/>
      <c r="G49" s="468"/>
      <c r="H49" s="463" t="s">
        <v>526</v>
      </c>
      <c r="I49" s="463" t="s">
        <v>526</v>
      </c>
      <c r="J49" s="463" t="s">
        <v>526</v>
      </c>
      <c r="K49" s="463" t="s">
        <v>526</v>
      </c>
      <c r="L49" s="463" t="s">
        <v>526</v>
      </c>
      <c r="M49" s="463" t="s">
        <v>526</v>
      </c>
      <c r="N49" s="463" t="s">
        <v>526</v>
      </c>
      <c r="O49" s="463" t="s">
        <v>526</v>
      </c>
      <c r="P49" s="463" t="s">
        <v>526</v>
      </c>
      <c r="Q49" s="463" t="s">
        <v>526</v>
      </c>
      <c r="R49" s="463" t="s">
        <v>526</v>
      </c>
      <c r="S49" s="463" t="s">
        <v>526</v>
      </c>
      <c r="T49" s="463" t="s">
        <v>526</v>
      </c>
      <c r="U49" s="463">
        <v>0.46978832080241018</v>
      </c>
      <c r="V49" s="463">
        <v>0.46978832080241018</v>
      </c>
      <c r="W49" s="463">
        <v>0.46978832080241018</v>
      </c>
      <c r="X49" s="463">
        <v>0.46978832080241018</v>
      </c>
      <c r="Y49" s="463">
        <v>0.46978832080241018</v>
      </c>
      <c r="Z49" s="463">
        <v>0.46978832080241018</v>
      </c>
      <c r="AA49" s="463">
        <v>0.46978832080241018</v>
      </c>
      <c r="AB49" s="463">
        <v>0.46978832080241012</v>
      </c>
      <c r="AC49" s="463">
        <v>0.46978832080241018</v>
      </c>
      <c r="AD49" s="463">
        <v>0.46978832080241018</v>
      </c>
      <c r="AE49" s="463">
        <v>0.46978832080241018</v>
      </c>
      <c r="AF49" s="463">
        <v>0.46978832080241012</v>
      </c>
      <c r="AG49" s="463">
        <v>0.46978832080241012</v>
      </c>
      <c r="AH49" s="463">
        <v>0.46978832080241018</v>
      </c>
      <c r="AI49" s="463">
        <v>0.46978832080241018</v>
      </c>
      <c r="AJ49" s="463">
        <v>0.49151988134319086</v>
      </c>
      <c r="AK49" s="458"/>
    </row>
    <row r="50" spans="2:37" s="465" customFormat="1" ht="15">
      <c r="B50" s="457"/>
      <c r="C50" s="458"/>
      <c r="D50" s="466"/>
      <c r="E50" s="460" t="s">
        <v>553</v>
      </c>
      <c r="F50" s="461"/>
      <c r="G50" s="468"/>
      <c r="H50" s="470">
        <v>25</v>
      </c>
      <c r="I50" s="471">
        <v>25</v>
      </c>
      <c r="J50" s="471">
        <v>25</v>
      </c>
      <c r="K50" s="471">
        <v>25</v>
      </c>
      <c r="L50" s="471">
        <v>25</v>
      </c>
      <c r="M50" s="471">
        <v>25</v>
      </c>
      <c r="N50" s="471">
        <v>25</v>
      </c>
      <c r="O50" s="471">
        <v>25</v>
      </c>
      <c r="P50" s="471">
        <v>25</v>
      </c>
      <c r="Q50" s="471">
        <v>25</v>
      </c>
      <c r="R50" s="471">
        <v>25</v>
      </c>
      <c r="S50" s="471">
        <v>25</v>
      </c>
      <c r="T50" s="471">
        <v>25</v>
      </c>
      <c r="U50" s="471">
        <v>25</v>
      </c>
      <c r="V50" s="471">
        <v>25</v>
      </c>
      <c r="W50" s="471">
        <v>25</v>
      </c>
      <c r="X50" s="471">
        <v>25</v>
      </c>
      <c r="Y50" s="471">
        <v>25</v>
      </c>
      <c r="Z50" s="471">
        <v>25</v>
      </c>
      <c r="AA50" s="471">
        <v>25</v>
      </c>
      <c r="AB50" s="471">
        <v>25</v>
      </c>
      <c r="AC50" s="469">
        <v>25</v>
      </c>
      <c r="AD50" s="471">
        <v>25</v>
      </c>
      <c r="AE50" s="471">
        <v>25</v>
      </c>
      <c r="AF50" s="471">
        <v>25</v>
      </c>
      <c r="AG50" s="471">
        <v>25</v>
      </c>
      <c r="AH50" s="471">
        <v>25</v>
      </c>
      <c r="AI50" s="471">
        <v>25</v>
      </c>
      <c r="AJ50" s="534">
        <v>25</v>
      </c>
      <c r="AK50" s="458"/>
    </row>
    <row r="51" spans="2:37" s="465" customFormat="1" ht="15">
      <c r="B51" s="457"/>
      <c r="C51" s="458"/>
      <c r="D51" s="466" t="s">
        <v>554</v>
      </c>
      <c r="E51" s="460" t="s">
        <v>555</v>
      </c>
      <c r="F51" s="461"/>
      <c r="G51" s="468"/>
      <c r="H51" s="463">
        <v>23.742666666666665</v>
      </c>
      <c r="I51" s="463">
        <v>23.742666666666665</v>
      </c>
      <c r="J51" s="463">
        <v>23.742666666666665</v>
      </c>
      <c r="K51" s="463">
        <v>23.742666666666665</v>
      </c>
      <c r="L51" s="463">
        <v>23.742666666666665</v>
      </c>
      <c r="M51" s="463">
        <v>23.742666666666665</v>
      </c>
      <c r="N51" s="463">
        <v>23.742666666666665</v>
      </c>
      <c r="O51" s="463">
        <v>23.742666666666665</v>
      </c>
      <c r="P51" s="463">
        <v>23.524923021363371</v>
      </c>
      <c r="Q51" s="463">
        <v>22.662723247521345</v>
      </c>
      <c r="R51" s="463">
        <v>21.684791125658354</v>
      </c>
      <c r="S51" s="463">
        <v>20.724953194720484</v>
      </c>
      <c r="T51" s="463">
        <v>19.364675921017668</v>
      </c>
      <c r="U51" s="463">
        <v>16.851001798452767</v>
      </c>
      <c r="V51" s="463">
        <v>14.715924138594959</v>
      </c>
      <c r="W51" s="463">
        <v>12.800309882145907</v>
      </c>
      <c r="X51" s="463">
        <v>11.157213462526084</v>
      </c>
      <c r="Y51" s="463">
        <v>9.9047673798238378</v>
      </c>
      <c r="Z51" s="463">
        <v>8.7926799157409246</v>
      </c>
      <c r="AA51" s="463">
        <v>8.0402016715371705</v>
      </c>
      <c r="AB51" s="463">
        <v>7.383873166454836</v>
      </c>
      <c r="AC51" s="463">
        <v>6.8239209916469141</v>
      </c>
      <c r="AD51" s="463">
        <v>6.2985564150023983</v>
      </c>
      <c r="AE51" s="463">
        <v>5.8240020680606639</v>
      </c>
      <c r="AF51" s="463">
        <v>5.4268540692903668</v>
      </c>
      <c r="AG51" s="463">
        <v>5.0869054271723364</v>
      </c>
      <c r="AH51" s="463">
        <v>4.7888109593084778</v>
      </c>
      <c r="AI51" s="463">
        <v>4.5317113057134994</v>
      </c>
      <c r="AJ51" s="463">
        <v>4.2900956911202632</v>
      </c>
      <c r="AK51" s="458"/>
    </row>
    <row r="52" spans="2:37" s="465" customFormat="1" ht="15">
      <c r="B52" s="457"/>
      <c r="C52" s="458"/>
      <c r="D52" s="466"/>
      <c r="E52" s="460" t="s">
        <v>556</v>
      </c>
      <c r="F52" s="461"/>
      <c r="G52" s="468"/>
      <c r="H52" s="463">
        <v>21.093261642728375</v>
      </c>
      <c r="I52" s="463">
        <v>21.22115451343852</v>
      </c>
      <c r="J52" s="463">
        <v>21.33705494750599</v>
      </c>
      <c r="K52" s="463">
        <v>21.422299645714602</v>
      </c>
      <c r="L52" s="463">
        <v>21.535029140595555</v>
      </c>
      <c r="M52" s="463">
        <v>21.643499559509927</v>
      </c>
      <c r="N52" s="463">
        <v>21.686434910843641</v>
      </c>
      <c r="O52" s="463">
        <v>21.720055104032742</v>
      </c>
      <c r="P52" s="463">
        <v>21.758996584403437</v>
      </c>
      <c r="Q52" s="463">
        <v>21.815332280328519</v>
      </c>
      <c r="R52" s="463">
        <v>21.754253291679362</v>
      </c>
      <c r="S52" s="463">
        <v>21.054492417390247</v>
      </c>
      <c r="T52" s="463">
        <v>19.206260824970535</v>
      </c>
      <c r="U52" s="463">
        <v>16.934479688268574</v>
      </c>
      <c r="V52" s="463">
        <v>14.946111897563787</v>
      </c>
      <c r="W52" s="463">
        <v>13.123403506236205</v>
      </c>
      <c r="X52" s="463">
        <v>11.5757477884876</v>
      </c>
      <c r="Y52" s="463">
        <v>10.424167514387594</v>
      </c>
      <c r="Z52" s="463">
        <v>9.330992562243539</v>
      </c>
      <c r="AA52" s="463">
        <v>8.5456584318497555</v>
      </c>
      <c r="AB52" s="463">
        <v>7.8313307280204674</v>
      </c>
      <c r="AC52" s="463">
        <v>7.2059182930438999</v>
      </c>
      <c r="AD52" s="463">
        <v>6.6074673082546758</v>
      </c>
      <c r="AE52" s="463">
        <v>6.0665632409067998</v>
      </c>
      <c r="AF52" s="463">
        <v>5.6096049392525922</v>
      </c>
      <c r="AG52" s="463">
        <v>5.2132802420836395</v>
      </c>
      <c r="AH52" s="463">
        <v>4.8665914012797087</v>
      </c>
      <c r="AI52" s="463">
        <v>4.5708114634675168</v>
      </c>
      <c r="AJ52" s="463">
        <v>4.2998823991496833</v>
      </c>
      <c r="AK52" s="458"/>
    </row>
    <row r="53" spans="2:37" s="465" customFormat="1" ht="15">
      <c r="B53" s="457"/>
      <c r="C53" s="458"/>
      <c r="D53" s="466"/>
      <c r="E53" s="460" t="s">
        <v>557</v>
      </c>
      <c r="F53" s="461"/>
      <c r="G53" s="468"/>
      <c r="H53" s="470">
        <v>25</v>
      </c>
      <c r="I53" s="471">
        <v>25</v>
      </c>
      <c r="J53" s="471">
        <v>25</v>
      </c>
      <c r="K53" s="471">
        <v>25</v>
      </c>
      <c r="L53" s="471">
        <v>25</v>
      </c>
      <c r="M53" s="471">
        <v>25</v>
      </c>
      <c r="N53" s="471">
        <v>25</v>
      </c>
      <c r="O53" s="471">
        <v>25</v>
      </c>
      <c r="P53" s="471">
        <v>25</v>
      </c>
      <c r="Q53" s="471">
        <v>25</v>
      </c>
      <c r="R53" s="471">
        <v>25</v>
      </c>
      <c r="S53" s="471">
        <v>25</v>
      </c>
      <c r="T53" s="471">
        <v>25</v>
      </c>
      <c r="U53" s="471">
        <v>25</v>
      </c>
      <c r="V53" s="471">
        <v>25</v>
      </c>
      <c r="W53" s="471">
        <v>25</v>
      </c>
      <c r="X53" s="471">
        <v>25</v>
      </c>
      <c r="Y53" s="471">
        <v>25</v>
      </c>
      <c r="Z53" s="471">
        <v>25</v>
      </c>
      <c r="AA53" s="471">
        <v>25</v>
      </c>
      <c r="AB53" s="471">
        <v>25</v>
      </c>
      <c r="AC53" s="469">
        <v>25</v>
      </c>
      <c r="AD53" s="471">
        <v>25</v>
      </c>
      <c r="AE53" s="471">
        <v>25</v>
      </c>
      <c r="AF53" s="471">
        <v>25</v>
      </c>
      <c r="AG53" s="471">
        <v>25</v>
      </c>
      <c r="AH53" s="471">
        <v>25</v>
      </c>
      <c r="AI53" s="471">
        <v>25</v>
      </c>
      <c r="AJ53" s="534">
        <v>25</v>
      </c>
      <c r="AK53" s="458"/>
    </row>
    <row r="54" spans="2:37" s="465" customFormat="1" ht="15">
      <c r="B54" s="457"/>
      <c r="C54" s="458"/>
      <c r="D54" s="473"/>
      <c r="E54" s="460" t="s">
        <v>558</v>
      </c>
      <c r="F54" s="461"/>
      <c r="G54" s="468"/>
      <c r="H54" s="470">
        <v>25</v>
      </c>
      <c r="I54" s="471">
        <v>25</v>
      </c>
      <c r="J54" s="471">
        <v>25</v>
      </c>
      <c r="K54" s="471">
        <v>25</v>
      </c>
      <c r="L54" s="471">
        <v>25</v>
      </c>
      <c r="M54" s="471">
        <v>25</v>
      </c>
      <c r="N54" s="471">
        <v>25</v>
      </c>
      <c r="O54" s="471">
        <v>25</v>
      </c>
      <c r="P54" s="471">
        <v>25</v>
      </c>
      <c r="Q54" s="471">
        <v>25</v>
      </c>
      <c r="R54" s="471">
        <v>25</v>
      </c>
      <c r="S54" s="471">
        <v>25</v>
      </c>
      <c r="T54" s="471">
        <v>25</v>
      </c>
      <c r="U54" s="471">
        <v>25</v>
      </c>
      <c r="V54" s="471">
        <v>25</v>
      </c>
      <c r="W54" s="471">
        <v>25</v>
      </c>
      <c r="X54" s="471">
        <v>25</v>
      </c>
      <c r="Y54" s="471">
        <v>25</v>
      </c>
      <c r="Z54" s="471">
        <v>25</v>
      </c>
      <c r="AA54" s="471">
        <v>25</v>
      </c>
      <c r="AB54" s="471">
        <v>25</v>
      </c>
      <c r="AC54" s="469">
        <v>25</v>
      </c>
      <c r="AD54" s="471">
        <v>25</v>
      </c>
      <c r="AE54" s="471">
        <v>25</v>
      </c>
      <c r="AF54" s="471">
        <v>25</v>
      </c>
      <c r="AG54" s="471">
        <v>25</v>
      </c>
      <c r="AH54" s="471">
        <v>25</v>
      </c>
      <c r="AI54" s="471">
        <v>25</v>
      </c>
      <c r="AJ54" s="534">
        <v>25</v>
      </c>
      <c r="AK54" s="458"/>
    </row>
    <row r="55" spans="2:37" s="465" customFormat="1" ht="16.5">
      <c r="B55" s="457"/>
      <c r="C55" s="458"/>
      <c r="D55" s="459"/>
      <c r="E55" s="460" t="s">
        <v>559</v>
      </c>
      <c r="F55" s="461"/>
      <c r="G55" s="474" t="s">
        <v>565</v>
      </c>
      <c r="H55" s="463">
        <v>5.6783967808284359</v>
      </c>
      <c r="I55" s="463">
        <v>5.5462993500288782</v>
      </c>
      <c r="J55" s="463">
        <v>5.3671048510824244</v>
      </c>
      <c r="K55" s="463">
        <v>5.2117397757764241</v>
      </c>
      <c r="L55" s="463">
        <v>4.9969499670896615</v>
      </c>
      <c r="M55" s="463">
        <v>4.7075281564538773</v>
      </c>
      <c r="N55" s="463">
        <v>4.4716265329677967</v>
      </c>
      <c r="O55" s="463">
        <v>4.3254915539627303</v>
      </c>
      <c r="P55" s="463">
        <v>4.2852105910501654</v>
      </c>
      <c r="Q55" s="463">
        <v>4.3645459564112272</v>
      </c>
      <c r="R55" s="463">
        <v>4.3829898921538586</v>
      </c>
      <c r="S55" s="463">
        <v>4.3726449846832995</v>
      </c>
      <c r="T55" s="463">
        <v>4.338147487450609</v>
      </c>
      <c r="U55" s="463">
        <v>4.3124915361613745</v>
      </c>
      <c r="V55" s="463">
        <v>4.3282043917605515</v>
      </c>
      <c r="W55" s="463">
        <v>4.3704292956129542</v>
      </c>
      <c r="X55" s="463">
        <v>4.4260005525379942</v>
      </c>
      <c r="Y55" s="463">
        <v>4.4840883734260251</v>
      </c>
      <c r="Z55" s="463">
        <v>4.5900713640310977</v>
      </c>
      <c r="AA55" s="463">
        <v>4.7725360816510731</v>
      </c>
      <c r="AB55" s="463">
        <v>4.9054924550771304</v>
      </c>
      <c r="AC55" s="463">
        <v>5.0107703905466057</v>
      </c>
      <c r="AD55" s="463">
        <v>5.2251885303038499</v>
      </c>
      <c r="AE55" s="463">
        <v>5.4165983973698415</v>
      </c>
      <c r="AF55" s="463">
        <v>5.3497083953149582</v>
      </c>
      <c r="AG55" s="463">
        <v>5.1790241903846566</v>
      </c>
      <c r="AH55" s="463">
        <v>5.004356033546606</v>
      </c>
      <c r="AI55" s="463">
        <v>4.9481793149105577</v>
      </c>
      <c r="AJ55" s="463">
        <v>4.8492900422725977</v>
      </c>
    </row>
    <row r="56" spans="2:37" s="465" customFormat="1" ht="15">
      <c r="B56" s="457"/>
      <c r="C56" s="458"/>
      <c r="D56" s="466"/>
      <c r="E56" s="460" t="s">
        <v>553</v>
      </c>
      <c r="F56" s="475"/>
      <c r="G56" s="468"/>
      <c r="H56" s="470">
        <v>3</v>
      </c>
      <c r="I56" s="471">
        <v>3</v>
      </c>
      <c r="J56" s="471">
        <v>3</v>
      </c>
      <c r="K56" s="471">
        <v>3</v>
      </c>
      <c r="L56" s="471">
        <v>3</v>
      </c>
      <c r="M56" s="471">
        <v>3</v>
      </c>
      <c r="N56" s="471">
        <v>3</v>
      </c>
      <c r="O56" s="471">
        <v>3</v>
      </c>
      <c r="P56" s="471">
        <v>3</v>
      </c>
      <c r="Q56" s="471">
        <v>3</v>
      </c>
      <c r="R56" s="471">
        <v>3</v>
      </c>
      <c r="S56" s="471">
        <v>3</v>
      </c>
      <c r="T56" s="471">
        <v>3</v>
      </c>
      <c r="U56" s="471">
        <v>3</v>
      </c>
      <c r="V56" s="471">
        <v>3</v>
      </c>
      <c r="W56" s="471">
        <v>3</v>
      </c>
      <c r="X56" s="471">
        <v>3</v>
      </c>
      <c r="Y56" s="471">
        <v>3</v>
      </c>
      <c r="Z56" s="471">
        <v>3</v>
      </c>
      <c r="AA56" s="471">
        <v>3</v>
      </c>
      <c r="AB56" s="471">
        <v>3</v>
      </c>
      <c r="AC56" s="469">
        <v>3</v>
      </c>
      <c r="AD56" s="471">
        <v>3</v>
      </c>
      <c r="AE56" s="471">
        <v>3</v>
      </c>
      <c r="AF56" s="471">
        <v>3</v>
      </c>
      <c r="AG56" s="471">
        <v>3</v>
      </c>
      <c r="AH56" s="471">
        <v>3</v>
      </c>
      <c r="AI56" s="471">
        <v>3</v>
      </c>
      <c r="AJ56" s="534">
        <v>3</v>
      </c>
    </row>
    <row r="57" spans="2:37" s="465" customFormat="1" ht="15">
      <c r="B57" s="457"/>
      <c r="C57" s="458"/>
      <c r="D57" s="466" t="s">
        <v>561</v>
      </c>
      <c r="E57" s="460" t="s">
        <v>556</v>
      </c>
      <c r="F57" s="461"/>
      <c r="G57" s="468"/>
      <c r="H57" s="463">
        <v>9.2996202627401612</v>
      </c>
      <c r="I57" s="463">
        <v>9.4138488115752761</v>
      </c>
      <c r="J57" s="463">
        <v>9.5729348545512956</v>
      </c>
      <c r="K57" s="463">
        <v>9.7575759333899814</v>
      </c>
      <c r="L57" s="463">
        <v>10.021599085035779</v>
      </c>
      <c r="M57" s="463">
        <v>10.331970114971035</v>
      </c>
      <c r="N57" s="463">
        <v>10.481477628445555</v>
      </c>
      <c r="O57" s="463">
        <v>10.624096373683175</v>
      </c>
      <c r="P57" s="463">
        <v>10.767530458703753</v>
      </c>
      <c r="Q57" s="463">
        <v>10.926446339981577</v>
      </c>
      <c r="R57" s="463">
        <v>11.104333454441269</v>
      </c>
      <c r="S57" s="463">
        <v>11.276792729432621</v>
      </c>
      <c r="T57" s="463">
        <v>11.458841884008494</v>
      </c>
      <c r="U57" s="463">
        <v>11.613297625799484</v>
      </c>
      <c r="V57" s="463">
        <v>11.665206762969785</v>
      </c>
      <c r="W57" s="463">
        <v>11.698477573778487</v>
      </c>
      <c r="X57" s="463">
        <v>11.814135458513704</v>
      </c>
      <c r="Y57" s="463">
        <v>11.893494016497701</v>
      </c>
      <c r="Z57" s="463">
        <v>11.993654277113215</v>
      </c>
      <c r="AA57" s="463">
        <v>12.07710242034193</v>
      </c>
      <c r="AB57" s="463">
        <v>12.166763710249498</v>
      </c>
      <c r="AC57" s="463">
        <v>12.263541075525687</v>
      </c>
      <c r="AD57" s="463">
        <v>12.364590173868491</v>
      </c>
      <c r="AE57" s="463">
        <v>12.475898655984345</v>
      </c>
      <c r="AF57" s="463">
        <v>12.586538406171655</v>
      </c>
      <c r="AG57" s="463">
        <v>12.684746616045979</v>
      </c>
      <c r="AH57" s="463">
        <v>12.770801210984756</v>
      </c>
      <c r="AI57" s="463">
        <v>12.849383840830889</v>
      </c>
      <c r="AJ57" s="463">
        <v>12.927620479636046</v>
      </c>
    </row>
    <row r="58" spans="2:37" s="465" customFormat="1" ht="15">
      <c r="B58" s="457"/>
      <c r="C58" s="458"/>
      <c r="D58" s="466"/>
      <c r="E58" s="460" t="s">
        <v>557</v>
      </c>
      <c r="F58" s="461"/>
      <c r="G58" s="468"/>
      <c r="H58" s="463">
        <v>15</v>
      </c>
      <c r="I58" s="463">
        <v>15</v>
      </c>
      <c r="J58" s="463">
        <v>15</v>
      </c>
      <c r="K58" s="463">
        <v>15</v>
      </c>
      <c r="L58" s="463">
        <v>15</v>
      </c>
      <c r="M58" s="463">
        <v>15</v>
      </c>
      <c r="N58" s="463">
        <v>15</v>
      </c>
      <c r="O58" s="463">
        <v>15</v>
      </c>
      <c r="P58" s="463">
        <v>15</v>
      </c>
      <c r="Q58" s="463">
        <v>14.987710162594523</v>
      </c>
      <c r="R58" s="463">
        <v>14.946097916333409</v>
      </c>
      <c r="S58" s="463">
        <v>14.905790578354317</v>
      </c>
      <c r="T58" s="463">
        <v>14.863924207243269</v>
      </c>
      <c r="U58" s="463">
        <v>14.779246831772463</v>
      </c>
      <c r="V58" s="463">
        <v>14.836441056474854</v>
      </c>
      <c r="W58" s="463">
        <v>16.850279356554715</v>
      </c>
      <c r="X58" s="463">
        <v>19.822296583729976</v>
      </c>
      <c r="Y58" s="463">
        <v>23.440677219621914</v>
      </c>
      <c r="Z58" s="463">
        <v>27.475391017194308</v>
      </c>
      <c r="AA58" s="463">
        <v>30.054332300250174</v>
      </c>
      <c r="AB58" s="463">
        <v>31.768704920512953</v>
      </c>
      <c r="AC58" s="463">
        <v>33.341595055170011</v>
      </c>
      <c r="AD58" s="463">
        <v>35.06665832839257</v>
      </c>
      <c r="AE58" s="463">
        <v>37.038693168011221</v>
      </c>
      <c r="AF58" s="463">
        <v>38.784655418085933</v>
      </c>
      <c r="AG58" s="463">
        <v>40.717803556753701</v>
      </c>
      <c r="AH58" s="463">
        <v>42.478577552748312</v>
      </c>
      <c r="AI58" s="463">
        <v>43.980194194442511</v>
      </c>
      <c r="AJ58" s="463">
        <v>45.185615123515596</v>
      </c>
    </row>
    <row r="59" spans="2:37" s="465" customFormat="1" ht="15">
      <c r="B59" s="457"/>
      <c r="C59" s="458"/>
      <c r="D59" s="473"/>
      <c r="E59" s="460" t="s">
        <v>558</v>
      </c>
      <c r="F59" s="461"/>
      <c r="G59" s="468"/>
      <c r="H59" s="470">
        <v>3</v>
      </c>
      <c r="I59" s="471">
        <v>3</v>
      </c>
      <c r="J59" s="471">
        <v>3</v>
      </c>
      <c r="K59" s="471">
        <v>3</v>
      </c>
      <c r="L59" s="471">
        <v>3</v>
      </c>
      <c r="M59" s="471">
        <v>3</v>
      </c>
      <c r="N59" s="471">
        <v>3</v>
      </c>
      <c r="O59" s="471">
        <v>3</v>
      </c>
      <c r="P59" s="471">
        <v>3</v>
      </c>
      <c r="Q59" s="471">
        <v>3</v>
      </c>
      <c r="R59" s="471">
        <v>3</v>
      </c>
      <c r="S59" s="471">
        <v>3</v>
      </c>
      <c r="T59" s="471">
        <v>3</v>
      </c>
      <c r="U59" s="471">
        <v>3</v>
      </c>
      <c r="V59" s="471">
        <v>3</v>
      </c>
      <c r="W59" s="471">
        <v>3</v>
      </c>
      <c r="X59" s="471">
        <v>3</v>
      </c>
      <c r="Y59" s="471">
        <v>3</v>
      </c>
      <c r="Z59" s="471">
        <v>3</v>
      </c>
      <c r="AA59" s="471">
        <v>3</v>
      </c>
      <c r="AB59" s="471">
        <v>3</v>
      </c>
      <c r="AC59" s="469">
        <v>3</v>
      </c>
      <c r="AD59" s="471">
        <v>3</v>
      </c>
      <c r="AE59" s="471">
        <v>3</v>
      </c>
      <c r="AF59" s="471">
        <v>3</v>
      </c>
      <c r="AG59" s="471">
        <v>3</v>
      </c>
      <c r="AH59" s="471">
        <v>3</v>
      </c>
      <c r="AI59" s="471">
        <v>3</v>
      </c>
      <c r="AJ59" s="534">
        <v>3</v>
      </c>
    </row>
    <row r="60" spans="2:37" s="465" customFormat="1" ht="15">
      <c r="B60" s="457"/>
      <c r="C60" s="458"/>
      <c r="D60" s="466" t="s">
        <v>562</v>
      </c>
      <c r="E60" s="460" t="s">
        <v>559</v>
      </c>
      <c r="F60" s="461"/>
      <c r="G60" s="468"/>
      <c r="H60" s="463">
        <f t="shared" ref="H60:AJ60" si="5">H48</f>
        <v>23.742666666666665</v>
      </c>
      <c r="I60" s="463">
        <f t="shared" si="5"/>
        <v>23.742666666666665</v>
      </c>
      <c r="J60" s="463">
        <f t="shared" si="5"/>
        <v>23.742666666666665</v>
      </c>
      <c r="K60" s="463">
        <f t="shared" si="5"/>
        <v>23.742666666666665</v>
      </c>
      <c r="L60" s="463">
        <f t="shared" si="5"/>
        <v>23.742666666666665</v>
      </c>
      <c r="M60" s="463">
        <f t="shared" si="5"/>
        <v>23.742666666666665</v>
      </c>
      <c r="N60" s="463">
        <f t="shared" si="5"/>
        <v>23.742666666666665</v>
      </c>
      <c r="O60" s="463">
        <f t="shared" si="5"/>
        <v>23.423312993517523</v>
      </c>
      <c r="P60" s="463">
        <f t="shared" si="5"/>
        <v>22.405725938833235</v>
      </c>
      <c r="Q60" s="463">
        <f t="shared" si="5"/>
        <v>21.473620460319221</v>
      </c>
      <c r="R60" s="463">
        <f t="shared" si="5"/>
        <v>20.258140566975825</v>
      </c>
      <c r="S60" s="463">
        <f t="shared" si="5"/>
        <v>18.471620422586788</v>
      </c>
      <c r="T60" s="463">
        <f t="shared" si="5"/>
        <v>16.708254169467491</v>
      </c>
      <c r="U60" s="463">
        <f t="shared" si="5"/>
        <v>15.090790356085655</v>
      </c>
      <c r="V60" s="463">
        <f t="shared" si="5"/>
        <v>13.616592368266698</v>
      </c>
      <c r="W60" s="463">
        <f t="shared" si="5"/>
        <v>12.183285057405914</v>
      </c>
      <c r="X60" s="463">
        <f t="shared" si="5"/>
        <v>10.783881114775696</v>
      </c>
      <c r="Y60" s="463">
        <f t="shared" si="5"/>
        <v>9.4526274059985589</v>
      </c>
      <c r="Z60" s="463">
        <f t="shared" si="5"/>
        <v>8.3644701096611662</v>
      </c>
      <c r="AA60" s="463">
        <f t="shared" si="5"/>
        <v>7.2044364405583838</v>
      </c>
      <c r="AB60" s="463">
        <f t="shared" si="5"/>
        <v>6.2858170776869668</v>
      </c>
      <c r="AC60" s="463">
        <f t="shared" si="5"/>
        <v>5.5953439787911448</v>
      </c>
      <c r="AD60" s="463">
        <f t="shared" si="5"/>
        <v>4.9580022775277861</v>
      </c>
      <c r="AE60" s="463">
        <f t="shared" si="5"/>
        <v>4.401373081262693</v>
      </c>
      <c r="AF60" s="463">
        <f t="shared" si="5"/>
        <v>4.0037973312067114</v>
      </c>
      <c r="AG60" s="463">
        <f t="shared" si="5"/>
        <v>3.677854291808845</v>
      </c>
      <c r="AH60" s="463">
        <f t="shared" si="5"/>
        <v>3.4059400729090776</v>
      </c>
      <c r="AI60" s="463">
        <f t="shared" si="5"/>
        <v>3.1591868224713826</v>
      </c>
      <c r="AJ60" s="463">
        <f t="shared" si="5"/>
        <v>2.9691758145584202</v>
      </c>
    </row>
    <row r="61" spans="2:37" s="465" customFormat="1" ht="15">
      <c r="B61" s="457"/>
      <c r="C61" s="458"/>
      <c r="D61" s="459"/>
      <c r="E61" s="460" t="s">
        <v>559</v>
      </c>
      <c r="F61" s="461"/>
      <c r="G61" s="468"/>
      <c r="H61" s="470">
        <v>0.22798010771257463</v>
      </c>
      <c r="I61" s="471">
        <v>0.22798010771257463</v>
      </c>
      <c r="J61" s="471">
        <v>0.22798010771257463</v>
      </c>
      <c r="K61" s="471">
        <v>0.22798010771257463</v>
      </c>
      <c r="L61" s="471">
        <v>0.22798010771257463</v>
      </c>
      <c r="M61" s="471">
        <v>0.22798010771257463</v>
      </c>
      <c r="N61" s="471">
        <v>0.22798010771257463</v>
      </c>
      <c r="O61" s="471">
        <v>0.22798010771257463</v>
      </c>
      <c r="P61" s="471">
        <v>0.22798010771257463</v>
      </c>
      <c r="Q61" s="471">
        <v>0.22798010771257463</v>
      </c>
      <c r="R61" s="471">
        <v>0.22798010771257463</v>
      </c>
      <c r="S61" s="471">
        <v>0.22798010771257463</v>
      </c>
      <c r="T61" s="471">
        <v>0.22798010771257463</v>
      </c>
      <c r="U61" s="471">
        <v>0.22798010771257463</v>
      </c>
      <c r="V61" s="471">
        <v>0.22798010771257463</v>
      </c>
      <c r="W61" s="471">
        <v>0.22798010771257463</v>
      </c>
      <c r="X61" s="471">
        <v>0.22798010771257463</v>
      </c>
      <c r="Y61" s="471">
        <v>0.22798010771257463</v>
      </c>
      <c r="Z61" s="471">
        <v>0.22798010771257463</v>
      </c>
      <c r="AA61" s="471">
        <v>0.22798010771257463</v>
      </c>
      <c r="AB61" s="471">
        <v>0.22798010771257463</v>
      </c>
      <c r="AC61" s="483">
        <v>0.22798010771257463</v>
      </c>
      <c r="AD61" s="471">
        <v>0.22798010771257463</v>
      </c>
      <c r="AE61" s="471">
        <v>0.22798010771257463</v>
      </c>
      <c r="AF61" s="471">
        <v>0.22798010771257463</v>
      </c>
      <c r="AG61" s="471">
        <v>0.22798010771257463</v>
      </c>
      <c r="AH61" s="471">
        <v>0.22798010771257463</v>
      </c>
      <c r="AI61" s="471">
        <v>0.22798010771257463</v>
      </c>
      <c r="AJ61" s="534">
        <v>0.22798010771257463</v>
      </c>
    </row>
    <row r="62" spans="2:37" s="465" customFormat="1" ht="15">
      <c r="B62" s="457"/>
      <c r="C62" s="458"/>
      <c r="D62" s="466" t="s">
        <v>563</v>
      </c>
      <c r="E62" s="460" t="s">
        <v>553</v>
      </c>
      <c r="F62" s="461"/>
      <c r="G62" s="468"/>
      <c r="H62" s="470">
        <v>38.441816389536598</v>
      </c>
      <c r="I62" s="471">
        <v>38.441816389536598</v>
      </c>
      <c r="J62" s="471">
        <v>38.441816389536598</v>
      </c>
      <c r="K62" s="471">
        <v>38.441816389536598</v>
      </c>
      <c r="L62" s="471">
        <v>38.441816389536598</v>
      </c>
      <c r="M62" s="471">
        <v>38.441816389536598</v>
      </c>
      <c r="N62" s="471">
        <v>38.441816389536598</v>
      </c>
      <c r="O62" s="471">
        <v>38.441816389536598</v>
      </c>
      <c r="P62" s="471">
        <v>38.441816389536598</v>
      </c>
      <c r="Q62" s="471">
        <v>38.441816389536598</v>
      </c>
      <c r="R62" s="471">
        <v>38.441816389536598</v>
      </c>
      <c r="S62" s="471">
        <v>38.441816389536598</v>
      </c>
      <c r="T62" s="471">
        <v>38.441816389536598</v>
      </c>
      <c r="U62" s="471">
        <v>38.441816389536598</v>
      </c>
      <c r="V62" s="471">
        <v>38.441816389536598</v>
      </c>
      <c r="W62" s="471">
        <v>38.441816389536598</v>
      </c>
      <c r="X62" s="471">
        <v>38.441816389536598</v>
      </c>
      <c r="Y62" s="471">
        <v>38.441816389536598</v>
      </c>
      <c r="Z62" s="471">
        <v>38.441816389536598</v>
      </c>
      <c r="AA62" s="471">
        <v>38.441816389536598</v>
      </c>
      <c r="AB62" s="471">
        <v>38.441816389536598</v>
      </c>
      <c r="AC62" s="483">
        <v>38.441816389536598</v>
      </c>
      <c r="AD62" s="471">
        <v>38.441816389536598</v>
      </c>
      <c r="AE62" s="471">
        <v>38.441816389536598</v>
      </c>
      <c r="AF62" s="471">
        <v>38.441816389536598</v>
      </c>
      <c r="AG62" s="471">
        <v>38.441816389536598</v>
      </c>
      <c r="AH62" s="471">
        <v>38.441816389536598</v>
      </c>
      <c r="AI62" s="471">
        <v>38.441816389536598</v>
      </c>
      <c r="AJ62" s="534">
        <v>38.441816389536598</v>
      </c>
    </row>
    <row r="63" spans="2:37" s="465" customFormat="1" ht="15">
      <c r="B63" s="457"/>
      <c r="C63" s="458"/>
      <c r="D63" s="466"/>
      <c r="E63" s="467" t="s">
        <v>564</v>
      </c>
      <c r="F63" s="461"/>
      <c r="G63" s="468"/>
      <c r="H63" s="470">
        <v>12.8139387965122</v>
      </c>
      <c r="I63" s="471">
        <v>12.8139387965122</v>
      </c>
      <c r="J63" s="471">
        <v>12.8139387965122</v>
      </c>
      <c r="K63" s="471">
        <v>12.8139387965122</v>
      </c>
      <c r="L63" s="471">
        <v>12.8139387965122</v>
      </c>
      <c r="M63" s="471">
        <v>12.8139387965122</v>
      </c>
      <c r="N63" s="471">
        <v>12.8139387965122</v>
      </c>
      <c r="O63" s="471">
        <v>12.8139387965122</v>
      </c>
      <c r="P63" s="471">
        <v>12.8139387965122</v>
      </c>
      <c r="Q63" s="471">
        <v>12.8139387965122</v>
      </c>
      <c r="R63" s="471">
        <v>12.8139387965122</v>
      </c>
      <c r="S63" s="471">
        <v>12.8139387965122</v>
      </c>
      <c r="T63" s="471">
        <v>12.8139387965122</v>
      </c>
      <c r="U63" s="471">
        <v>12.8139387965122</v>
      </c>
      <c r="V63" s="471">
        <v>12.8139387965122</v>
      </c>
      <c r="W63" s="471">
        <v>12.8139387965122</v>
      </c>
      <c r="X63" s="471">
        <v>12.8139387965122</v>
      </c>
      <c r="Y63" s="471">
        <v>12.8139387965122</v>
      </c>
      <c r="Z63" s="471">
        <v>12.8139387965122</v>
      </c>
      <c r="AA63" s="471">
        <v>12.8139387965122</v>
      </c>
      <c r="AB63" s="471">
        <v>12.8139387965122</v>
      </c>
      <c r="AC63" s="483">
        <v>12.8139387965122</v>
      </c>
      <c r="AD63" s="471">
        <v>12.8139387965122</v>
      </c>
      <c r="AE63" s="471">
        <v>12.8139387965122</v>
      </c>
      <c r="AF63" s="471">
        <v>12.8139387965122</v>
      </c>
      <c r="AG63" s="471">
        <v>12.8139387965122</v>
      </c>
      <c r="AH63" s="471">
        <v>12.8139387965122</v>
      </c>
      <c r="AI63" s="471">
        <v>12.8139387965122</v>
      </c>
      <c r="AJ63" s="534">
        <v>12.8139387965122</v>
      </c>
    </row>
    <row r="64" spans="2:37" s="465" customFormat="1" ht="15">
      <c r="B64" s="457"/>
      <c r="C64" s="458"/>
      <c r="D64" s="473"/>
      <c r="E64" s="460" t="s">
        <v>558</v>
      </c>
      <c r="F64" s="461"/>
      <c r="G64" s="477"/>
      <c r="H64" s="470">
        <v>14.512775895529112</v>
      </c>
      <c r="I64" s="471">
        <v>14.512775895529112</v>
      </c>
      <c r="J64" s="471">
        <v>14.512775895529112</v>
      </c>
      <c r="K64" s="471">
        <v>14.512775895529112</v>
      </c>
      <c r="L64" s="471">
        <v>14.512775895529112</v>
      </c>
      <c r="M64" s="471">
        <v>14.512775895529112</v>
      </c>
      <c r="N64" s="471">
        <v>14.512775895529112</v>
      </c>
      <c r="O64" s="471">
        <v>14.512775895529112</v>
      </c>
      <c r="P64" s="471">
        <v>14.512775895529112</v>
      </c>
      <c r="Q64" s="471">
        <v>14.512775895529112</v>
      </c>
      <c r="R64" s="471">
        <v>14.512775895529112</v>
      </c>
      <c r="S64" s="471">
        <v>14.512775895529112</v>
      </c>
      <c r="T64" s="471">
        <v>14.512775895529112</v>
      </c>
      <c r="U64" s="471">
        <v>14.512775895529112</v>
      </c>
      <c r="V64" s="471">
        <v>14.512775895529112</v>
      </c>
      <c r="W64" s="471">
        <v>14.512775895529112</v>
      </c>
      <c r="X64" s="471">
        <v>14.512775895529112</v>
      </c>
      <c r="Y64" s="471">
        <v>14.512775895529112</v>
      </c>
      <c r="Z64" s="471">
        <v>14.512775895529112</v>
      </c>
      <c r="AA64" s="471">
        <v>14.512775895529112</v>
      </c>
      <c r="AB64" s="471">
        <v>14.512775895529112</v>
      </c>
      <c r="AC64" s="483">
        <v>14.512775895529112</v>
      </c>
      <c r="AD64" s="471">
        <v>14.512775895529112</v>
      </c>
      <c r="AE64" s="471">
        <v>14.512775895529112</v>
      </c>
      <c r="AF64" s="471">
        <v>14.512775895529112</v>
      </c>
      <c r="AG64" s="471">
        <v>14.512775895529112</v>
      </c>
      <c r="AH64" s="471">
        <v>14.512775895529112</v>
      </c>
      <c r="AI64" s="471">
        <v>14.512775895529112</v>
      </c>
      <c r="AJ64" s="534">
        <v>14.512775895529112</v>
      </c>
    </row>
    <row r="65" spans="2:36" s="432" customFormat="1" ht="15">
      <c r="B65" s="427"/>
      <c r="C65" s="428"/>
      <c r="H65" s="479"/>
      <c r="I65" s="479"/>
      <c r="J65" s="479"/>
      <c r="K65" s="479"/>
      <c r="L65" s="479"/>
      <c r="M65" s="479"/>
      <c r="N65" s="479"/>
      <c r="O65" s="479"/>
      <c r="P65" s="479"/>
      <c r="Q65" s="479"/>
      <c r="R65" s="479"/>
      <c r="S65" s="479"/>
      <c r="T65" s="479"/>
      <c r="U65" s="479"/>
      <c r="V65" s="479"/>
      <c r="W65" s="479"/>
      <c r="X65" s="479"/>
      <c r="Y65" s="479"/>
      <c r="Z65" s="479"/>
      <c r="AA65" s="479"/>
      <c r="AB65" s="479"/>
      <c r="AC65" s="479"/>
      <c r="AD65" s="479"/>
      <c r="AE65" s="479"/>
      <c r="AF65" s="479"/>
      <c r="AG65" s="479"/>
      <c r="AH65" s="479"/>
      <c r="AI65" s="479"/>
      <c r="AJ65" s="479"/>
    </row>
    <row r="66" spans="2:36" s="432" customFormat="1" ht="15">
      <c r="B66" s="427"/>
      <c r="C66" s="428"/>
      <c r="F66" s="478"/>
    </row>
    <row r="67" spans="2:36" ht="13.5" customHeight="1">
      <c r="B67" s="427" t="s">
        <v>530</v>
      </c>
      <c r="C67" s="428">
        <f>C45+1</f>
        <v>44</v>
      </c>
      <c r="D67" s="484" t="s">
        <v>566</v>
      </c>
      <c r="E67" s="431"/>
      <c r="F67" s="431"/>
      <c r="G67" s="431"/>
      <c r="H67" s="431"/>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1"/>
      <c r="AJ67" s="431"/>
    </row>
    <row r="68" spans="2:36" ht="15">
      <c r="B68" s="427"/>
      <c r="D68" s="436" t="s">
        <v>567</v>
      </c>
      <c r="E68" s="433" t="s">
        <v>568</v>
      </c>
      <c r="F68" s="434"/>
      <c r="G68" s="456" t="s">
        <v>549</v>
      </c>
      <c r="H68" s="437">
        <v>1990</v>
      </c>
      <c r="I68" s="437">
        <f t="shared" ref="I68:AJ68" si="6">H68+1</f>
        <v>1991</v>
      </c>
      <c r="J68" s="437">
        <f t="shared" si="6"/>
        <v>1992</v>
      </c>
      <c r="K68" s="437">
        <f t="shared" si="6"/>
        <v>1993</v>
      </c>
      <c r="L68" s="437">
        <f t="shared" si="6"/>
        <v>1994</v>
      </c>
      <c r="M68" s="437">
        <f t="shared" si="6"/>
        <v>1995</v>
      </c>
      <c r="N68" s="437">
        <f t="shared" si="6"/>
        <v>1996</v>
      </c>
      <c r="O68" s="437">
        <f t="shared" si="6"/>
        <v>1997</v>
      </c>
      <c r="P68" s="437">
        <f t="shared" si="6"/>
        <v>1998</v>
      </c>
      <c r="Q68" s="437">
        <f t="shared" si="6"/>
        <v>1999</v>
      </c>
      <c r="R68" s="437">
        <f t="shared" si="6"/>
        <v>2000</v>
      </c>
      <c r="S68" s="437">
        <f t="shared" si="6"/>
        <v>2001</v>
      </c>
      <c r="T68" s="437">
        <f t="shared" si="6"/>
        <v>2002</v>
      </c>
      <c r="U68" s="437">
        <f t="shared" si="6"/>
        <v>2003</v>
      </c>
      <c r="V68" s="437">
        <f t="shared" si="6"/>
        <v>2004</v>
      </c>
      <c r="W68" s="437">
        <f t="shared" si="6"/>
        <v>2005</v>
      </c>
      <c r="X68" s="437">
        <f t="shared" si="6"/>
        <v>2006</v>
      </c>
      <c r="Y68" s="437">
        <f t="shared" si="6"/>
        <v>2007</v>
      </c>
      <c r="Z68" s="437">
        <f t="shared" si="6"/>
        <v>2008</v>
      </c>
      <c r="AA68" s="437">
        <f t="shared" si="6"/>
        <v>2009</v>
      </c>
      <c r="AB68" s="437">
        <f t="shared" si="6"/>
        <v>2010</v>
      </c>
      <c r="AC68" s="437">
        <f t="shared" si="6"/>
        <v>2011</v>
      </c>
      <c r="AD68" s="437">
        <f t="shared" si="6"/>
        <v>2012</v>
      </c>
      <c r="AE68" s="437">
        <f t="shared" si="6"/>
        <v>2013</v>
      </c>
      <c r="AF68" s="437">
        <f t="shared" si="6"/>
        <v>2014</v>
      </c>
      <c r="AG68" s="437">
        <f t="shared" si="6"/>
        <v>2015</v>
      </c>
      <c r="AH68" s="437">
        <f t="shared" si="6"/>
        <v>2016</v>
      </c>
      <c r="AI68" s="437">
        <f t="shared" si="6"/>
        <v>2017</v>
      </c>
      <c r="AJ68" s="437">
        <f t="shared" si="6"/>
        <v>2018</v>
      </c>
    </row>
    <row r="69" spans="2:36" ht="15">
      <c r="B69" s="427"/>
      <c r="D69" s="459"/>
      <c r="E69" s="460" t="s">
        <v>550</v>
      </c>
      <c r="F69" s="461"/>
      <c r="G69" s="462"/>
      <c r="H69" s="464">
        <v>15800.329622000001</v>
      </c>
      <c r="I69" s="464">
        <v>21430.833930000001</v>
      </c>
      <c r="J69" s="464">
        <v>26498.562023999999</v>
      </c>
      <c r="K69" s="464">
        <v>30682.438291999999</v>
      </c>
      <c r="L69" s="464">
        <v>35100.555886000002</v>
      </c>
      <c r="M69" s="464">
        <v>40725.413520000002</v>
      </c>
      <c r="N69" s="464">
        <v>46677.894053999997</v>
      </c>
      <c r="O69" s="464">
        <v>51297.637512000001</v>
      </c>
      <c r="P69" s="464">
        <v>56727.018480000006</v>
      </c>
      <c r="Q69" s="464">
        <v>65122.928904</v>
      </c>
      <c r="R69" s="464">
        <v>72436.403666000013</v>
      </c>
      <c r="S69" s="464">
        <v>80214.809290000005</v>
      </c>
      <c r="T69" s="464">
        <v>86932.126181999993</v>
      </c>
      <c r="U69" s="464">
        <v>94080.019285999995</v>
      </c>
      <c r="V69" s="464">
        <v>100358.44660600001</v>
      </c>
      <c r="W69" s="464">
        <v>106089.37713000001</v>
      </c>
      <c r="X69" s="464">
        <v>112417.19139200001</v>
      </c>
      <c r="Y69" s="464">
        <v>120400.665066</v>
      </c>
      <c r="Z69" s="464">
        <v>125451.70853600001</v>
      </c>
      <c r="AA69" s="464">
        <v>132957.18262200002</v>
      </c>
      <c r="AB69" s="464">
        <v>136641.236</v>
      </c>
      <c r="AC69" s="464">
        <v>137626.43400000001</v>
      </c>
      <c r="AD69" s="464">
        <v>146354.18299999999</v>
      </c>
      <c r="AE69" s="464">
        <v>150253.802</v>
      </c>
      <c r="AF69" s="464">
        <v>156748.29999999999</v>
      </c>
      <c r="AG69" s="464">
        <v>160606.57800000001</v>
      </c>
      <c r="AH69" s="464">
        <v>169649.37100000001</v>
      </c>
      <c r="AI69" s="464">
        <v>176154.82199999999</v>
      </c>
      <c r="AJ69" s="464">
        <v>180361.97200000001</v>
      </c>
    </row>
    <row r="70" spans="2:36" ht="15" customHeight="1">
      <c r="B70" s="427"/>
      <c r="D70" s="466"/>
      <c r="E70" s="467" t="s">
        <v>551</v>
      </c>
      <c r="F70" s="461"/>
      <c r="G70" s="468"/>
      <c r="H70" s="464">
        <v>272901.93014063966</v>
      </c>
      <c r="I70" s="464">
        <v>284964.54337364342</v>
      </c>
      <c r="J70" s="464">
        <v>291923.38272479287</v>
      </c>
      <c r="K70" s="464">
        <v>286370.39959195681</v>
      </c>
      <c r="L70" s="464">
        <v>295245.09149704693</v>
      </c>
      <c r="M70" s="464">
        <v>304297.0757868049</v>
      </c>
      <c r="N70" s="464">
        <v>312040.91279670171</v>
      </c>
      <c r="O70" s="464">
        <v>323512.29747260263</v>
      </c>
      <c r="P70" s="464">
        <v>327776.69054277643</v>
      </c>
      <c r="Q70" s="464">
        <v>339404.15210449009</v>
      </c>
      <c r="R70" s="464">
        <v>342900.87521450745</v>
      </c>
      <c r="S70" s="464">
        <v>355425.29468656395</v>
      </c>
      <c r="T70" s="464">
        <v>356732.7768274782</v>
      </c>
      <c r="U70" s="464">
        <v>355390.0500701915</v>
      </c>
      <c r="V70" s="464">
        <v>354863.76716159959</v>
      </c>
      <c r="W70" s="464">
        <v>348523.87944100477</v>
      </c>
      <c r="X70" s="464">
        <v>342137.24327778321</v>
      </c>
      <c r="Y70" s="464">
        <v>338396.32688701554</v>
      </c>
      <c r="Z70" s="464">
        <v>326264.83762640075</v>
      </c>
      <c r="AA70" s="464">
        <v>325115.09794791922</v>
      </c>
      <c r="AB70" s="464">
        <v>318911.05695367878</v>
      </c>
      <c r="AC70" s="464">
        <v>322696.63730009267</v>
      </c>
      <c r="AD70" s="464">
        <v>315837.28311213735</v>
      </c>
      <c r="AE70" s="464">
        <v>302712.70097801695</v>
      </c>
      <c r="AF70" s="464">
        <v>281922.39298553468</v>
      </c>
      <c r="AG70" s="464">
        <v>272857.74768294586</v>
      </c>
      <c r="AH70" s="464">
        <v>266824.55599938793</v>
      </c>
      <c r="AI70" s="464">
        <v>260400.66020724148</v>
      </c>
      <c r="AJ70" s="464">
        <v>255328.20999305503</v>
      </c>
    </row>
    <row r="71" spans="2:36" ht="15" customHeight="1">
      <c r="B71" s="427"/>
      <c r="D71" s="466"/>
      <c r="E71" s="467" t="s">
        <v>552</v>
      </c>
      <c r="F71" s="461"/>
      <c r="G71" s="468"/>
      <c r="H71" s="464" t="s">
        <v>526</v>
      </c>
      <c r="I71" s="464" t="s">
        <v>526</v>
      </c>
      <c r="J71" s="464" t="s">
        <v>526</v>
      </c>
      <c r="K71" s="464" t="s">
        <v>526</v>
      </c>
      <c r="L71" s="464" t="s">
        <v>526</v>
      </c>
      <c r="M71" s="464" t="s">
        <v>526</v>
      </c>
      <c r="N71" s="464" t="s">
        <v>526</v>
      </c>
      <c r="O71" s="464" t="s">
        <v>526</v>
      </c>
      <c r="P71" s="464" t="s">
        <v>526</v>
      </c>
      <c r="Q71" s="464" t="s">
        <v>526</v>
      </c>
      <c r="R71" s="464" t="s">
        <v>526</v>
      </c>
      <c r="S71" s="464" t="s">
        <v>526</v>
      </c>
      <c r="T71" s="464" t="s">
        <v>526</v>
      </c>
      <c r="U71" s="464">
        <v>1330.2155082442741</v>
      </c>
      <c r="V71" s="464">
        <v>1968.3088626033277</v>
      </c>
      <c r="W71" s="464">
        <v>2559.5045321240941</v>
      </c>
      <c r="X71" s="464">
        <v>3411.4202191003546</v>
      </c>
      <c r="Y71" s="464">
        <v>4257.376475955014</v>
      </c>
      <c r="Z71" s="464">
        <v>5307.034134949181</v>
      </c>
      <c r="AA71" s="464">
        <v>9808.7169437027387</v>
      </c>
      <c r="AB71" s="464">
        <v>14332.948</v>
      </c>
      <c r="AC71" s="464">
        <v>19548.742999999999</v>
      </c>
      <c r="AD71" s="464">
        <v>29418.535</v>
      </c>
      <c r="AE71" s="464">
        <v>38352.559000000001</v>
      </c>
      <c r="AF71" s="464">
        <v>48023.114000000001</v>
      </c>
      <c r="AG71" s="464">
        <v>58257.923000000003</v>
      </c>
      <c r="AH71" s="464">
        <v>67183.486000000004</v>
      </c>
      <c r="AI71" s="464">
        <v>77865.972999999998</v>
      </c>
      <c r="AJ71" s="464">
        <v>88399.167000000001</v>
      </c>
    </row>
    <row r="72" spans="2:36" ht="15">
      <c r="B72" s="427"/>
      <c r="D72" s="466"/>
      <c r="E72" s="460" t="s">
        <v>553</v>
      </c>
      <c r="F72" s="461"/>
      <c r="G72" s="468"/>
      <c r="H72" s="464">
        <v>90.437986696155846</v>
      </c>
      <c r="I72" s="464">
        <v>75.217095372731421</v>
      </c>
      <c r="J72" s="464">
        <v>60.170295063200044</v>
      </c>
      <c r="K72" s="464">
        <v>42.924161630770101</v>
      </c>
      <c r="L72" s="464">
        <v>36.213873907770278</v>
      </c>
      <c r="M72" s="464">
        <v>30.293612886277753</v>
      </c>
      <c r="N72" s="464">
        <v>24.721309686504149</v>
      </c>
      <c r="O72" s="464">
        <v>22.85697204583127</v>
      </c>
      <c r="P72" s="464">
        <v>19.917841857914329</v>
      </c>
      <c r="Q72" s="464">
        <v>21.806778893134787</v>
      </c>
      <c r="R72" s="464">
        <v>20.288242072820164</v>
      </c>
      <c r="S72" s="464">
        <v>21.379081652454524</v>
      </c>
      <c r="T72" s="464">
        <v>21.383650046066819</v>
      </c>
      <c r="U72" s="464">
        <v>27.526595007183715</v>
      </c>
      <c r="V72" s="464">
        <v>32.6396064094087</v>
      </c>
      <c r="W72" s="464">
        <v>43.148753266039812</v>
      </c>
      <c r="X72" s="464">
        <v>51.517557379175642</v>
      </c>
      <c r="Y72" s="464">
        <v>65.144899264633494</v>
      </c>
      <c r="Z72" s="464">
        <v>68.674117012055092</v>
      </c>
      <c r="AA72" s="464">
        <v>80.936481893255674</v>
      </c>
      <c r="AB72" s="464">
        <v>313.99306656943435</v>
      </c>
      <c r="AC72" s="464">
        <v>233.64247304509641</v>
      </c>
      <c r="AD72" s="464">
        <v>181.25524767152564</v>
      </c>
      <c r="AE72" s="464">
        <v>187.70925003229752</v>
      </c>
      <c r="AF72" s="464">
        <v>192.51426669147338</v>
      </c>
      <c r="AG72" s="464">
        <v>211.67492196962226</v>
      </c>
      <c r="AH72" s="464">
        <v>212.1543453941793</v>
      </c>
      <c r="AI72" s="464">
        <v>213.45733935432443</v>
      </c>
      <c r="AJ72" s="464">
        <v>220.69857420937566</v>
      </c>
    </row>
    <row r="73" spans="2:36" ht="15">
      <c r="B73" s="427"/>
      <c r="D73" s="466" t="s">
        <v>554</v>
      </c>
      <c r="E73" s="460" t="s">
        <v>555</v>
      </c>
      <c r="F73" s="461"/>
      <c r="G73" s="468"/>
      <c r="H73" s="464">
        <v>90707.18800200001</v>
      </c>
      <c r="I73" s="464">
        <v>90839.675111999997</v>
      </c>
      <c r="J73" s="464">
        <v>91727.235347000009</v>
      </c>
      <c r="K73" s="464">
        <v>90947.422938000003</v>
      </c>
      <c r="L73" s="464">
        <v>89540.815055000014</v>
      </c>
      <c r="M73" s="464">
        <v>89827.747483000014</v>
      </c>
      <c r="N73" s="464">
        <v>87588.880663000004</v>
      </c>
      <c r="O73" s="464">
        <v>84635.128930999999</v>
      </c>
      <c r="P73" s="464">
        <v>82048.788627999995</v>
      </c>
      <c r="Q73" s="464">
        <v>80496.437535000005</v>
      </c>
      <c r="R73" s="464">
        <v>79560.045569000009</v>
      </c>
      <c r="S73" s="464">
        <v>77971.505388000005</v>
      </c>
      <c r="T73" s="464">
        <v>76832.560484000001</v>
      </c>
      <c r="U73" s="464">
        <v>78169.144493</v>
      </c>
      <c r="V73" s="464">
        <v>78901.358532999991</v>
      </c>
      <c r="W73" s="464">
        <v>78332.790403999999</v>
      </c>
      <c r="X73" s="464">
        <v>77925.837055000011</v>
      </c>
      <c r="Y73" s="464">
        <v>77886.464072999996</v>
      </c>
      <c r="Z73" s="464">
        <v>77803.203494000001</v>
      </c>
      <c r="AA73" s="464">
        <v>76811.696591</v>
      </c>
      <c r="AB73" s="464">
        <v>75073.021999999997</v>
      </c>
      <c r="AC73" s="464">
        <v>73153.251000000004</v>
      </c>
      <c r="AD73" s="464">
        <v>75163.963000000003</v>
      </c>
      <c r="AE73" s="464">
        <v>77420.645000000004</v>
      </c>
      <c r="AF73" s="464">
        <v>77724.239000000001</v>
      </c>
      <c r="AG73" s="464">
        <v>75876.255999999994</v>
      </c>
      <c r="AH73" s="464">
        <v>76331.002999999997</v>
      </c>
      <c r="AI73" s="464">
        <v>75192.474000000002</v>
      </c>
      <c r="AJ73" s="464">
        <v>72936.036999999997</v>
      </c>
    </row>
    <row r="74" spans="2:36" ht="15">
      <c r="B74" s="427"/>
      <c r="D74" s="466"/>
      <c r="E74" s="460" t="s">
        <v>556</v>
      </c>
      <c r="F74" s="461"/>
      <c r="G74" s="468"/>
      <c r="H74" s="464">
        <v>28971.930223783183</v>
      </c>
      <c r="I74" s="464">
        <v>27263.311850621914</v>
      </c>
      <c r="J74" s="464">
        <v>23516.307292009951</v>
      </c>
      <c r="K74" s="464">
        <v>22331.992869096863</v>
      </c>
      <c r="L74" s="464">
        <v>20720.635239182338</v>
      </c>
      <c r="M74" s="464">
        <v>20285.854156667869</v>
      </c>
      <c r="N74" s="464">
        <v>19423.681114629879</v>
      </c>
      <c r="O74" s="464">
        <v>18705.116905552099</v>
      </c>
      <c r="P74" s="464">
        <v>19620.850779662647</v>
      </c>
      <c r="Q74" s="464">
        <v>19285.813688789392</v>
      </c>
      <c r="R74" s="464">
        <v>19581.649666354318</v>
      </c>
      <c r="S74" s="464">
        <v>19585.153957309063</v>
      </c>
      <c r="T74" s="464">
        <v>20045.665025336762</v>
      </c>
      <c r="U74" s="464">
        <v>21209.891032035619</v>
      </c>
      <c r="V74" s="464">
        <v>20950.57805483332</v>
      </c>
      <c r="W74" s="464">
        <v>20852.964342514824</v>
      </c>
      <c r="X74" s="464">
        <v>21249.925034960459</v>
      </c>
      <c r="Y74" s="464">
        <v>21217.188906221618</v>
      </c>
      <c r="Z74" s="464">
        <v>20663.908416060913</v>
      </c>
      <c r="AA74" s="464">
        <v>20436.875804178631</v>
      </c>
      <c r="AB74" s="464">
        <v>22228.101394779012</v>
      </c>
      <c r="AC74" s="464">
        <v>23057.698140289416</v>
      </c>
      <c r="AD74" s="464">
        <v>23161.993340013985</v>
      </c>
      <c r="AE74" s="464">
        <v>23172.029211265824</v>
      </c>
      <c r="AF74" s="464">
        <v>23176.072128863983</v>
      </c>
      <c r="AG74" s="464">
        <v>22994.292120400871</v>
      </c>
      <c r="AH74" s="464">
        <v>21466.84385296698</v>
      </c>
      <c r="AI74" s="464">
        <v>21364.947284927908</v>
      </c>
      <c r="AJ74" s="464">
        <v>21342.125015727845</v>
      </c>
    </row>
    <row r="75" spans="2:36" ht="15">
      <c r="B75" s="427"/>
      <c r="D75" s="466"/>
      <c r="E75" s="460" t="s">
        <v>557</v>
      </c>
      <c r="F75" s="461"/>
      <c r="G75" s="468"/>
      <c r="H75" s="464">
        <v>364.31199595668625</v>
      </c>
      <c r="I75" s="464">
        <v>355.3371594097357</v>
      </c>
      <c r="J75" s="464">
        <v>338.36749708472712</v>
      </c>
      <c r="K75" s="464">
        <v>325.42713434167609</v>
      </c>
      <c r="L75" s="464">
        <v>312.79461391493606</v>
      </c>
      <c r="M75" s="464">
        <v>293.91772842744598</v>
      </c>
      <c r="N75" s="464">
        <v>282.80785950449882</v>
      </c>
      <c r="O75" s="464">
        <v>275.17862583937631</v>
      </c>
      <c r="P75" s="464">
        <v>273.03721007794024</v>
      </c>
      <c r="Q75" s="464">
        <v>257.43153454291553</v>
      </c>
      <c r="R75" s="464">
        <v>269.60814727457347</v>
      </c>
      <c r="S75" s="464">
        <v>285.63319043707656</v>
      </c>
      <c r="T75" s="464">
        <v>339.42850086230283</v>
      </c>
      <c r="U75" s="464">
        <v>414.33282959925754</v>
      </c>
      <c r="V75" s="464">
        <v>524.25981280710334</v>
      </c>
      <c r="W75" s="464">
        <v>605.33021340114681</v>
      </c>
      <c r="X75" s="464">
        <v>718.78463616834381</v>
      </c>
      <c r="Y75" s="464">
        <v>811.94415009292925</v>
      </c>
      <c r="Z75" s="464">
        <v>867.11803107548769</v>
      </c>
      <c r="AA75" s="464">
        <v>891.32746213446524</v>
      </c>
      <c r="AB75" s="464">
        <v>1410.692253071192</v>
      </c>
      <c r="AC75" s="464">
        <v>1437.7928747527214</v>
      </c>
      <c r="AD75" s="464">
        <v>1506.0630636500237</v>
      </c>
      <c r="AE75" s="464">
        <v>1385.4346708027915</v>
      </c>
      <c r="AF75" s="464">
        <v>1337.1944404160415</v>
      </c>
      <c r="AG75" s="464">
        <v>1403.6736529809536</v>
      </c>
      <c r="AH75" s="464">
        <v>1375.5754827771862</v>
      </c>
      <c r="AI75" s="464">
        <v>1348.520532248325</v>
      </c>
      <c r="AJ75" s="464">
        <v>1368.1760770272081</v>
      </c>
    </row>
    <row r="76" spans="2:36" ht="15">
      <c r="B76" s="427"/>
      <c r="D76" s="473"/>
      <c r="E76" s="460" t="s">
        <v>558</v>
      </c>
      <c r="F76" s="461"/>
      <c r="G76" s="468"/>
      <c r="H76" s="464">
        <v>662.07294430822992</v>
      </c>
      <c r="I76" s="464">
        <v>617.4134007246156</v>
      </c>
      <c r="J76" s="464">
        <v>662.71661382840193</v>
      </c>
      <c r="K76" s="464">
        <v>654.02539637940845</v>
      </c>
      <c r="L76" s="464">
        <v>652.48931413130947</v>
      </c>
      <c r="M76" s="464">
        <v>692.92808030244237</v>
      </c>
      <c r="N76" s="464">
        <v>783.04292846293583</v>
      </c>
      <c r="O76" s="464">
        <v>876.02514885722269</v>
      </c>
      <c r="P76" s="464">
        <v>1001.2063903723229</v>
      </c>
      <c r="Q76" s="464">
        <v>1155.0899621191115</v>
      </c>
      <c r="R76" s="464">
        <v>1282.6452805473784</v>
      </c>
      <c r="S76" s="464">
        <v>1220.4639023781415</v>
      </c>
      <c r="T76" s="464">
        <v>1261.4113419868006</v>
      </c>
      <c r="U76" s="464">
        <v>1315.2189283621303</v>
      </c>
      <c r="V76" s="464">
        <v>1323.9551285888983</v>
      </c>
      <c r="W76" s="464">
        <v>1272.2736490004481</v>
      </c>
      <c r="X76" s="464">
        <v>1317.0734219340588</v>
      </c>
      <c r="Y76" s="464">
        <v>1392.0701336617994</v>
      </c>
      <c r="Z76" s="464">
        <v>1421.9330818611479</v>
      </c>
      <c r="AA76" s="464">
        <v>1503.1764378355542</v>
      </c>
      <c r="AB76" s="464">
        <v>2840.7453319015749</v>
      </c>
      <c r="AC76" s="464">
        <v>2727.6742118200796</v>
      </c>
      <c r="AD76" s="464">
        <v>2714.2342365271252</v>
      </c>
      <c r="AE76" s="464">
        <v>2604.0678898821461</v>
      </c>
      <c r="AF76" s="464">
        <v>2473.5471784938727</v>
      </c>
      <c r="AG76" s="464">
        <v>2460.8516217027209</v>
      </c>
      <c r="AH76" s="464">
        <v>2414.669319473699</v>
      </c>
      <c r="AI76" s="464">
        <v>2475.5646362279681</v>
      </c>
      <c r="AJ76" s="464">
        <v>2512.6923399805291</v>
      </c>
    </row>
    <row r="77" spans="2:36" ht="15">
      <c r="B77" s="427"/>
      <c r="D77" s="459"/>
      <c r="E77" s="460" t="s">
        <v>559</v>
      </c>
      <c r="F77" s="461"/>
      <c r="G77" s="485" t="s">
        <v>569</v>
      </c>
      <c r="H77" s="464">
        <v>39831.273075614561</v>
      </c>
      <c r="I77" s="464">
        <v>42427.086376044914</v>
      </c>
      <c r="J77" s="464">
        <v>48880.05955641457</v>
      </c>
      <c r="K77" s="464">
        <v>57997.660689955301</v>
      </c>
      <c r="L77" s="464">
        <v>57333.503729156153</v>
      </c>
      <c r="M77" s="464">
        <v>62934.365505458678</v>
      </c>
      <c r="N77" s="464">
        <v>66883.753478848885</v>
      </c>
      <c r="O77" s="464">
        <v>62441.504060627492</v>
      </c>
      <c r="P77" s="464">
        <v>60252.620687774623</v>
      </c>
      <c r="Q77" s="464">
        <v>59158.78862414624</v>
      </c>
      <c r="R77" s="464">
        <v>55437.423615762447</v>
      </c>
      <c r="S77" s="464">
        <v>53271.704008746769</v>
      </c>
      <c r="T77" s="464">
        <v>48451.950986826254</v>
      </c>
      <c r="U77" s="464">
        <v>42634.063816470094</v>
      </c>
      <c r="V77" s="464">
        <v>34294.409733989538</v>
      </c>
      <c r="W77" s="464">
        <v>29124.051460813327</v>
      </c>
      <c r="X77" s="464">
        <v>23374.243057883505</v>
      </c>
      <c r="Y77" s="464">
        <v>20213.4469170427</v>
      </c>
      <c r="Z77" s="464">
        <v>16677.444065284002</v>
      </c>
      <c r="AA77" s="464">
        <v>14027.857023906341</v>
      </c>
      <c r="AB77" s="464">
        <v>10356.669</v>
      </c>
      <c r="AC77" s="464">
        <v>9307.6090000000004</v>
      </c>
      <c r="AD77" s="464">
        <v>8461.348</v>
      </c>
      <c r="AE77" s="464">
        <v>8075.268</v>
      </c>
      <c r="AF77" s="464">
        <v>7875.1710000000003</v>
      </c>
      <c r="AG77" s="464">
        <v>8632.0859999999993</v>
      </c>
      <c r="AH77" s="464">
        <v>9244.6299999999992</v>
      </c>
      <c r="AI77" s="464">
        <v>10596.365</v>
      </c>
      <c r="AJ77" s="464">
        <v>12199.102999999999</v>
      </c>
    </row>
    <row r="78" spans="2:36" ht="15">
      <c r="B78" s="427"/>
      <c r="D78" s="466"/>
      <c r="E78" s="460" t="s">
        <v>553</v>
      </c>
      <c r="F78" s="475"/>
      <c r="G78" s="468"/>
      <c r="H78" s="464">
        <v>6888.9145973038439</v>
      </c>
      <c r="I78" s="464">
        <v>6974.0382706272685</v>
      </c>
      <c r="J78" s="464">
        <v>6875.1497149368006</v>
      </c>
      <c r="K78" s="464">
        <v>6763.3313033692293</v>
      </c>
      <c r="L78" s="464">
        <v>6649.5125670922298</v>
      </c>
      <c r="M78" s="464">
        <v>6619.1001891137212</v>
      </c>
      <c r="N78" s="464">
        <v>6565.4567533134959</v>
      </c>
      <c r="O78" s="464">
        <v>6504.7278509541684</v>
      </c>
      <c r="P78" s="464">
        <v>6392.8540381420853</v>
      </c>
      <c r="Q78" s="464">
        <v>6468.4127371068653</v>
      </c>
      <c r="R78" s="464">
        <v>6487.8259779271802</v>
      </c>
      <c r="S78" s="464">
        <v>6625.0173223475449</v>
      </c>
      <c r="T78" s="464">
        <v>6523.609532953933</v>
      </c>
      <c r="U78" s="464">
        <v>6529.1524099928156</v>
      </c>
      <c r="V78" s="464">
        <v>6529.9431445905911</v>
      </c>
      <c r="W78" s="464">
        <v>6506.0665457339601</v>
      </c>
      <c r="X78" s="464">
        <v>6501.0491386208232</v>
      </c>
      <c r="Y78" s="464">
        <v>6555.8514487353668</v>
      </c>
      <c r="Z78" s="464">
        <v>6409.9176369879451</v>
      </c>
      <c r="AA78" s="464">
        <v>6371.5289141067442</v>
      </c>
      <c r="AB78" s="464">
        <v>6178.48</v>
      </c>
      <c r="AC78" s="464">
        <v>6020.0630000000001</v>
      </c>
      <c r="AD78" s="464">
        <v>6040.3509999999997</v>
      </c>
      <c r="AE78" s="464">
        <v>5974.8829999999998</v>
      </c>
      <c r="AF78" s="464">
        <v>5921.1319999999996</v>
      </c>
      <c r="AG78" s="464">
        <v>5851.2719999999999</v>
      </c>
      <c r="AH78" s="464">
        <v>5709.0739999999996</v>
      </c>
      <c r="AI78" s="464">
        <v>5591.7870000000003</v>
      </c>
      <c r="AJ78" s="464">
        <v>5513.3620000000001</v>
      </c>
    </row>
    <row r="79" spans="2:36" ht="15">
      <c r="B79" s="427"/>
      <c r="D79" s="466" t="s">
        <v>561</v>
      </c>
      <c r="E79" s="460" t="s">
        <v>556</v>
      </c>
      <c r="F79" s="461"/>
      <c r="G79" s="468"/>
      <c r="H79" s="464">
        <v>43648.802964216811</v>
      </c>
      <c r="I79" s="464">
        <v>46471.1446163781</v>
      </c>
      <c r="J79" s="464">
        <v>48689.545265990047</v>
      </c>
      <c r="K79" s="464">
        <v>48830.550647903139</v>
      </c>
      <c r="L79" s="464">
        <v>47540.866122817664</v>
      </c>
      <c r="M79" s="464">
        <v>48800.740120332128</v>
      </c>
      <c r="N79" s="464">
        <v>48469.782357370124</v>
      </c>
      <c r="O79" s="464">
        <v>47600.490368447892</v>
      </c>
      <c r="P79" s="464">
        <v>45254.04711933736</v>
      </c>
      <c r="Q79" s="464">
        <v>44688.942590210609</v>
      </c>
      <c r="R79" s="464">
        <v>45017.341318645689</v>
      </c>
      <c r="S79" s="464">
        <v>44247.235252690931</v>
      </c>
      <c r="T79" s="464">
        <v>42228.204419663234</v>
      </c>
      <c r="U79" s="464">
        <v>40147.130200964391</v>
      </c>
      <c r="V79" s="464">
        <v>35671.885055166684</v>
      </c>
      <c r="W79" s="464">
        <v>32815.915986485183</v>
      </c>
      <c r="X79" s="464">
        <v>30797.981637039542</v>
      </c>
      <c r="Y79" s="464">
        <v>29987.100030778387</v>
      </c>
      <c r="Z79" s="464">
        <v>28598.523371939089</v>
      </c>
      <c r="AA79" s="464">
        <v>26235.713431821365</v>
      </c>
      <c r="AB79" s="464">
        <v>23154.368999999999</v>
      </c>
      <c r="AC79" s="464">
        <v>22563.762999999999</v>
      </c>
      <c r="AD79" s="464">
        <v>22621.016</v>
      </c>
      <c r="AE79" s="464">
        <v>22552.057000000001</v>
      </c>
      <c r="AF79" s="464">
        <v>22227.277999999998</v>
      </c>
      <c r="AG79" s="464">
        <v>21583.952000000001</v>
      </c>
      <c r="AH79" s="464">
        <v>20289.627</v>
      </c>
      <c r="AI79" s="464">
        <v>19802.494999999999</v>
      </c>
      <c r="AJ79" s="464">
        <v>19376.841</v>
      </c>
    </row>
    <row r="80" spans="2:36" ht="15">
      <c r="B80" s="427"/>
      <c r="D80" s="466"/>
      <c r="E80" s="460" t="s">
        <v>557</v>
      </c>
      <c r="F80" s="461"/>
      <c r="G80" s="468"/>
      <c r="H80" s="464">
        <v>57824.067417043312</v>
      </c>
      <c r="I80" s="464">
        <v>62277.156141590269</v>
      </c>
      <c r="J80" s="464">
        <v>63629.94495391527</v>
      </c>
      <c r="K80" s="464">
        <v>63353.375254658327</v>
      </c>
      <c r="L80" s="464">
        <v>65669.126543085062</v>
      </c>
      <c r="M80" s="464">
        <v>68142.655325572545</v>
      </c>
      <c r="N80" s="464">
        <v>70457.614729495501</v>
      </c>
      <c r="O80" s="464">
        <v>70376.274388160615</v>
      </c>
      <c r="P80" s="464">
        <v>68906.408983922069</v>
      </c>
      <c r="Q80" s="464">
        <v>70245.692596457084</v>
      </c>
      <c r="R80" s="464">
        <v>72434.291428725424</v>
      </c>
      <c r="S80" s="464">
        <v>72145.360381562918</v>
      </c>
      <c r="T80" s="464">
        <v>71660.515696137692</v>
      </c>
      <c r="U80" s="464">
        <v>72970.757237400743</v>
      </c>
      <c r="V80" s="464">
        <v>70804.380852192888</v>
      </c>
      <c r="W80" s="464">
        <v>69360.889941598842</v>
      </c>
      <c r="X80" s="464">
        <v>70298.107359831658</v>
      </c>
      <c r="Y80" s="464">
        <v>70890.218291907076</v>
      </c>
      <c r="Z80" s="464">
        <v>68562.292134924515</v>
      </c>
      <c r="AA80" s="464">
        <v>65291.60056186554</v>
      </c>
      <c r="AB80" s="464">
        <v>62855.819000000003</v>
      </c>
      <c r="AC80" s="464">
        <v>61155.608999999997</v>
      </c>
      <c r="AD80" s="464">
        <v>59394.671000000002</v>
      </c>
      <c r="AE80" s="464">
        <v>59091.127999999997</v>
      </c>
      <c r="AF80" s="464">
        <v>58975.843000000001</v>
      </c>
      <c r="AG80" s="464">
        <v>59367.815999999999</v>
      </c>
      <c r="AH80" s="464">
        <v>59124.451000000001</v>
      </c>
      <c r="AI80" s="464">
        <v>59538.540999999997</v>
      </c>
      <c r="AJ80" s="464">
        <v>59777.627</v>
      </c>
    </row>
    <row r="81" spans="2:36" ht="15">
      <c r="B81" s="427"/>
      <c r="D81" s="473"/>
      <c r="E81" s="460" t="s">
        <v>558</v>
      </c>
      <c r="F81" s="461"/>
      <c r="G81" s="468"/>
      <c r="H81" s="464">
        <v>9172.6549756917684</v>
      </c>
      <c r="I81" s="464">
        <v>9786.6636392753844</v>
      </c>
      <c r="J81" s="464">
        <v>11387.113488171597</v>
      </c>
      <c r="K81" s="464">
        <v>12143.353519620592</v>
      </c>
      <c r="L81" s="464">
        <v>12708.164735868693</v>
      </c>
      <c r="M81" s="464">
        <v>13598.119731697558</v>
      </c>
      <c r="N81" s="464">
        <v>14289.762301537063</v>
      </c>
      <c r="O81" s="464">
        <v>14385.648657142778</v>
      </c>
      <c r="P81" s="464">
        <v>14947.441129627674</v>
      </c>
      <c r="Q81" s="464">
        <v>15790.603477880888</v>
      </c>
      <c r="R81" s="464">
        <v>17074.060959452621</v>
      </c>
      <c r="S81" s="464">
        <v>16848.561639621857</v>
      </c>
      <c r="T81" s="464">
        <v>17727.506876013198</v>
      </c>
      <c r="U81" s="464">
        <v>18097.069021637868</v>
      </c>
      <c r="V81" s="464">
        <v>17665.3145334111</v>
      </c>
      <c r="W81" s="464">
        <v>17108.240896999552</v>
      </c>
      <c r="X81" s="464">
        <v>18070.00521606594</v>
      </c>
      <c r="Y81" s="464">
        <v>18365.095770338201</v>
      </c>
      <c r="Z81" s="464">
        <v>18081.895314138848</v>
      </c>
      <c r="AA81" s="464">
        <v>17648.397844164447</v>
      </c>
      <c r="AB81" s="464">
        <v>20726.559000000001</v>
      </c>
      <c r="AC81" s="464">
        <v>20475.744999999999</v>
      </c>
      <c r="AD81" s="464">
        <v>20819.688999999998</v>
      </c>
      <c r="AE81" s="464">
        <v>21151.065999999999</v>
      </c>
      <c r="AF81" s="464">
        <v>21270.468000000001</v>
      </c>
      <c r="AG81" s="464">
        <v>21467.07</v>
      </c>
      <c r="AH81" s="464">
        <v>21181.207999999999</v>
      </c>
      <c r="AI81" s="464">
        <v>21067.07</v>
      </c>
      <c r="AJ81" s="464">
        <v>21049.047999999999</v>
      </c>
    </row>
    <row r="82" spans="2:36" ht="15">
      <c r="B82" s="427"/>
      <c r="D82" s="486" t="s">
        <v>562</v>
      </c>
      <c r="E82" s="487" t="s">
        <v>570</v>
      </c>
      <c r="F82" s="461"/>
      <c r="G82" s="468"/>
      <c r="H82" s="464">
        <v>18000.197749745766</v>
      </c>
      <c r="I82" s="464">
        <v>18402.998902311643</v>
      </c>
      <c r="J82" s="464">
        <v>17986.25923279253</v>
      </c>
      <c r="K82" s="464">
        <v>17462.317420087878</v>
      </c>
      <c r="L82" s="464">
        <v>16999.307193796842</v>
      </c>
      <c r="M82" s="464">
        <v>16848.213993736394</v>
      </c>
      <c r="N82" s="464">
        <v>16424.445938449287</v>
      </c>
      <c r="O82" s="464">
        <v>15979.85521676988</v>
      </c>
      <c r="P82" s="464">
        <v>15491.201721449006</v>
      </c>
      <c r="Q82" s="464">
        <v>15176.508993363692</v>
      </c>
      <c r="R82" s="464">
        <v>15074.113601730078</v>
      </c>
      <c r="S82" s="464">
        <v>14725.984420689229</v>
      </c>
      <c r="T82" s="464">
        <v>14746.122089695567</v>
      </c>
      <c r="U82" s="464">
        <v>14541.16918909404</v>
      </c>
      <c r="V82" s="464">
        <v>13821.86410180761</v>
      </c>
      <c r="W82" s="464">
        <v>13691.966658057834</v>
      </c>
      <c r="X82" s="464">
        <v>13530.521995232957</v>
      </c>
      <c r="Y82" s="464">
        <v>13158.797173986759</v>
      </c>
      <c r="Z82" s="464">
        <v>12607.085627366017</v>
      </c>
      <c r="AA82" s="464">
        <v>12114.351548471712</v>
      </c>
      <c r="AB82" s="464">
        <v>12160.884</v>
      </c>
      <c r="AC82" s="464">
        <v>11284.428</v>
      </c>
      <c r="AD82" s="464">
        <v>10665.537</v>
      </c>
      <c r="AE82" s="464">
        <v>10258.342000000001</v>
      </c>
      <c r="AF82" s="464">
        <v>9801.8089999999993</v>
      </c>
      <c r="AG82" s="464">
        <v>9238.8379999999997</v>
      </c>
      <c r="AH82" s="464">
        <v>8493.2060000000001</v>
      </c>
      <c r="AI82" s="464">
        <v>8067.48</v>
      </c>
      <c r="AJ82" s="464">
        <v>7365.2709999999997</v>
      </c>
    </row>
    <row r="83" spans="2:36" ht="15">
      <c r="B83" s="427"/>
      <c r="D83" s="459"/>
      <c r="E83" s="460" t="s">
        <v>559</v>
      </c>
      <c r="F83" s="461"/>
      <c r="G83" s="468"/>
      <c r="H83" s="464">
        <v>5.0981676746104862E-2</v>
      </c>
      <c r="I83" s="464">
        <v>5.0926175464047312E-2</v>
      </c>
      <c r="J83" s="464">
        <v>8.146334701506909E-2</v>
      </c>
      <c r="K83" s="464">
        <v>0.11892912222261116</v>
      </c>
      <c r="L83" s="464">
        <v>0.11746764921318957</v>
      </c>
      <c r="M83" s="464">
        <v>9.8223288086850644E-2</v>
      </c>
      <c r="N83" s="464">
        <v>0.24418393884950909</v>
      </c>
      <c r="O83" s="464">
        <v>0.59079998497920305</v>
      </c>
      <c r="P83" s="464">
        <v>0.94229240525289404</v>
      </c>
      <c r="Q83" s="464">
        <v>1.3549234259956326</v>
      </c>
      <c r="R83" s="464">
        <v>1.9276630388418581</v>
      </c>
      <c r="S83" s="464">
        <v>2.9826976242330341</v>
      </c>
      <c r="T83" s="464">
        <v>4.0614071933408677</v>
      </c>
      <c r="U83" s="464">
        <v>4.936860763401258</v>
      </c>
      <c r="V83" s="464">
        <v>5.4861735484058762</v>
      </c>
      <c r="W83" s="464">
        <v>5.9146022709910326</v>
      </c>
      <c r="X83" s="464">
        <v>6.4309325697633248</v>
      </c>
      <c r="Y83" s="464">
        <v>6.7566732906963791</v>
      </c>
      <c r="Z83" s="464">
        <v>6.8861553572949274</v>
      </c>
      <c r="AA83" s="464">
        <v>6.8874156976669347</v>
      </c>
      <c r="AB83" s="464">
        <v>6.0009912197284061</v>
      </c>
      <c r="AC83" s="464">
        <v>5.034457345999602</v>
      </c>
      <c r="AD83" s="464">
        <v>3.9890581567337673</v>
      </c>
      <c r="AE83" s="464">
        <v>3.0054417133845459</v>
      </c>
      <c r="AF83" s="464">
        <v>2.1742295687768736</v>
      </c>
      <c r="AG83" s="464">
        <v>1.5695892380399168</v>
      </c>
      <c r="AH83" s="464">
        <v>1.1667869658529231</v>
      </c>
      <c r="AI83" s="464">
        <v>0.70422246220118367</v>
      </c>
      <c r="AJ83" s="464">
        <v>0.27629774742865759</v>
      </c>
    </row>
    <row r="84" spans="2:36" ht="15">
      <c r="B84" s="427"/>
      <c r="D84" s="466" t="s">
        <v>563</v>
      </c>
      <c r="E84" s="460" t="s">
        <v>553</v>
      </c>
      <c r="F84" s="461"/>
      <c r="G84" s="468"/>
      <c r="H84" s="464" t="s">
        <v>526</v>
      </c>
      <c r="I84" s="464" t="s">
        <v>526</v>
      </c>
      <c r="J84" s="464">
        <v>4.7419737813308938E-2</v>
      </c>
      <c r="K84" s="464">
        <v>0.14115165280665282</v>
      </c>
      <c r="L84" s="464">
        <v>0.61349283640692542</v>
      </c>
      <c r="M84" s="464">
        <v>1.8558307567896828</v>
      </c>
      <c r="N84" s="464">
        <v>4.093045833113977</v>
      </c>
      <c r="O84" s="464">
        <v>4.7604123489834915</v>
      </c>
      <c r="P84" s="464">
        <v>7.6238849345719064</v>
      </c>
      <c r="Q84" s="464">
        <v>10.764191393404765</v>
      </c>
      <c r="R84" s="464">
        <v>15.131757487555365</v>
      </c>
      <c r="S84" s="464">
        <v>22.734278673730397</v>
      </c>
      <c r="T84" s="464">
        <v>31.227631503087451</v>
      </c>
      <c r="U84" s="464">
        <v>38.522031031146682</v>
      </c>
      <c r="V84" s="464">
        <v>43.556980041701472</v>
      </c>
      <c r="W84" s="464">
        <v>48.025515426188889</v>
      </c>
      <c r="X84" s="464">
        <v>52.281611972515364</v>
      </c>
      <c r="Y84" s="464">
        <v>54.585219226712347</v>
      </c>
      <c r="Z84" s="464">
        <v>57.071520771152002</v>
      </c>
      <c r="AA84" s="464">
        <v>56.271595795172239</v>
      </c>
      <c r="AB84" s="464">
        <v>52.390837768414826</v>
      </c>
      <c r="AC84" s="464">
        <v>49.047522866303062</v>
      </c>
      <c r="AD84" s="464">
        <v>46.59930963168128</v>
      </c>
      <c r="AE84" s="464">
        <v>39.319697281504062</v>
      </c>
      <c r="AF84" s="464">
        <v>34.400813335249318</v>
      </c>
      <c r="AG84" s="464">
        <v>28.240237801339873</v>
      </c>
      <c r="AH84" s="464">
        <v>21.730375478100207</v>
      </c>
      <c r="AI84" s="464">
        <v>14.856481550339554</v>
      </c>
      <c r="AJ84" s="464">
        <v>10.848852902044133</v>
      </c>
    </row>
    <row r="85" spans="2:36" ht="15">
      <c r="B85" s="427"/>
      <c r="D85" s="466"/>
      <c r="E85" s="467" t="s">
        <v>564</v>
      </c>
      <c r="F85" s="461"/>
      <c r="G85" s="468"/>
      <c r="H85" s="464">
        <v>0.21740424363039604</v>
      </c>
      <c r="I85" s="464">
        <v>0.5828527563922119</v>
      </c>
      <c r="J85" s="464">
        <v>1.5122506564644742</v>
      </c>
      <c r="K85" s="464">
        <v>3.073274871097214</v>
      </c>
      <c r="L85" s="464">
        <v>5.2393277581313153</v>
      </c>
      <c r="M85" s="464">
        <v>9.7002502493406784</v>
      </c>
      <c r="N85" s="464">
        <v>15.005069988649506</v>
      </c>
      <c r="O85" s="464">
        <v>22.779672147388673</v>
      </c>
      <c r="P85" s="464">
        <v>37.018396083239971</v>
      </c>
      <c r="Q85" s="464">
        <v>53.204095956950901</v>
      </c>
      <c r="R85" s="464">
        <v>79.195607081199128</v>
      </c>
      <c r="S85" s="464">
        <v>122.6144203235763</v>
      </c>
      <c r="T85" s="464">
        <v>171.30583538915187</v>
      </c>
      <c r="U85" s="464">
        <v>217.20427339310586</v>
      </c>
      <c r="V85" s="464">
        <v>235.31496638432353</v>
      </c>
      <c r="W85" s="464">
        <v>253.70293173015739</v>
      </c>
      <c r="X85" s="464">
        <v>281.11014464749894</v>
      </c>
      <c r="Y85" s="464">
        <v>298.0068239847871</v>
      </c>
      <c r="Z85" s="464">
        <v>316.66263022416894</v>
      </c>
      <c r="AA85" s="464">
        <v>308.14104539964882</v>
      </c>
      <c r="AB85" s="464">
        <v>303.17510879563343</v>
      </c>
      <c r="AC85" s="464">
        <v>305.1816982788489</v>
      </c>
      <c r="AD85" s="464">
        <v>283.26510891591641</v>
      </c>
      <c r="AE85" s="464">
        <v>265.41949002451747</v>
      </c>
      <c r="AF85" s="464">
        <v>253.98457771802856</v>
      </c>
      <c r="AG85" s="464">
        <v>229.74289240552963</v>
      </c>
      <c r="AH85" s="464">
        <v>198.09895512451439</v>
      </c>
      <c r="AI85" s="464">
        <v>169.5017800639238</v>
      </c>
      <c r="AJ85" s="464">
        <v>141.15994543180142</v>
      </c>
    </row>
    <row r="86" spans="2:36" ht="15">
      <c r="B86" s="427"/>
      <c r="D86" s="473"/>
      <c r="E86" s="460" t="s">
        <v>558</v>
      </c>
      <c r="F86" s="461"/>
      <c r="G86" s="477"/>
      <c r="H86" s="464">
        <v>4.8523122559009486E-2</v>
      </c>
      <c r="I86" s="464">
        <v>0.13008870139792256</v>
      </c>
      <c r="J86" s="464">
        <v>0.33752388048284099</v>
      </c>
      <c r="K86" s="464">
        <v>0.68593368159500168</v>
      </c>
      <c r="L86" s="464">
        <v>1.1693816950824307</v>
      </c>
      <c r="M86" s="464">
        <v>2.1650287218037163</v>
      </c>
      <c r="N86" s="464">
        <v>3.3490277738256529</v>
      </c>
      <c r="O86" s="464">
        <v>5.0842651689033262</v>
      </c>
      <c r="P86" s="464">
        <v>8.2622498075003996</v>
      </c>
      <c r="Q86" s="464">
        <v>11.874786000724981</v>
      </c>
      <c r="R86" s="464">
        <v>17.675911400649895</v>
      </c>
      <c r="S86" s="464">
        <v>27.366690021826965</v>
      </c>
      <c r="T86" s="464">
        <v>38.234276879125048</v>
      </c>
      <c r="U86" s="464">
        <v>48.478490586007702</v>
      </c>
      <c r="V86" s="464">
        <v>52.520671920496532</v>
      </c>
      <c r="W86" s="464">
        <v>56.624738525578977</v>
      </c>
      <c r="X86" s="464">
        <v>62.741838767881234</v>
      </c>
      <c r="Y86" s="464">
        <v>66.51306065680339</v>
      </c>
      <c r="Z86" s="464">
        <v>70.676907495642624</v>
      </c>
      <c r="AA86" s="464">
        <v>68.774948739307774</v>
      </c>
      <c r="AB86" s="464">
        <v>66.986062216223331</v>
      </c>
      <c r="AC86" s="464">
        <v>66.276321508848426</v>
      </c>
      <c r="AD86" s="464">
        <v>65.331523295668504</v>
      </c>
      <c r="AE86" s="464">
        <v>61.778370980593969</v>
      </c>
      <c r="AF86" s="464">
        <v>56.404379377945276</v>
      </c>
      <c r="AG86" s="464">
        <v>49.306280555090574</v>
      </c>
      <c r="AH86" s="464">
        <v>39.384882431532489</v>
      </c>
      <c r="AI86" s="464">
        <v>32.92351592353549</v>
      </c>
      <c r="AJ86" s="464">
        <v>27.1779039187258</v>
      </c>
    </row>
    <row r="87" spans="2:36" ht="13.5" customHeight="1">
      <c r="B87" s="427"/>
      <c r="E87" s="431"/>
      <c r="F87" s="431"/>
      <c r="G87" s="431"/>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31"/>
      <c r="AG87" s="431"/>
      <c r="AH87" s="431"/>
      <c r="AI87" s="431"/>
      <c r="AJ87" s="431"/>
    </row>
    <row r="88" spans="2:36" ht="13.5" customHeight="1">
      <c r="B88" s="488" t="s">
        <v>571</v>
      </c>
      <c r="C88" s="428">
        <f>C67+1</f>
        <v>45</v>
      </c>
      <c r="D88" s="484" t="s">
        <v>572</v>
      </c>
      <c r="E88" s="431"/>
      <c r="F88" s="431"/>
      <c r="G88" s="431"/>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1"/>
      <c r="AJ88" s="431"/>
    </row>
    <row r="89" spans="2:36" ht="15">
      <c r="B89" s="427"/>
      <c r="D89" s="436" t="s">
        <v>567</v>
      </c>
      <c r="E89" s="433" t="s">
        <v>568</v>
      </c>
      <c r="F89" s="434"/>
      <c r="G89" s="456" t="s">
        <v>549</v>
      </c>
      <c r="H89" s="437">
        <v>1990</v>
      </c>
      <c r="I89" s="437">
        <f t="shared" ref="I89:AJ89" si="7">H89+1</f>
        <v>1991</v>
      </c>
      <c r="J89" s="437">
        <f t="shared" si="7"/>
        <v>1992</v>
      </c>
      <c r="K89" s="437">
        <f t="shared" si="7"/>
        <v>1993</v>
      </c>
      <c r="L89" s="437">
        <f t="shared" si="7"/>
        <v>1994</v>
      </c>
      <c r="M89" s="437">
        <f t="shared" si="7"/>
        <v>1995</v>
      </c>
      <c r="N89" s="437">
        <f t="shared" si="7"/>
        <v>1996</v>
      </c>
      <c r="O89" s="437">
        <f t="shared" si="7"/>
        <v>1997</v>
      </c>
      <c r="P89" s="437">
        <f t="shared" si="7"/>
        <v>1998</v>
      </c>
      <c r="Q89" s="437">
        <f t="shared" si="7"/>
        <v>1999</v>
      </c>
      <c r="R89" s="437">
        <f t="shared" si="7"/>
        <v>2000</v>
      </c>
      <c r="S89" s="437">
        <f t="shared" si="7"/>
        <v>2001</v>
      </c>
      <c r="T89" s="437">
        <f t="shared" si="7"/>
        <v>2002</v>
      </c>
      <c r="U89" s="437">
        <f t="shared" si="7"/>
        <v>2003</v>
      </c>
      <c r="V89" s="437">
        <f t="shared" si="7"/>
        <v>2004</v>
      </c>
      <c r="W89" s="437">
        <f t="shared" si="7"/>
        <v>2005</v>
      </c>
      <c r="X89" s="437">
        <f t="shared" si="7"/>
        <v>2006</v>
      </c>
      <c r="Y89" s="437">
        <f t="shared" si="7"/>
        <v>2007</v>
      </c>
      <c r="Z89" s="437">
        <f t="shared" si="7"/>
        <v>2008</v>
      </c>
      <c r="AA89" s="437">
        <f t="shared" si="7"/>
        <v>2009</v>
      </c>
      <c r="AB89" s="437">
        <f t="shared" si="7"/>
        <v>2010</v>
      </c>
      <c r="AC89" s="437">
        <f t="shared" si="7"/>
        <v>2011</v>
      </c>
      <c r="AD89" s="437">
        <f t="shared" si="7"/>
        <v>2012</v>
      </c>
      <c r="AE89" s="437">
        <f t="shared" si="7"/>
        <v>2013</v>
      </c>
      <c r="AF89" s="437">
        <f t="shared" si="7"/>
        <v>2014</v>
      </c>
      <c r="AG89" s="437">
        <f t="shared" si="7"/>
        <v>2015</v>
      </c>
      <c r="AH89" s="437">
        <f t="shared" si="7"/>
        <v>2016</v>
      </c>
      <c r="AI89" s="437">
        <f t="shared" si="7"/>
        <v>2017</v>
      </c>
      <c r="AJ89" s="437">
        <f t="shared" si="7"/>
        <v>2018</v>
      </c>
    </row>
    <row r="90" spans="2:36" ht="15">
      <c r="B90" s="427"/>
      <c r="D90" s="459"/>
      <c r="E90" s="460" t="s">
        <v>550</v>
      </c>
      <c r="F90" s="461"/>
      <c r="G90" s="462"/>
      <c r="H90" s="464">
        <v>2715.3339999999998</v>
      </c>
      <c r="I90" s="464">
        <v>3360.0529999999999</v>
      </c>
      <c r="J90" s="464">
        <v>3930.0830000000001</v>
      </c>
      <c r="K90" s="464">
        <v>4551.7690000000002</v>
      </c>
      <c r="L90" s="464">
        <v>5201.8180000000002</v>
      </c>
      <c r="M90" s="464">
        <v>5965.8220000000001</v>
      </c>
      <c r="N90" s="464">
        <v>6738.2579999999998</v>
      </c>
      <c r="O90" s="464">
        <v>7401.2129999999997</v>
      </c>
      <c r="P90" s="464">
        <v>8185.2730000000001</v>
      </c>
      <c r="Q90" s="464">
        <v>9166.4240000000009</v>
      </c>
      <c r="R90" s="464">
        <v>10084.285</v>
      </c>
      <c r="S90" s="464">
        <v>10959.561</v>
      </c>
      <c r="T90" s="464">
        <v>11816.447</v>
      </c>
      <c r="U90" s="464">
        <v>12663.918</v>
      </c>
      <c r="V90" s="464">
        <v>13512.078</v>
      </c>
      <c r="W90" s="464">
        <v>14350.39</v>
      </c>
      <c r="X90" s="464">
        <v>15280.950999999999</v>
      </c>
      <c r="Y90" s="464">
        <v>16082.259</v>
      </c>
      <c r="Z90" s="464">
        <v>16883.23</v>
      </c>
      <c r="AA90" s="464">
        <v>17483.915000000001</v>
      </c>
      <c r="AB90" s="464">
        <v>18004.339</v>
      </c>
      <c r="AC90" s="464">
        <v>18585.901999999998</v>
      </c>
      <c r="AD90" s="464">
        <v>19347.873</v>
      </c>
      <c r="AE90" s="464">
        <v>20230.294999999998</v>
      </c>
      <c r="AF90" s="464">
        <v>21026.132000000001</v>
      </c>
      <c r="AG90" s="464">
        <v>21477.246999999999</v>
      </c>
      <c r="AH90" s="464">
        <v>21761.334999999999</v>
      </c>
      <c r="AI90" s="464">
        <v>22051.124</v>
      </c>
      <c r="AJ90" s="464">
        <v>22324.893</v>
      </c>
    </row>
    <row r="91" spans="2:36" ht="15">
      <c r="B91" s="427"/>
      <c r="D91" s="466"/>
      <c r="E91" s="467" t="s">
        <v>551</v>
      </c>
      <c r="F91" s="461"/>
      <c r="G91" s="468"/>
      <c r="H91" s="464">
        <v>29139.819</v>
      </c>
      <c r="I91" s="464">
        <v>30179.01</v>
      </c>
      <c r="J91" s="464">
        <v>30999.302</v>
      </c>
      <c r="K91" s="464">
        <v>31910.351999999999</v>
      </c>
      <c r="L91" s="464">
        <v>32829.463000000003</v>
      </c>
      <c r="M91" s="464">
        <v>33890.860999999997</v>
      </c>
      <c r="N91" s="464">
        <v>35116.953000000001</v>
      </c>
      <c r="O91" s="464">
        <v>35997.589</v>
      </c>
      <c r="P91" s="464">
        <v>36697.637999999999</v>
      </c>
      <c r="Q91" s="464">
        <v>37182.917999999998</v>
      </c>
      <c r="R91" s="464">
        <v>37794.495999999999</v>
      </c>
      <c r="S91" s="464">
        <v>38292.828000000001</v>
      </c>
      <c r="T91" s="464">
        <v>38842.461000000003</v>
      </c>
      <c r="U91" s="464">
        <v>39228.008000000002</v>
      </c>
      <c r="V91" s="464">
        <v>39767.686999999998</v>
      </c>
      <c r="W91" s="464">
        <v>40103.671000000002</v>
      </c>
      <c r="X91" s="464">
        <v>39843.385000000002</v>
      </c>
      <c r="Y91" s="464">
        <v>39298.216999999997</v>
      </c>
      <c r="Z91" s="464">
        <v>38742.745999999999</v>
      </c>
      <c r="AA91" s="464">
        <v>38142.027000000002</v>
      </c>
      <c r="AB91" s="464">
        <v>37593.625</v>
      </c>
      <c r="AC91" s="464">
        <v>37098.930999999997</v>
      </c>
      <c r="AD91" s="464">
        <v>36178.154000000002</v>
      </c>
      <c r="AE91" s="464">
        <v>35023.307999999997</v>
      </c>
      <c r="AF91" s="464">
        <v>33793.347999999998</v>
      </c>
      <c r="AG91" s="464">
        <v>32685.115000000002</v>
      </c>
      <c r="AH91" s="464">
        <v>31732.607</v>
      </c>
      <c r="AI91" s="464">
        <v>30688.342000000001</v>
      </c>
      <c r="AJ91" s="464">
        <v>29524.543000000001</v>
      </c>
    </row>
    <row r="92" spans="2:36" ht="15">
      <c r="B92" s="427"/>
      <c r="D92" s="466"/>
      <c r="E92" s="467" t="s">
        <v>552</v>
      </c>
      <c r="F92" s="461"/>
      <c r="G92" s="468"/>
      <c r="H92" s="464" t="s">
        <v>526</v>
      </c>
      <c r="I92" s="464" t="s">
        <v>526</v>
      </c>
      <c r="J92" s="464" t="s">
        <v>526</v>
      </c>
      <c r="K92" s="464" t="s">
        <v>526</v>
      </c>
      <c r="L92" s="464" t="s">
        <v>526</v>
      </c>
      <c r="M92" s="464" t="s">
        <v>526</v>
      </c>
      <c r="N92" s="464" t="s">
        <v>526</v>
      </c>
      <c r="O92" s="464" t="s">
        <v>526</v>
      </c>
      <c r="P92" s="464" t="s">
        <v>526</v>
      </c>
      <c r="Q92" s="464" t="s">
        <v>526</v>
      </c>
      <c r="R92" s="464" t="s">
        <v>526</v>
      </c>
      <c r="S92" s="464" t="s">
        <v>526</v>
      </c>
      <c r="T92" s="464" t="s">
        <v>526</v>
      </c>
      <c r="U92" s="464">
        <v>131.69499999999999</v>
      </c>
      <c r="V92" s="464">
        <v>194.86799999999999</v>
      </c>
      <c r="W92" s="464">
        <v>253.398</v>
      </c>
      <c r="X92" s="464">
        <v>337.74</v>
      </c>
      <c r="Y92" s="464">
        <v>421.49200000000002</v>
      </c>
      <c r="Z92" s="464">
        <v>525.41099999999994</v>
      </c>
      <c r="AA92" s="464">
        <v>971.09</v>
      </c>
      <c r="AB92" s="464">
        <v>1404.1369999999999</v>
      </c>
      <c r="AC92" s="464">
        <v>2016.691</v>
      </c>
      <c r="AD92" s="464">
        <v>2850.7240000000002</v>
      </c>
      <c r="AE92" s="464">
        <v>3823.0569999999998</v>
      </c>
      <c r="AF92" s="464">
        <v>4684.7550000000001</v>
      </c>
      <c r="AG92" s="464">
        <v>5558.7250000000004</v>
      </c>
      <c r="AH92" s="464">
        <v>6544.268</v>
      </c>
      <c r="AI92" s="464">
        <v>7512.8459999999995</v>
      </c>
      <c r="AJ92" s="464">
        <v>8453.4509999999991</v>
      </c>
    </row>
    <row r="93" spans="2:36" ht="15">
      <c r="B93" s="427"/>
      <c r="D93" s="466"/>
      <c r="E93" s="460" t="s">
        <v>553</v>
      </c>
      <c r="F93" s="461"/>
      <c r="G93" s="468"/>
      <c r="H93" s="464">
        <v>7.6</v>
      </c>
      <c r="I93" s="464">
        <v>6.2670000000000003</v>
      </c>
      <c r="J93" s="464">
        <v>5.3040000000000003</v>
      </c>
      <c r="K93" s="464">
        <v>4.4550000000000001</v>
      </c>
      <c r="L93" s="464">
        <v>3.7949999999999999</v>
      </c>
      <c r="M93" s="464">
        <v>3.266</v>
      </c>
      <c r="N93" s="464">
        <v>2.8220000000000001</v>
      </c>
      <c r="O93" s="464">
        <v>2.5070000000000001</v>
      </c>
      <c r="P93" s="464">
        <v>2.33</v>
      </c>
      <c r="Q93" s="464">
        <v>2.2480000000000002</v>
      </c>
      <c r="R93" s="464">
        <v>2.242</v>
      </c>
      <c r="S93" s="464">
        <v>2.2639999999999998</v>
      </c>
      <c r="T93" s="464">
        <v>2.5419999999999998</v>
      </c>
      <c r="U93" s="464">
        <v>3.222</v>
      </c>
      <c r="V93" s="464">
        <v>4.0519999999999996</v>
      </c>
      <c r="W93" s="464">
        <v>4.9950000000000001</v>
      </c>
      <c r="X93" s="464">
        <v>5.665</v>
      </c>
      <c r="Y93" s="464">
        <v>6.4710000000000001</v>
      </c>
      <c r="Z93" s="464">
        <v>7.2050000000000001</v>
      </c>
      <c r="AA93" s="464">
        <v>8.1880000000000006</v>
      </c>
      <c r="AB93" s="464">
        <v>9.0389999999999997</v>
      </c>
      <c r="AC93" s="464">
        <v>10.244999999999999</v>
      </c>
      <c r="AD93" s="464">
        <v>11.442</v>
      </c>
      <c r="AE93" s="464">
        <v>12.613</v>
      </c>
      <c r="AF93" s="464">
        <v>13.526</v>
      </c>
      <c r="AG93" s="464">
        <v>14.635</v>
      </c>
      <c r="AH93" s="464">
        <v>15.634</v>
      </c>
      <c r="AI93" s="464">
        <v>16.489000000000001</v>
      </c>
      <c r="AJ93" s="464">
        <v>17.367000000000001</v>
      </c>
    </row>
    <row r="94" spans="2:36" ht="15">
      <c r="B94" s="427"/>
      <c r="D94" s="466" t="s">
        <v>554</v>
      </c>
      <c r="E94" s="460" t="s">
        <v>555</v>
      </c>
      <c r="F94" s="461"/>
      <c r="G94" s="468"/>
      <c r="H94" s="464">
        <v>12311.663</v>
      </c>
      <c r="I94" s="464">
        <v>12145.593000000001</v>
      </c>
      <c r="J94" s="464">
        <v>11960.791999999999</v>
      </c>
      <c r="K94" s="464">
        <v>11773.412</v>
      </c>
      <c r="L94" s="464">
        <v>11593.135</v>
      </c>
      <c r="M94" s="464">
        <v>11377.221</v>
      </c>
      <c r="N94" s="464">
        <v>11038.44</v>
      </c>
      <c r="O94" s="464">
        <v>10709.026</v>
      </c>
      <c r="P94" s="464">
        <v>10385.055</v>
      </c>
      <c r="Q94" s="464">
        <v>10158.862999999999</v>
      </c>
      <c r="R94" s="464">
        <v>9958.4580000000005</v>
      </c>
      <c r="S94" s="464">
        <v>9819.2810000000009</v>
      </c>
      <c r="T94" s="464">
        <v>9677.1370000000006</v>
      </c>
      <c r="U94" s="464">
        <v>9600.9179999999997</v>
      </c>
      <c r="V94" s="464">
        <v>9580.6080000000002</v>
      </c>
      <c r="W94" s="464">
        <v>9547.7489999999998</v>
      </c>
      <c r="X94" s="464">
        <v>9476.6859999999997</v>
      </c>
      <c r="Y94" s="464">
        <v>9380.6270000000004</v>
      </c>
      <c r="Z94" s="464">
        <v>9291.2469999999994</v>
      </c>
      <c r="AA94" s="464">
        <v>9170.8359999999993</v>
      </c>
      <c r="AB94" s="464">
        <v>8922.7939999999999</v>
      </c>
      <c r="AC94" s="464">
        <v>8872.9079999999994</v>
      </c>
      <c r="AD94" s="464">
        <v>8783.5280000000002</v>
      </c>
      <c r="AE94" s="464">
        <v>8708.1810000000005</v>
      </c>
      <c r="AF94" s="464">
        <v>8623.5450000000001</v>
      </c>
      <c r="AG94" s="464">
        <v>8520.4580000000005</v>
      </c>
      <c r="AH94" s="464">
        <v>8420.8580000000002</v>
      </c>
      <c r="AI94" s="464">
        <v>8345.3140000000003</v>
      </c>
      <c r="AJ94" s="464">
        <v>8321.59</v>
      </c>
    </row>
    <row r="95" spans="2:36" ht="15">
      <c r="B95" s="427"/>
      <c r="D95" s="466"/>
      <c r="E95" s="460" t="s">
        <v>556</v>
      </c>
      <c r="F95" s="461"/>
      <c r="G95" s="468"/>
      <c r="H95" s="464">
        <v>2820.1170000000002</v>
      </c>
      <c r="I95" s="464">
        <v>2615.328</v>
      </c>
      <c r="J95" s="464">
        <v>2451.8090000000002</v>
      </c>
      <c r="K95" s="464">
        <v>2337.9899999999998</v>
      </c>
      <c r="L95" s="464">
        <v>2237.1529999999998</v>
      </c>
      <c r="M95" s="464">
        <v>2143.5790000000002</v>
      </c>
      <c r="N95" s="464">
        <v>2078.6039999999998</v>
      </c>
      <c r="O95" s="464">
        <v>2029.992</v>
      </c>
      <c r="P95" s="464">
        <v>1974.31</v>
      </c>
      <c r="Q95" s="464">
        <v>1925.652</v>
      </c>
      <c r="R95" s="464">
        <v>1901.1189999999999</v>
      </c>
      <c r="S95" s="464">
        <v>1875.7139999999999</v>
      </c>
      <c r="T95" s="464">
        <v>1878.944</v>
      </c>
      <c r="U95" s="464">
        <v>1934.271</v>
      </c>
      <c r="V95" s="464">
        <v>1963.11</v>
      </c>
      <c r="W95" s="464">
        <v>1987.8040000000001</v>
      </c>
      <c r="X95" s="464">
        <v>1983.3889999999999</v>
      </c>
      <c r="Y95" s="464">
        <v>1965.6089999999999</v>
      </c>
      <c r="Z95" s="464">
        <v>1900.0930000000001</v>
      </c>
      <c r="AA95" s="464">
        <v>1857.498</v>
      </c>
      <c r="AB95" s="464">
        <v>1826.2860000000001</v>
      </c>
      <c r="AC95" s="464">
        <v>1812.691</v>
      </c>
      <c r="AD95" s="464">
        <v>1788.2339999999999</v>
      </c>
      <c r="AE95" s="464">
        <v>1772.42</v>
      </c>
      <c r="AF95" s="464">
        <v>1760.162</v>
      </c>
      <c r="AG95" s="464">
        <v>1750.462</v>
      </c>
      <c r="AH95" s="464">
        <v>1749.91</v>
      </c>
      <c r="AI95" s="464">
        <v>1746.9190000000001</v>
      </c>
      <c r="AJ95" s="464">
        <v>1741.5039999999999</v>
      </c>
    </row>
    <row r="96" spans="2:36" ht="15">
      <c r="B96" s="427"/>
      <c r="D96" s="466"/>
      <c r="E96" s="460" t="s">
        <v>557</v>
      </c>
      <c r="F96" s="461"/>
      <c r="G96" s="468"/>
      <c r="H96" s="464">
        <v>41.302999999999997</v>
      </c>
      <c r="I96" s="464">
        <v>40.683</v>
      </c>
      <c r="J96" s="464">
        <v>40.344000000000001</v>
      </c>
      <c r="K96" s="464">
        <v>39.801000000000002</v>
      </c>
      <c r="L96" s="464">
        <v>39.037999999999997</v>
      </c>
      <c r="M96" s="464">
        <v>38.287999999999997</v>
      </c>
      <c r="N96" s="464">
        <v>38.445</v>
      </c>
      <c r="O96" s="464">
        <v>38.253999999999998</v>
      </c>
      <c r="P96" s="464">
        <v>37.229999999999997</v>
      </c>
      <c r="Q96" s="464">
        <v>37.078000000000003</v>
      </c>
      <c r="R96" s="464">
        <v>38.881</v>
      </c>
      <c r="S96" s="464">
        <v>43.701000000000001</v>
      </c>
      <c r="T96" s="464">
        <v>52.088999999999999</v>
      </c>
      <c r="U96" s="464">
        <v>66.519000000000005</v>
      </c>
      <c r="V96" s="464">
        <v>78.347999999999999</v>
      </c>
      <c r="W96" s="464">
        <v>90.134</v>
      </c>
      <c r="X96" s="464">
        <v>100.73399999999999</v>
      </c>
      <c r="Y96" s="464">
        <v>109.782</v>
      </c>
      <c r="Z96" s="464">
        <v>116.592</v>
      </c>
      <c r="AA96" s="464">
        <v>122.89700000000001</v>
      </c>
      <c r="AB96" s="464">
        <v>128.16200000000001</v>
      </c>
      <c r="AC96" s="464">
        <v>133.911</v>
      </c>
      <c r="AD96" s="464">
        <v>138.01499999999999</v>
      </c>
      <c r="AE96" s="464">
        <v>140.297</v>
      </c>
      <c r="AF96" s="464">
        <v>145.934</v>
      </c>
      <c r="AG96" s="464">
        <v>149.929</v>
      </c>
      <c r="AH96" s="464">
        <v>152.80799999999999</v>
      </c>
      <c r="AI96" s="464">
        <v>155.11699999999999</v>
      </c>
      <c r="AJ96" s="464">
        <v>157.39599999999999</v>
      </c>
    </row>
    <row r="97" spans="2:36" ht="15">
      <c r="B97" s="427"/>
      <c r="D97" s="473"/>
      <c r="E97" s="460" t="s">
        <v>558</v>
      </c>
      <c r="F97" s="461"/>
      <c r="G97" s="468"/>
      <c r="H97" s="464">
        <v>140.51599999999999</v>
      </c>
      <c r="I97" s="464">
        <v>143.358</v>
      </c>
      <c r="J97" s="464">
        <v>144.80600000000001</v>
      </c>
      <c r="K97" s="464">
        <v>152.01300000000001</v>
      </c>
      <c r="L97" s="464">
        <v>165.97200000000001</v>
      </c>
      <c r="M97" s="464">
        <v>198.029</v>
      </c>
      <c r="N97" s="464">
        <v>238.49</v>
      </c>
      <c r="O97" s="464">
        <v>282.19099999999997</v>
      </c>
      <c r="P97" s="464">
        <v>332.483</v>
      </c>
      <c r="Q97" s="464">
        <v>372.07299999999998</v>
      </c>
      <c r="R97" s="464">
        <v>393.13200000000001</v>
      </c>
      <c r="S97" s="464">
        <v>391.76299999999998</v>
      </c>
      <c r="T97" s="464">
        <v>375.99700000000001</v>
      </c>
      <c r="U97" s="464">
        <v>358.03899999999999</v>
      </c>
      <c r="V97" s="464">
        <v>342.07100000000003</v>
      </c>
      <c r="W97" s="464">
        <v>329.50400000000002</v>
      </c>
      <c r="X97" s="464">
        <v>319.36500000000001</v>
      </c>
      <c r="Y97" s="464">
        <v>310.55799999999999</v>
      </c>
      <c r="Z97" s="464">
        <v>292.47399999999999</v>
      </c>
      <c r="AA97" s="464">
        <v>291.22399999999999</v>
      </c>
      <c r="AB97" s="464">
        <v>287.26799999999997</v>
      </c>
      <c r="AC97" s="464">
        <v>287.464</v>
      </c>
      <c r="AD97" s="464">
        <v>289.71699999999998</v>
      </c>
      <c r="AE97" s="464">
        <v>291.48399999999998</v>
      </c>
      <c r="AF97" s="464">
        <v>293.38400000000001</v>
      </c>
      <c r="AG97" s="464">
        <v>296.5</v>
      </c>
      <c r="AH97" s="464">
        <v>299.428</v>
      </c>
      <c r="AI97" s="464">
        <v>301.73599999999999</v>
      </c>
      <c r="AJ97" s="464">
        <v>304.36500000000001</v>
      </c>
    </row>
    <row r="98" spans="2:36" ht="15">
      <c r="B98" s="427"/>
      <c r="D98" s="459"/>
      <c r="E98" s="460" t="s">
        <v>559</v>
      </c>
      <c r="F98" s="461"/>
      <c r="G98" s="485" t="s">
        <v>573</v>
      </c>
      <c r="H98" s="489">
        <v>2994.4389999999999</v>
      </c>
      <c r="I98" s="489">
        <v>3471.3890000000001</v>
      </c>
      <c r="J98" s="489">
        <v>3936.0749999999998</v>
      </c>
      <c r="K98" s="489">
        <v>4301.8729999999996</v>
      </c>
      <c r="L98" s="489">
        <v>4632.29</v>
      </c>
      <c r="M98" s="489">
        <v>4923.7820000000002</v>
      </c>
      <c r="N98" s="489">
        <v>5075.29</v>
      </c>
      <c r="O98" s="489">
        <v>5004.1049999999996</v>
      </c>
      <c r="P98" s="489">
        <v>4808.6210000000001</v>
      </c>
      <c r="Q98" s="489">
        <v>4564.0780000000004</v>
      </c>
      <c r="R98" s="489">
        <v>4253.9709999999995</v>
      </c>
      <c r="S98" s="489">
        <v>3895.5369999999998</v>
      </c>
      <c r="T98" s="489">
        <v>3456.37</v>
      </c>
      <c r="U98" s="489">
        <v>2999.703</v>
      </c>
      <c r="V98" s="489">
        <v>2548.5990000000002</v>
      </c>
      <c r="W98" s="489">
        <v>2125.5450000000001</v>
      </c>
      <c r="X98" s="489">
        <v>1786.306</v>
      </c>
      <c r="Y98" s="489">
        <v>1489.953</v>
      </c>
      <c r="Z98" s="489">
        <v>1275.942</v>
      </c>
      <c r="AA98" s="489">
        <v>1059.672</v>
      </c>
      <c r="AB98" s="489">
        <v>905.35699999999997</v>
      </c>
      <c r="AC98" s="489">
        <v>795.76099999999997</v>
      </c>
      <c r="AD98" s="489">
        <v>743.62599999999998</v>
      </c>
      <c r="AE98" s="489">
        <v>730.36699999999996</v>
      </c>
      <c r="AF98" s="489">
        <v>760.82799999999997</v>
      </c>
      <c r="AG98" s="489">
        <v>854.58500000000004</v>
      </c>
      <c r="AH98" s="489">
        <v>952.51099999999997</v>
      </c>
      <c r="AI98" s="489">
        <v>1062.588</v>
      </c>
      <c r="AJ98" s="489">
        <v>1196.701</v>
      </c>
    </row>
    <row r="99" spans="2:36" ht="15">
      <c r="B99" s="427"/>
      <c r="D99" s="466"/>
      <c r="E99" s="460" t="s">
        <v>553</v>
      </c>
      <c r="F99" s="475"/>
      <c r="G99" s="468"/>
      <c r="H99" s="489">
        <v>238.226</v>
      </c>
      <c r="I99" s="489">
        <v>241.68600000000001</v>
      </c>
      <c r="J99" s="489">
        <v>243.089</v>
      </c>
      <c r="K99" s="489">
        <v>242.643</v>
      </c>
      <c r="L99" s="489">
        <v>240.78700000000001</v>
      </c>
      <c r="M99" s="489">
        <v>239.58500000000001</v>
      </c>
      <c r="N99" s="489">
        <v>238.922</v>
      </c>
      <c r="O99" s="489">
        <v>237.18100000000001</v>
      </c>
      <c r="P99" s="489">
        <v>234.548</v>
      </c>
      <c r="Q99" s="489">
        <v>233.12</v>
      </c>
      <c r="R99" s="489">
        <v>232.88300000000001</v>
      </c>
      <c r="S99" s="489">
        <v>231.43899999999999</v>
      </c>
      <c r="T99" s="489">
        <v>229.816</v>
      </c>
      <c r="U99" s="489">
        <v>227.70400000000001</v>
      </c>
      <c r="V99" s="489">
        <v>226.69200000000001</v>
      </c>
      <c r="W99" s="489">
        <v>225.28800000000001</v>
      </c>
      <c r="X99" s="489">
        <v>224.50299999999999</v>
      </c>
      <c r="Y99" s="489">
        <v>222.798</v>
      </c>
      <c r="Z99" s="489">
        <v>220.691</v>
      </c>
      <c r="AA99" s="489">
        <v>218.02699999999999</v>
      </c>
      <c r="AB99" s="489">
        <v>215.69499999999999</v>
      </c>
      <c r="AC99" s="489">
        <v>213.89</v>
      </c>
      <c r="AD99" s="489">
        <v>212.40199999999999</v>
      </c>
      <c r="AE99" s="489">
        <v>211.74199999999999</v>
      </c>
      <c r="AF99" s="489">
        <v>211.86600000000001</v>
      </c>
      <c r="AG99" s="489">
        <v>213.834</v>
      </c>
      <c r="AH99" s="489">
        <v>215.08600000000001</v>
      </c>
      <c r="AI99" s="489">
        <v>215.04400000000001</v>
      </c>
      <c r="AJ99" s="489">
        <v>213.63</v>
      </c>
    </row>
    <row r="100" spans="2:36" ht="15">
      <c r="B100" s="427"/>
      <c r="D100" s="466" t="s">
        <v>561</v>
      </c>
      <c r="E100" s="460" t="s">
        <v>556</v>
      </c>
      <c r="F100" s="461"/>
      <c r="G100" s="468"/>
      <c r="H100" s="489">
        <v>3711.0720000000001</v>
      </c>
      <c r="I100" s="489">
        <v>3878.2429999999999</v>
      </c>
      <c r="J100" s="489">
        <v>3967.5520000000001</v>
      </c>
      <c r="K100" s="489">
        <v>4001.64</v>
      </c>
      <c r="L100" s="489">
        <v>4005.0680000000002</v>
      </c>
      <c r="M100" s="489">
        <v>4001.6149999999998</v>
      </c>
      <c r="N100" s="489">
        <v>3965.098</v>
      </c>
      <c r="O100" s="489">
        <v>3870.8980000000001</v>
      </c>
      <c r="P100" s="489">
        <v>3737.5729999999999</v>
      </c>
      <c r="Q100" s="489">
        <v>3605.855</v>
      </c>
      <c r="R100" s="489">
        <v>3480.4670000000001</v>
      </c>
      <c r="S100" s="489">
        <v>3332.404</v>
      </c>
      <c r="T100" s="489">
        <v>3128.6120000000001</v>
      </c>
      <c r="U100" s="489">
        <v>2860.587</v>
      </c>
      <c r="V100" s="489">
        <v>2692.0630000000001</v>
      </c>
      <c r="W100" s="489">
        <v>2544.71</v>
      </c>
      <c r="X100" s="489">
        <v>2405.0320000000002</v>
      </c>
      <c r="Y100" s="489">
        <v>2307.8690000000001</v>
      </c>
      <c r="Z100" s="489">
        <v>2142.0940000000001</v>
      </c>
      <c r="AA100" s="489">
        <v>2039.7919999999999</v>
      </c>
      <c r="AB100" s="489">
        <v>1954.329</v>
      </c>
      <c r="AC100" s="489">
        <v>1896</v>
      </c>
      <c r="AD100" s="489">
        <v>1852.5709999999999</v>
      </c>
      <c r="AE100" s="489">
        <v>1824.126</v>
      </c>
      <c r="AF100" s="489">
        <v>1800.721</v>
      </c>
      <c r="AG100" s="489">
        <v>1780.2249999999999</v>
      </c>
      <c r="AH100" s="489">
        <v>1766.7329999999999</v>
      </c>
      <c r="AI100" s="489">
        <v>1754.6469999999999</v>
      </c>
      <c r="AJ100" s="489">
        <v>1749.114</v>
      </c>
    </row>
    <row r="101" spans="2:36" ht="15">
      <c r="B101" s="427"/>
      <c r="D101" s="466"/>
      <c r="E101" s="460" t="s">
        <v>557</v>
      </c>
      <c r="F101" s="461"/>
      <c r="G101" s="468"/>
      <c r="H101" s="489">
        <v>2164.232</v>
      </c>
      <c r="I101" s="489">
        <v>2283.154</v>
      </c>
      <c r="J101" s="489">
        <v>2354.0920000000001</v>
      </c>
      <c r="K101" s="489">
        <v>2391.8150000000001</v>
      </c>
      <c r="L101" s="489">
        <v>2478.8850000000002</v>
      </c>
      <c r="M101" s="489">
        <v>2544.2199999999998</v>
      </c>
      <c r="N101" s="489">
        <v>2601.509</v>
      </c>
      <c r="O101" s="489">
        <v>2614.0659999999998</v>
      </c>
      <c r="P101" s="489">
        <v>2584.3890000000001</v>
      </c>
      <c r="Q101" s="489">
        <v>2551.4450000000002</v>
      </c>
      <c r="R101" s="489">
        <v>2534.2049999999999</v>
      </c>
      <c r="S101" s="489">
        <v>2498.002</v>
      </c>
      <c r="T101" s="489">
        <v>2443.9630000000002</v>
      </c>
      <c r="U101" s="489">
        <v>2384.0590000000002</v>
      </c>
      <c r="V101" s="489">
        <v>2368.9369999999999</v>
      </c>
      <c r="W101" s="489">
        <v>2350.2649999999999</v>
      </c>
      <c r="X101" s="489">
        <v>2330.7629999999999</v>
      </c>
      <c r="Y101" s="489">
        <v>2300.636</v>
      </c>
      <c r="Z101" s="489">
        <v>2205.672</v>
      </c>
      <c r="AA101" s="489">
        <v>2142.3789999999999</v>
      </c>
      <c r="AB101" s="489">
        <v>2105.402</v>
      </c>
      <c r="AC101" s="489">
        <v>2091.0320000000002</v>
      </c>
      <c r="AD101" s="489">
        <v>2086.0320000000002</v>
      </c>
      <c r="AE101" s="489">
        <v>2099.567</v>
      </c>
      <c r="AF101" s="489">
        <v>2116.212</v>
      </c>
      <c r="AG101" s="489">
        <v>2130.431</v>
      </c>
      <c r="AH101" s="489">
        <v>2151.422</v>
      </c>
      <c r="AI101" s="489">
        <v>2169.165</v>
      </c>
      <c r="AJ101" s="489">
        <v>2197.1819999999998</v>
      </c>
    </row>
    <row r="102" spans="2:36" ht="15">
      <c r="B102" s="427"/>
      <c r="D102" s="473"/>
      <c r="E102" s="460" t="s">
        <v>558</v>
      </c>
      <c r="F102" s="461"/>
      <c r="G102" s="468"/>
      <c r="H102" s="489">
        <v>628.16999999999996</v>
      </c>
      <c r="I102" s="489">
        <v>665.90300000000002</v>
      </c>
      <c r="J102" s="489">
        <v>695.947</v>
      </c>
      <c r="K102" s="489">
        <v>724.54100000000005</v>
      </c>
      <c r="L102" s="489">
        <v>757.41800000000001</v>
      </c>
      <c r="M102" s="489">
        <v>804.37599999999998</v>
      </c>
      <c r="N102" s="489">
        <v>848.84199999999998</v>
      </c>
      <c r="O102" s="489">
        <v>889.55399999999997</v>
      </c>
      <c r="P102" s="489">
        <v>935.40800000000002</v>
      </c>
      <c r="Q102" s="489">
        <v>972.81100000000004</v>
      </c>
      <c r="R102" s="489">
        <v>993.91200000000003</v>
      </c>
      <c r="S102" s="489">
        <v>990.048</v>
      </c>
      <c r="T102" s="489">
        <v>968.40200000000004</v>
      </c>
      <c r="U102" s="489">
        <v>936.68299999999999</v>
      </c>
      <c r="V102" s="489">
        <v>918.31500000000005</v>
      </c>
      <c r="W102" s="489">
        <v>903.06299999999999</v>
      </c>
      <c r="X102" s="489">
        <v>890.17200000000003</v>
      </c>
      <c r="Y102" s="489">
        <v>875.41</v>
      </c>
      <c r="Z102" s="489">
        <v>843.71699999999998</v>
      </c>
      <c r="AA102" s="489">
        <v>829.54</v>
      </c>
      <c r="AB102" s="489">
        <v>819.91</v>
      </c>
      <c r="AC102" s="489">
        <v>814.49300000000005</v>
      </c>
      <c r="AD102" s="489">
        <v>813.72699999999998</v>
      </c>
      <c r="AE102" s="489">
        <v>817.529</v>
      </c>
      <c r="AF102" s="489">
        <v>821.84100000000001</v>
      </c>
      <c r="AG102" s="489">
        <v>828.88699999999994</v>
      </c>
      <c r="AH102" s="489">
        <v>840.16600000000005</v>
      </c>
      <c r="AI102" s="489">
        <v>849.59699999999998</v>
      </c>
      <c r="AJ102" s="489">
        <v>856.34699999999998</v>
      </c>
    </row>
    <row r="103" spans="2:36" ht="15">
      <c r="B103" s="427"/>
      <c r="D103" s="486" t="s">
        <v>562</v>
      </c>
      <c r="E103" s="490" t="s">
        <v>574</v>
      </c>
      <c r="F103" s="461"/>
      <c r="G103" s="468"/>
      <c r="H103" s="489">
        <v>317.786</v>
      </c>
      <c r="I103" s="489">
        <v>315.72500000000002</v>
      </c>
      <c r="J103" s="489">
        <v>313.86700000000002</v>
      </c>
      <c r="K103" s="489">
        <v>311.09199999999998</v>
      </c>
      <c r="L103" s="489">
        <v>307.685</v>
      </c>
      <c r="M103" s="489">
        <v>303.43700000000001</v>
      </c>
      <c r="N103" s="489">
        <v>299.99400000000003</v>
      </c>
      <c r="O103" s="489">
        <v>297.73399999999998</v>
      </c>
      <c r="P103" s="489">
        <v>293.86399999999998</v>
      </c>
      <c r="Q103" s="489">
        <v>289.49599999999998</v>
      </c>
      <c r="R103" s="489">
        <v>285.92500000000001</v>
      </c>
      <c r="S103" s="489">
        <v>286.93</v>
      </c>
      <c r="T103" s="489">
        <v>289.339</v>
      </c>
      <c r="U103" s="489">
        <v>291.947</v>
      </c>
      <c r="V103" s="489">
        <v>293.51100000000002</v>
      </c>
      <c r="W103" s="489">
        <v>294.92</v>
      </c>
      <c r="X103" s="489">
        <v>293.74900000000002</v>
      </c>
      <c r="Y103" s="489">
        <v>291.31400000000002</v>
      </c>
      <c r="Z103" s="489">
        <v>287.26600000000002</v>
      </c>
      <c r="AA103" s="489">
        <v>277.22300000000001</v>
      </c>
      <c r="AB103" s="489">
        <v>257.04700000000003</v>
      </c>
      <c r="AC103" s="489">
        <v>247.625</v>
      </c>
      <c r="AD103" s="489">
        <v>239.447</v>
      </c>
      <c r="AE103" s="489">
        <v>231.64500000000001</v>
      </c>
      <c r="AF103" s="489">
        <v>223.72200000000001</v>
      </c>
      <c r="AG103" s="489">
        <v>215.77699999999999</v>
      </c>
      <c r="AH103" s="489">
        <v>207.46899999999999</v>
      </c>
      <c r="AI103" s="489">
        <v>193.99100000000001</v>
      </c>
      <c r="AJ103" s="489">
        <v>177.578</v>
      </c>
    </row>
    <row r="104" spans="2:36" ht="15">
      <c r="B104" s="427"/>
      <c r="D104" s="459"/>
      <c r="E104" s="460" t="s">
        <v>559</v>
      </c>
      <c r="F104" s="461"/>
      <c r="G104" s="468"/>
      <c r="H104" s="463">
        <v>5.0000000000000001E-3</v>
      </c>
      <c r="I104" s="463">
        <v>5.0000000000000001E-3</v>
      </c>
      <c r="J104" s="463">
        <v>8.0000000000000002E-3</v>
      </c>
      <c r="K104" s="463">
        <v>1.2E-2</v>
      </c>
      <c r="L104" s="463">
        <v>1.2E-2</v>
      </c>
      <c r="M104" s="463">
        <v>0.01</v>
      </c>
      <c r="N104" s="463">
        <v>2.5000000000000001E-2</v>
      </c>
      <c r="O104" s="463">
        <v>6.0681635475645077E-2</v>
      </c>
      <c r="P104" s="463">
        <v>9.7570471539093234E-2</v>
      </c>
      <c r="Q104" s="463">
        <v>0.1377249859532351</v>
      </c>
      <c r="R104" s="463">
        <v>0.19754021696849203</v>
      </c>
      <c r="S104" s="463">
        <v>0.29957600380343175</v>
      </c>
      <c r="T104" s="463">
        <v>0.41254181613865237</v>
      </c>
      <c r="U104" s="463">
        <v>0.50841280200544581</v>
      </c>
      <c r="V104" s="463">
        <v>0.57952461425422486</v>
      </c>
      <c r="W104" s="463">
        <v>0.64187241215369317</v>
      </c>
      <c r="X104" s="463">
        <v>0.71008510178501971</v>
      </c>
      <c r="Y104" s="463">
        <v>0.7451411591822622</v>
      </c>
      <c r="Z104" s="463">
        <v>0.77856437740415785</v>
      </c>
      <c r="AA104" s="463">
        <v>0.77100000000000002</v>
      </c>
      <c r="AB104" s="463">
        <v>0.67700000000000005</v>
      </c>
      <c r="AC104" s="463">
        <v>0.55700000000000005</v>
      </c>
      <c r="AD104" s="463">
        <v>0.438</v>
      </c>
      <c r="AE104" s="463">
        <v>0.33300000000000002</v>
      </c>
      <c r="AF104" s="463">
        <v>0.247</v>
      </c>
      <c r="AG104" s="463">
        <v>0.17699999999999999</v>
      </c>
      <c r="AH104" s="463">
        <v>0.13100000000000001</v>
      </c>
      <c r="AI104" s="463">
        <v>7.8E-2</v>
      </c>
      <c r="AJ104" s="463">
        <v>0.03</v>
      </c>
    </row>
    <row r="105" spans="2:36" ht="15">
      <c r="B105" s="427"/>
      <c r="D105" s="466" t="s">
        <v>563</v>
      </c>
      <c r="E105" s="460" t="s">
        <v>553</v>
      </c>
      <c r="F105" s="461"/>
      <c r="G105" s="468"/>
      <c r="H105" s="463" t="s">
        <v>526</v>
      </c>
      <c r="I105" s="463" t="s">
        <v>526</v>
      </c>
      <c r="J105" s="463">
        <v>1E-3</v>
      </c>
      <c r="K105" s="463">
        <v>3.0000000000000001E-3</v>
      </c>
      <c r="L105" s="463">
        <v>1.2999999999999999E-2</v>
      </c>
      <c r="M105" s="463">
        <v>3.9E-2</v>
      </c>
      <c r="N105" s="463">
        <v>8.5999999999999993E-2</v>
      </c>
      <c r="O105" s="463">
        <v>0.10121476423045338</v>
      </c>
      <c r="P105" s="463">
        <v>0.16274400311189868</v>
      </c>
      <c r="Q105" s="463">
        <v>0.22972027488438432</v>
      </c>
      <c r="R105" s="463">
        <v>0.32948990793966376</v>
      </c>
      <c r="S105" s="463">
        <v>0.49968189480053593</v>
      </c>
      <c r="T105" s="463">
        <v>0.68810476725591052</v>
      </c>
      <c r="U105" s="463">
        <v>0.84801408998573713</v>
      </c>
      <c r="V105" s="463">
        <v>0.96662601028655404</v>
      </c>
      <c r="W105" s="463">
        <v>1.0706198729308034</v>
      </c>
      <c r="X105" s="463">
        <v>1.1843961619916152</v>
      </c>
      <c r="Y105" s="463">
        <v>1.242868392617885</v>
      </c>
      <c r="Z105" s="463">
        <v>1.2986171067986343</v>
      </c>
      <c r="AA105" s="463">
        <v>1.286</v>
      </c>
      <c r="AB105" s="463">
        <v>1.21</v>
      </c>
      <c r="AC105" s="463">
        <v>1.167</v>
      </c>
      <c r="AD105" s="463">
        <v>1.097</v>
      </c>
      <c r="AE105" s="463">
        <v>0.93799999999999994</v>
      </c>
      <c r="AF105" s="463">
        <v>0.83199999999999996</v>
      </c>
      <c r="AG105" s="463">
        <v>0.70799999999999996</v>
      </c>
      <c r="AH105" s="463">
        <v>0.56699999999999995</v>
      </c>
      <c r="AI105" s="463">
        <v>0.39900000000000002</v>
      </c>
      <c r="AJ105" s="463">
        <v>0.29599999999999999</v>
      </c>
    </row>
    <row r="106" spans="2:36" ht="15">
      <c r="B106" s="427"/>
      <c r="D106" s="466"/>
      <c r="E106" s="467" t="s">
        <v>564</v>
      </c>
      <c r="F106" s="461"/>
      <c r="G106" s="468"/>
      <c r="H106" s="463">
        <v>1.1630360531309296E-2</v>
      </c>
      <c r="I106" s="463">
        <v>3.052969639468691E-2</v>
      </c>
      <c r="J106" s="463">
        <v>7.9958728652751415E-2</v>
      </c>
      <c r="K106" s="463">
        <v>0.16282504743833015</v>
      </c>
      <c r="L106" s="463">
        <v>0.28494383301707782</v>
      </c>
      <c r="M106" s="463">
        <v>0.51318965844402287</v>
      </c>
      <c r="N106" s="463">
        <v>0.79449900379506644</v>
      </c>
      <c r="O106" s="463">
        <v>1.2059983143882094</v>
      </c>
      <c r="P106" s="463">
        <v>1.9391340277477633</v>
      </c>
      <c r="Q106" s="463">
        <v>2.7371724510524267</v>
      </c>
      <c r="R106" s="463">
        <v>3.9259516791286684</v>
      </c>
      <c r="S106" s="463">
        <v>5.953830228638112</v>
      </c>
      <c r="T106" s="463">
        <v>8.198934174698536</v>
      </c>
      <c r="U106" s="463">
        <v>10.104292302372823</v>
      </c>
      <c r="V106" s="463">
        <v>11.517581925055106</v>
      </c>
      <c r="W106" s="463">
        <v>12.75669386696633</v>
      </c>
      <c r="X106" s="463">
        <v>14.112365777758569</v>
      </c>
      <c r="Y106" s="463">
        <v>14.809076500842806</v>
      </c>
      <c r="Z106" s="463">
        <v>15.473335868954489</v>
      </c>
      <c r="AA106" s="463">
        <v>15.323</v>
      </c>
      <c r="AB106" s="463">
        <v>15.015000000000001</v>
      </c>
      <c r="AC106" s="463">
        <v>14.456</v>
      </c>
      <c r="AD106" s="463">
        <v>13.74</v>
      </c>
      <c r="AE106" s="463">
        <v>12.898999999999999</v>
      </c>
      <c r="AF106" s="463">
        <v>12.084</v>
      </c>
      <c r="AG106" s="463">
        <v>10.971</v>
      </c>
      <c r="AH106" s="463">
        <v>9.5009999999999994</v>
      </c>
      <c r="AI106" s="463">
        <v>8.2439999999999998</v>
      </c>
      <c r="AJ106" s="463">
        <v>7.01</v>
      </c>
    </row>
    <row r="107" spans="2:36" ht="15">
      <c r="B107" s="427"/>
      <c r="D107" s="473"/>
      <c r="E107" s="460" t="s">
        <v>558</v>
      </c>
      <c r="F107" s="461"/>
      <c r="G107" s="477"/>
      <c r="H107" s="463">
        <v>4.3696394686907015E-3</v>
      </c>
      <c r="I107" s="463">
        <v>1.1470303605313094E-2</v>
      </c>
      <c r="J107" s="463">
        <v>3.0041271347248578E-2</v>
      </c>
      <c r="K107" s="463">
        <v>6.1174952561669833E-2</v>
      </c>
      <c r="L107" s="463">
        <v>0.1070561669829222</v>
      </c>
      <c r="M107" s="463">
        <v>0.19281034155597723</v>
      </c>
      <c r="N107" s="463">
        <v>0.29850099620493359</v>
      </c>
      <c r="O107" s="463">
        <v>0.45310528590569221</v>
      </c>
      <c r="P107" s="463">
        <v>0.72855149760124471</v>
      </c>
      <c r="Q107" s="463">
        <v>1.0283822881099538</v>
      </c>
      <c r="R107" s="463">
        <v>1.4750181959631758</v>
      </c>
      <c r="S107" s="463">
        <v>2.2369118727579202</v>
      </c>
      <c r="T107" s="463">
        <v>3.0804192419069021</v>
      </c>
      <c r="U107" s="463">
        <v>3.7962808056359947</v>
      </c>
      <c r="V107" s="463">
        <v>4.327267450404114</v>
      </c>
      <c r="W107" s="463">
        <v>4.7928138479491729</v>
      </c>
      <c r="X107" s="463">
        <v>5.3021529584647968</v>
      </c>
      <c r="Y107" s="463">
        <v>5.5639139473570465</v>
      </c>
      <c r="Z107" s="463">
        <v>5.8134826468427194</v>
      </c>
      <c r="AA107" s="463">
        <v>5.7569999999999997</v>
      </c>
      <c r="AB107" s="463">
        <v>5.5940000000000003</v>
      </c>
      <c r="AC107" s="463">
        <v>5.4009999999999998</v>
      </c>
      <c r="AD107" s="463">
        <v>5.2080000000000002</v>
      </c>
      <c r="AE107" s="463">
        <v>4.8710000000000004</v>
      </c>
      <c r="AF107" s="463">
        <v>4.4340000000000002</v>
      </c>
      <c r="AG107" s="463">
        <v>3.9140000000000001</v>
      </c>
      <c r="AH107" s="463">
        <v>3.3239999999999998</v>
      </c>
      <c r="AI107" s="463">
        <v>2.806</v>
      </c>
      <c r="AJ107" s="463">
        <v>2.3370000000000002</v>
      </c>
    </row>
    <row r="109" spans="2:36" ht="13.5" customHeight="1">
      <c r="B109" s="488" t="s">
        <v>571</v>
      </c>
      <c r="C109" s="428">
        <f>C88+1</f>
        <v>46</v>
      </c>
      <c r="D109" s="484" t="s">
        <v>575</v>
      </c>
      <c r="E109" s="431"/>
      <c r="F109" s="431"/>
      <c r="G109" s="431"/>
      <c r="H109" s="431"/>
      <c r="I109" s="431"/>
      <c r="J109" s="431"/>
      <c r="K109" s="431"/>
      <c r="L109" s="431"/>
      <c r="M109" s="431"/>
      <c r="N109" s="431"/>
      <c r="O109" s="431"/>
      <c r="P109" s="431"/>
      <c r="Q109" s="431"/>
      <c r="R109" s="431"/>
      <c r="S109" s="431"/>
      <c r="T109" s="431"/>
      <c r="U109" s="431"/>
      <c r="V109" s="431"/>
      <c r="W109" s="431"/>
      <c r="X109" s="431"/>
      <c r="Y109" s="431"/>
      <c r="Z109" s="431"/>
      <c r="AA109" s="431"/>
      <c r="AB109" s="431"/>
      <c r="AC109" s="431"/>
      <c r="AD109" s="431"/>
      <c r="AE109" s="431"/>
      <c r="AF109" s="431"/>
      <c r="AG109" s="431"/>
      <c r="AH109" s="431"/>
      <c r="AI109" s="431"/>
      <c r="AJ109" s="431"/>
    </row>
    <row r="110" spans="2:36" ht="15">
      <c r="B110" s="427"/>
      <c r="D110" s="436" t="s">
        <v>567</v>
      </c>
      <c r="E110" s="433" t="s">
        <v>568</v>
      </c>
      <c r="F110" s="434"/>
      <c r="G110" s="456" t="s">
        <v>549</v>
      </c>
      <c r="H110" s="437">
        <v>1990</v>
      </c>
      <c r="I110" s="437">
        <f t="shared" ref="I110:AJ110" si="8">H110+1</f>
        <v>1991</v>
      </c>
      <c r="J110" s="437">
        <f t="shared" si="8"/>
        <v>1992</v>
      </c>
      <c r="K110" s="437">
        <f t="shared" si="8"/>
        <v>1993</v>
      </c>
      <c r="L110" s="437">
        <f t="shared" si="8"/>
        <v>1994</v>
      </c>
      <c r="M110" s="437">
        <f t="shared" si="8"/>
        <v>1995</v>
      </c>
      <c r="N110" s="437">
        <f t="shared" si="8"/>
        <v>1996</v>
      </c>
      <c r="O110" s="437">
        <f t="shared" si="8"/>
        <v>1997</v>
      </c>
      <c r="P110" s="437">
        <f t="shared" si="8"/>
        <v>1998</v>
      </c>
      <c r="Q110" s="437">
        <f t="shared" si="8"/>
        <v>1999</v>
      </c>
      <c r="R110" s="437">
        <f t="shared" si="8"/>
        <v>2000</v>
      </c>
      <c r="S110" s="437">
        <f t="shared" si="8"/>
        <v>2001</v>
      </c>
      <c r="T110" s="437">
        <f t="shared" si="8"/>
        <v>2002</v>
      </c>
      <c r="U110" s="437">
        <f t="shared" si="8"/>
        <v>2003</v>
      </c>
      <c r="V110" s="437">
        <f t="shared" si="8"/>
        <v>2004</v>
      </c>
      <c r="W110" s="437">
        <f t="shared" si="8"/>
        <v>2005</v>
      </c>
      <c r="X110" s="437">
        <f t="shared" si="8"/>
        <v>2006</v>
      </c>
      <c r="Y110" s="437">
        <f t="shared" si="8"/>
        <v>2007</v>
      </c>
      <c r="Z110" s="437">
        <f t="shared" si="8"/>
        <v>2008</v>
      </c>
      <c r="AA110" s="437">
        <f t="shared" si="8"/>
        <v>2009</v>
      </c>
      <c r="AB110" s="437">
        <f t="shared" si="8"/>
        <v>2010</v>
      </c>
      <c r="AC110" s="437">
        <f t="shared" si="8"/>
        <v>2011</v>
      </c>
      <c r="AD110" s="437">
        <f t="shared" si="8"/>
        <v>2012</v>
      </c>
      <c r="AE110" s="437">
        <f t="shared" si="8"/>
        <v>2013</v>
      </c>
      <c r="AF110" s="437">
        <f t="shared" si="8"/>
        <v>2014</v>
      </c>
      <c r="AG110" s="437">
        <f t="shared" si="8"/>
        <v>2015</v>
      </c>
      <c r="AH110" s="437">
        <f t="shared" si="8"/>
        <v>2016</v>
      </c>
      <c r="AI110" s="437">
        <f t="shared" si="8"/>
        <v>2017</v>
      </c>
      <c r="AJ110" s="437">
        <f t="shared" si="8"/>
        <v>2018</v>
      </c>
    </row>
    <row r="111" spans="2:36" ht="15">
      <c r="B111" s="427"/>
      <c r="D111" s="459"/>
      <c r="E111" s="460" t="s">
        <v>550</v>
      </c>
      <c r="F111" s="461"/>
      <c r="G111" s="491"/>
      <c r="H111" s="463">
        <v>5.8189267405041152</v>
      </c>
      <c r="I111" s="463">
        <v>6.3781237766189998</v>
      </c>
      <c r="J111" s="463">
        <v>6.7424942485947499</v>
      </c>
      <c r="K111" s="463">
        <v>6.7407722782065607</v>
      </c>
      <c r="L111" s="463">
        <v>6.7477477847168048</v>
      </c>
      <c r="M111" s="463">
        <v>6.8264546813498628</v>
      </c>
      <c r="N111" s="463">
        <v>6.9272939762769541</v>
      </c>
      <c r="O111" s="463">
        <v>6.9309770590307291</v>
      </c>
      <c r="P111" s="463">
        <v>6.930375868953913</v>
      </c>
      <c r="Q111" s="463">
        <v>7.1045075924919026</v>
      </c>
      <c r="R111" s="463">
        <v>7.1830976282403771</v>
      </c>
      <c r="S111" s="463">
        <v>7.3191626279556274</v>
      </c>
      <c r="T111" s="463">
        <v>7.3568752250147611</v>
      </c>
      <c r="U111" s="463">
        <v>7.4289820327326819</v>
      </c>
      <c r="V111" s="463">
        <v>7.4273140375595821</v>
      </c>
      <c r="W111" s="463">
        <v>7.3927870343593458</v>
      </c>
      <c r="X111" s="463">
        <v>7.3566881663320567</v>
      </c>
      <c r="Y111" s="463">
        <v>7.4865518000922631</v>
      </c>
      <c r="Z111" s="463">
        <v>7.4305514132070698</v>
      </c>
      <c r="AA111" s="463">
        <v>7.604542954023743</v>
      </c>
      <c r="AB111" s="463">
        <v>7.5893503227194286</v>
      </c>
      <c r="AC111" s="463">
        <v>7.4048832281586332</v>
      </c>
      <c r="AD111" s="463">
        <v>7.5643551619343379</v>
      </c>
      <c r="AE111" s="463">
        <v>7.4271681159370146</v>
      </c>
      <c r="AF111" s="463">
        <v>7.454927991510754</v>
      </c>
      <c r="AG111" s="463">
        <v>7.4779871926788379</v>
      </c>
      <c r="AH111" s="463">
        <v>7.7959082473570671</v>
      </c>
      <c r="AI111" s="463">
        <v>7.9884736034317347</v>
      </c>
      <c r="AJ111" s="463">
        <v>8.078962438924119</v>
      </c>
    </row>
    <row r="112" spans="2:36" ht="15">
      <c r="B112" s="427"/>
      <c r="D112" s="466"/>
      <c r="E112" s="467" t="s">
        <v>551</v>
      </c>
      <c r="F112" s="461"/>
      <c r="G112" s="492"/>
      <c r="H112" s="463">
        <v>9.3652582447625932</v>
      </c>
      <c r="I112" s="463">
        <v>9.4424748649357078</v>
      </c>
      <c r="J112" s="463">
        <v>9.4170953502370125</v>
      </c>
      <c r="K112" s="463">
        <v>8.9742162540844674</v>
      </c>
      <c r="L112" s="463">
        <v>8.9932964025956483</v>
      </c>
      <c r="M112" s="463">
        <v>8.9787354705094362</v>
      </c>
      <c r="N112" s="463">
        <v>8.8857627481718513</v>
      </c>
      <c r="O112" s="463">
        <v>8.9870545905894588</v>
      </c>
      <c r="P112" s="463">
        <v>8.9318198229209305</v>
      </c>
      <c r="Q112" s="463">
        <v>9.127959029586922</v>
      </c>
      <c r="R112" s="463">
        <v>9.072772797777418</v>
      </c>
      <c r="S112" s="463">
        <v>9.2817718943757299</v>
      </c>
      <c r="T112" s="463">
        <v>9.1840930683428681</v>
      </c>
      <c r="U112" s="463">
        <v>9.0595997143212443</v>
      </c>
      <c r="V112" s="463">
        <v>8.9234198398714906</v>
      </c>
      <c r="W112" s="463">
        <v>8.6905729762495998</v>
      </c>
      <c r="X112" s="463">
        <v>8.5870526130694778</v>
      </c>
      <c r="Y112" s="463">
        <v>8.6109842308371274</v>
      </c>
      <c r="Z112" s="463">
        <v>8.4213142152185281</v>
      </c>
      <c r="AA112" s="463">
        <v>8.5238023125493356</v>
      </c>
      <c r="AB112" s="463">
        <v>8.4831153407972444</v>
      </c>
      <c r="AC112" s="463">
        <v>8.6982732009203367</v>
      </c>
      <c r="AD112" s="463">
        <v>8.7300552458297709</v>
      </c>
      <c r="AE112" s="463">
        <v>8.6431784507053688</v>
      </c>
      <c r="AF112" s="463">
        <v>8.3425410523258794</v>
      </c>
      <c r="AG112" s="463">
        <v>8.348073662367284</v>
      </c>
      <c r="AH112" s="463">
        <v>8.4085293086504969</v>
      </c>
      <c r="AI112" s="463">
        <v>8.4853284093106591</v>
      </c>
      <c r="AJ112" s="463">
        <v>8.6479987173063115</v>
      </c>
    </row>
    <row r="113" spans="2:36" ht="18">
      <c r="B113" s="427"/>
      <c r="D113" s="466"/>
      <c r="E113" s="467" t="s">
        <v>576</v>
      </c>
      <c r="F113" s="461"/>
      <c r="G113" s="492"/>
      <c r="H113" s="463" t="s">
        <v>526</v>
      </c>
      <c r="I113" s="463" t="s">
        <v>526</v>
      </c>
      <c r="J113" s="463" t="s">
        <v>526</v>
      </c>
      <c r="K113" s="463" t="s">
        <v>526</v>
      </c>
      <c r="L113" s="463" t="s">
        <v>526</v>
      </c>
      <c r="M113" s="463" t="s">
        <v>526</v>
      </c>
      <c r="N113" s="463" t="s">
        <v>526</v>
      </c>
      <c r="O113" s="463" t="s">
        <v>526</v>
      </c>
      <c r="P113" s="463" t="s">
        <v>526</v>
      </c>
      <c r="Q113" s="463" t="s">
        <v>526</v>
      </c>
      <c r="R113" s="463" t="s">
        <v>526</v>
      </c>
      <c r="S113" s="463" t="s">
        <v>526</v>
      </c>
      <c r="T113" s="463" t="s">
        <v>526</v>
      </c>
      <c r="U113" s="463">
        <v>10.100729019661143</v>
      </c>
      <c r="V113" s="463">
        <v>10.100729019661143</v>
      </c>
      <c r="W113" s="463">
        <v>10.100729019661143</v>
      </c>
      <c r="X113" s="463">
        <v>10.100729019661143</v>
      </c>
      <c r="Y113" s="463">
        <v>10.100729019661141</v>
      </c>
      <c r="Z113" s="463">
        <v>10.100729019661143</v>
      </c>
      <c r="AA113" s="463">
        <v>10.100729019661143</v>
      </c>
      <c r="AB113" s="463">
        <v>10.207656375410661</v>
      </c>
      <c r="AC113" s="463">
        <v>9.6934746076617593</v>
      </c>
      <c r="AD113" s="463">
        <v>10.319671423820756</v>
      </c>
      <c r="AE113" s="463">
        <v>10.031908757834373</v>
      </c>
      <c r="AF113" s="463">
        <v>10.250933933578169</v>
      </c>
      <c r="AG113" s="463">
        <v>10.480447044960849</v>
      </c>
      <c r="AH113" s="463">
        <v>10.266004692961841</v>
      </c>
      <c r="AI113" s="463">
        <v>10.364377627333237</v>
      </c>
      <c r="AJ113" s="463">
        <v>10.457169149025647</v>
      </c>
    </row>
    <row r="114" spans="2:36" ht="15">
      <c r="B114" s="427"/>
      <c r="D114" s="466"/>
      <c r="E114" s="460" t="s">
        <v>553</v>
      </c>
      <c r="F114" s="461"/>
      <c r="G114" s="492"/>
      <c r="H114" s="463">
        <v>11.899735091599453</v>
      </c>
      <c r="I114" s="463">
        <v>12.002089575990333</v>
      </c>
      <c r="J114" s="463">
        <v>11.344324106938169</v>
      </c>
      <c r="K114" s="463">
        <v>9.6350531157733119</v>
      </c>
      <c r="L114" s="463">
        <v>9.5425227688459238</v>
      </c>
      <c r="M114" s="463">
        <v>9.2754479137408907</v>
      </c>
      <c r="N114" s="463">
        <v>8.760208960490484</v>
      </c>
      <c r="O114" s="463">
        <v>9.1172604889634101</v>
      </c>
      <c r="P114" s="463">
        <v>8.5484299819374794</v>
      </c>
      <c r="Q114" s="463">
        <v>9.7005244186542647</v>
      </c>
      <c r="R114" s="463">
        <v>9.0491713081267466</v>
      </c>
      <c r="S114" s="463">
        <v>9.443057266985214</v>
      </c>
      <c r="T114" s="463">
        <v>8.4121361314188903</v>
      </c>
      <c r="U114" s="463">
        <v>8.5433255764071117</v>
      </c>
      <c r="V114" s="463">
        <v>8.0551842076526903</v>
      </c>
      <c r="W114" s="463">
        <v>8.6383890422502123</v>
      </c>
      <c r="X114" s="463">
        <v>9.0940083634908451</v>
      </c>
      <c r="Y114" s="463">
        <v>10.067207427697959</v>
      </c>
      <c r="Z114" s="463">
        <v>9.5314527428251345</v>
      </c>
      <c r="AA114" s="463">
        <v>9.8847681843253152</v>
      </c>
      <c r="AB114" s="463">
        <v>34.737588955574111</v>
      </c>
      <c r="AC114" s="463">
        <v>22.805512254279787</v>
      </c>
      <c r="AD114" s="463">
        <v>15.841220736892645</v>
      </c>
      <c r="AE114" s="463">
        <v>14.882204870553993</v>
      </c>
      <c r="AF114" s="463">
        <v>14.232904531382033</v>
      </c>
      <c r="AG114" s="463">
        <v>14.463609290715562</v>
      </c>
      <c r="AH114" s="463">
        <v>13.570061749659672</v>
      </c>
      <c r="AI114" s="463">
        <v>12.945438738208772</v>
      </c>
      <c r="AJ114" s="463">
        <v>12.707927345504443</v>
      </c>
    </row>
    <row r="115" spans="2:36" ht="15">
      <c r="B115" s="427"/>
      <c r="D115" s="466" t="s">
        <v>554</v>
      </c>
      <c r="E115" s="460" t="s">
        <v>555</v>
      </c>
      <c r="F115" s="461"/>
      <c r="G115" s="492"/>
      <c r="H115" s="463">
        <v>7.3675821050332519</v>
      </c>
      <c r="I115" s="463">
        <v>7.4792293066299855</v>
      </c>
      <c r="J115" s="463">
        <v>7.6689934368058577</v>
      </c>
      <c r="K115" s="463">
        <v>7.7248144325536225</v>
      </c>
      <c r="L115" s="463">
        <v>7.7236066909425283</v>
      </c>
      <c r="M115" s="463">
        <v>7.8954032344981266</v>
      </c>
      <c r="N115" s="463">
        <v>7.9348966577704827</v>
      </c>
      <c r="O115" s="463">
        <v>7.9031584133795167</v>
      </c>
      <c r="P115" s="463">
        <v>7.9006599992007738</v>
      </c>
      <c r="Q115" s="463">
        <v>7.923764454250442</v>
      </c>
      <c r="R115" s="463">
        <v>7.989193263555463</v>
      </c>
      <c r="S115" s="463">
        <v>7.9406532299055312</v>
      </c>
      <c r="T115" s="463">
        <v>7.9395962342994624</v>
      </c>
      <c r="U115" s="463">
        <v>8.1418406545082469</v>
      </c>
      <c r="V115" s="463">
        <v>8.2355272789576599</v>
      </c>
      <c r="W115" s="463">
        <v>8.2043202438606215</v>
      </c>
      <c r="X115" s="463">
        <v>8.2228995510666927</v>
      </c>
      <c r="Y115" s="463">
        <v>8.3029059862416439</v>
      </c>
      <c r="Z115" s="463">
        <v>8.373817152207879</v>
      </c>
      <c r="AA115" s="463">
        <v>8.3756482605293563</v>
      </c>
      <c r="AB115" s="463">
        <v>8.4136226836571595</v>
      </c>
      <c r="AC115" s="463">
        <v>8.2445632254949555</v>
      </c>
      <c r="AD115" s="463">
        <v>8.5573772862111905</v>
      </c>
      <c r="AE115" s="463">
        <v>8.8905645162864673</v>
      </c>
      <c r="AF115" s="463">
        <v>9.0130264293860591</v>
      </c>
      <c r="AG115" s="463">
        <v>8.9051851438033029</v>
      </c>
      <c r="AH115" s="463">
        <v>9.0645161098785891</v>
      </c>
      <c r="AI115" s="463">
        <v>9.0101431773567775</v>
      </c>
      <c r="AJ115" s="463">
        <v>8.764675620884951</v>
      </c>
    </row>
    <row r="116" spans="2:36" ht="15">
      <c r="B116" s="427"/>
      <c r="D116" s="466"/>
      <c r="E116" s="460" t="s">
        <v>556</v>
      </c>
      <c r="F116" s="461"/>
      <c r="G116" s="492"/>
      <c r="H116" s="463">
        <v>10.27330788892205</v>
      </c>
      <c r="I116" s="463">
        <v>10.424433130613794</v>
      </c>
      <c r="J116" s="463">
        <v>9.5914107877122365</v>
      </c>
      <c r="K116" s="463">
        <v>9.5517914401245783</v>
      </c>
      <c r="L116" s="463">
        <v>9.2620554960623345</v>
      </c>
      <c r="M116" s="463">
        <v>9.4635439872604969</v>
      </c>
      <c r="N116" s="463">
        <v>9.3445798789138674</v>
      </c>
      <c r="O116" s="463">
        <v>9.2143796160537086</v>
      </c>
      <c r="P116" s="463">
        <v>9.9380800277882635</v>
      </c>
      <c r="Q116" s="463">
        <v>10.015212348227713</v>
      </c>
      <c r="R116" s="463">
        <v>10.300065207046122</v>
      </c>
      <c r="S116" s="463">
        <v>10.44143934379605</v>
      </c>
      <c r="T116" s="463">
        <v>10.668580343712618</v>
      </c>
      <c r="U116" s="463">
        <v>10.965315114601635</v>
      </c>
      <c r="V116" s="463">
        <v>10.672136586759438</v>
      </c>
      <c r="W116" s="463">
        <v>10.490452953367043</v>
      </c>
      <c r="X116" s="463">
        <v>10.713947205999661</v>
      </c>
      <c r="Y116" s="463">
        <v>10.794206226274715</v>
      </c>
      <c r="Z116" s="463">
        <v>10.875208958751447</v>
      </c>
      <c r="AA116" s="463">
        <v>11.002367595646742</v>
      </c>
      <c r="AB116" s="463">
        <v>12.171205054837529</v>
      </c>
      <c r="AC116" s="463">
        <v>12.720148188681588</v>
      </c>
      <c r="AD116" s="463">
        <v>12.952439859668246</v>
      </c>
      <c r="AE116" s="463">
        <v>13.073667195848515</v>
      </c>
      <c r="AF116" s="463">
        <v>13.167010836993404</v>
      </c>
      <c r="AG116" s="463">
        <v>13.136127559696167</v>
      </c>
      <c r="AH116" s="463">
        <v>12.267398810777113</v>
      </c>
      <c r="AI116" s="463">
        <v>12.23007322315912</v>
      </c>
      <c r="AJ116" s="463">
        <v>12.254996265140846</v>
      </c>
    </row>
    <row r="117" spans="2:36" ht="15">
      <c r="B117" s="427"/>
      <c r="D117" s="466"/>
      <c r="E117" s="460" t="s">
        <v>557</v>
      </c>
      <c r="F117" s="461"/>
      <c r="G117" s="492"/>
      <c r="H117" s="463">
        <v>8.8204729912279074</v>
      </c>
      <c r="I117" s="463">
        <v>8.7342909669821722</v>
      </c>
      <c r="J117" s="463">
        <v>8.3870587221080477</v>
      </c>
      <c r="K117" s="463">
        <v>8.1763557282901456</v>
      </c>
      <c r="L117" s="463">
        <v>8.0125675986202189</v>
      </c>
      <c r="M117" s="463">
        <v>7.6764972949082217</v>
      </c>
      <c r="N117" s="463">
        <v>7.3561674991416002</v>
      </c>
      <c r="O117" s="463">
        <v>7.193460182971096</v>
      </c>
      <c r="P117" s="463">
        <v>7.3337955970437889</v>
      </c>
      <c r="Q117" s="463">
        <v>6.9429725050681137</v>
      </c>
      <c r="R117" s="463">
        <v>6.934187579397995</v>
      </c>
      <c r="S117" s="463">
        <v>6.5360790470944954</v>
      </c>
      <c r="T117" s="463">
        <v>6.5163182411315796</v>
      </c>
      <c r="U117" s="463">
        <v>6.228789212093651</v>
      </c>
      <c r="V117" s="463">
        <v>6.6914255987019873</v>
      </c>
      <c r="W117" s="463">
        <v>6.7158920429709852</v>
      </c>
      <c r="X117" s="463">
        <v>7.1354719972238154</v>
      </c>
      <c r="Y117" s="463">
        <v>7.3959679190844518</v>
      </c>
      <c r="Z117" s="463">
        <v>7.4372000744089455</v>
      </c>
      <c r="AA117" s="463">
        <v>7.2526380801359283</v>
      </c>
      <c r="AB117" s="463">
        <v>11.007102363190274</v>
      </c>
      <c r="AC117" s="463">
        <v>10.736928816547719</v>
      </c>
      <c r="AD117" s="463">
        <v>10.91231434010813</v>
      </c>
      <c r="AE117" s="463">
        <v>9.8750128000084931</v>
      </c>
      <c r="AF117" s="463">
        <v>9.1630082120413441</v>
      </c>
      <c r="AG117" s="463">
        <v>9.3622558209616127</v>
      </c>
      <c r="AH117" s="463">
        <v>9.0019860398486085</v>
      </c>
      <c r="AI117" s="463">
        <v>8.6935702227887663</v>
      </c>
      <c r="AJ117" s="463">
        <v>8.6925720922209475</v>
      </c>
    </row>
    <row r="118" spans="2:36" ht="15">
      <c r="B118" s="427"/>
      <c r="D118" s="473"/>
      <c r="E118" s="460" t="s">
        <v>558</v>
      </c>
      <c r="F118" s="461"/>
      <c r="G118" s="492"/>
      <c r="H118" s="463">
        <v>4.7117263821075888</v>
      </c>
      <c r="I118" s="463">
        <v>4.3067941846608875</v>
      </c>
      <c r="J118" s="463">
        <v>4.5765825575487336</v>
      </c>
      <c r="K118" s="463">
        <v>4.3024306893450452</v>
      </c>
      <c r="L118" s="463">
        <v>3.9313216333556835</v>
      </c>
      <c r="M118" s="463">
        <v>3.4991242712049369</v>
      </c>
      <c r="N118" s="463">
        <v>3.2833365275816004</v>
      </c>
      <c r="O118" s="463">
        <v>3.1043695541573708</v>
      </c>
      <c r="P118" s="463">
        <v>3.0113009999678866</v>
      </c>
      <c r="Q118" s="463">
        <v>3.1044713325586955</v>
      </c>
      <c r="R118" s="463">
        <v>3.2626326031647852</v>
      </c>
      <c r="S118" s="463">
        <v>3.1153118144851386</v>
      </c>
      <c r="T118" s="463">
        <v>3.3548441662747321</v>
      </c>
      <c r="U118" s="463">
        <v>3.6733957148861727</v>
      </c>
      <c r="V118" s="463">
        <v>3.8704103200472955</v>
      </c>
      <c r="W118" s="463">
        <v>3.8611781617232208</v>
      </c>
      <c r="X118" s="463">
        <v>4.1240380816121327</v>
      </c>
      <c r="Y118" s="463">
        <v>4.4824803536273397</v>
      </c>
      <c r="Z118" s="463">
        <v>4.8617418364064768</v>
      </c>
      <c r="AA118" s="463">
        <v>5.1615815929853106</v>
      </c>
      <c r="AB118" s="463">
        <v>9.8888331867857708</v>
      </c>
      <c r="AC118" s="463">
        <v>9.4887506324968669</v>
      </c>
      <c r="AD118" s="463">
        <v>9.3685708347357082</v>
      </c>
      <c r="AE118" s="463">
        <v>8.9338278940941738</v>
      </c>
      <c r="AF118" s="463">
        <v>8.43109092007019</v>
      </c>
      <c r="AG118" s="463">
        <v>8.2996682013582497</v>
      </c>
      <c r="AH118" s="463">
        <v>8.0642736132682948</v>
      </c>
      <c r="AI118" s="463">
        <v>8.2044059582813063</v>
      </c>
      <c r="AJ118" s="463">
        <v>8.2555232696943772</v>
      </c>
    </row>
    <row r="119" spans="2:36" ht="15">
      <c r="B119" s="427"/>
      <c r="D119" s="459"/>
      <c r="E119" s="460" t="s">
        <v>559</v>
      </c>
      <c r="F119" s="461"/>
      <c r="G119" s="493" t="s">
        <v>577</v>
      </c>
      <c r="H119" s="463">
        <v>13.301748032140432</v>
      </c>
      <c r="I119" s="463">
        <v>12.221933749298888</v>
      </c>
      <c r="J119" s="463">
        <v>12.418477685616907</v>
      </c>
      <c r="K119" s="463">
        <v>13.481955578408591</v>
      </c>
      <c r="L119" s="463">
        <v>12.376924529586047</v>
      </c>
      <c r="M119" s="463">
        <v>12.781712412421728</v>
      </c>
      <c r="N119" s="463">
        <v>13.178311678514701</v>
      </c>
      <c r="O119" s="463">
        <v>12.478056327880308</v>
      </c>
      <c r="P119" s="463">
        <v>12.530124683932176</v>
      </c>
      <c r="Q119" s="463">
        <v>12.961826818942674</v>
      </c>
      <c r="R119" s="463">
        <v>13.031923258471309</v>
      </c>
      <c r="S119" s="463">
        <v>13.675060462459159</v>
      </c>
      <c r="T119" s="463">
        <v>14.01816095696533</v>
      </c>
      <c r="U119" s="463">
        <v>14.212761668895252</v>
      </c>
      <c r="V119" s="463">
        <v>13.456181115188986</v>
      </c>
      <c r="W119" s="463">
        <v>13.701921841604543</v>
      </c>
      <c r="X119" s="463">
        <v>13.085240187226324</v>
      </c>
      <c r="Y119" s="463">
        <v>13.566499692971993</v>
      </c>
      <c r="Z119" s="463">
        <v>13.070691352180587</v>
      </c>
      <c r="AA119" s="463">
        <v>13.237923644209095</v>
      </c>
      <c r="AB119" s="463">
        <v>11.439320621589053</v>
      </c>
      <c r="AC119" s="463">
        <v>11.696488015874113</v>
      </c>
      <c r="AD119" s="463">
        <v>11.37849940695995</v>
      </c>
      <c r="AE119" s="463">
        <v>11.05645244103307</v>
      </c>
      <c r="AF119" s="463">
        <v>10.350790191738474</v>
      </c>
      <c r="AG119" s="463">
        <v>10.100909798323162</v>
      </c>
      <c r="AH119" s="463">
        <v>9.7055362090306563</v>
      </c>
      <c r="AI119" s="463">
        <v>9.9722234770202558</v>
      </c>
      <c r="AJ119" s="463">
        <v>10.193944017762165</v>
      </c>
    </row>
    <row r="120" spans="2:36" ht="15">
      <c r="B120" s="427"/>
      <c r="D120" s="466"/>
      <c r="E120" s="460" t="s">
        <v>553</v>
      </c>
      <c r="F120" s="475"/>
      <c r="G120" s="492"/>
      <c r="H120" s="463">
        <v>28.917559784842311</v>
      </c>
      <c r="I120" s="463">
        <v>28.855780933224384</v>
      </c>
      <c r="J120" s="463">
        <v>28.282438592189692</v>
      </c>
      <c r="K120" s="463">
        <v>27.873589196347019</v>
      </c>
      <c r="L120" s="463">
        <v>27.615745730011295</v>
      </c>
      <c r="M120" s="463">
        <v>27.627356425125619</v>
      </c>
      <c r="N120" s="463">
        <v>27.479498553140758</v>
      </c>
      <c r="O120" s="463">
        <v>27.425164119192381</v>
      </c>
      <c r="P120" s="463">
        <v>27.256058624000566</v>
      </c>
      <c r="Q120" s="463">
        <v>27.747137684912772</v>
      </c>
      <c r="R120" s="463">
        <v>27.858735836996175</v>
      </c>
      <c r="S120" s="463">
        <v>28.625328152763991</v>
      </c>
      <c r="T120" s="463">
        <v>28.386228691448519</v>
      </c>
      <c r="U120" s="463">
        <v>28.673859088961176</v>
      </c>
      <c r="V120" s="463">
        <v>28.805353274886592</v>
      </c>
      <c r="W120" s="463">
        <v>28.878886339858138</v>
      </c>
      <c r="X120" s="463">
        <v>28.957515661798833</v>
      </c>
      <c r="Y120" s="463">
        <v>29.425091108247681</v>
      </c>
      <c r="Z120" s="463">
        <v>29.044762301081352</v>
      </c>
      <c r="AA120" s="463">
        <v>29.223577419800044</v>
      </c>
      <c r="AB120" s="463">
        <v>28.644521198915136</v>
      </c>
      <c r="AC120" s="463">
        <v>28.145602879985038</v>
      </c>
      <c r="AD120" s="463">
        <v>28.438296249564505</v>
      </c>
      <c r="AE120" s="463">
        <v>28.217750847729786</v>
      </c>
      <c r="AF120" s="463">
        <v>27.947532874552785</v>
      </c>
      <c r="AG120" s="463">
        <v>27.363618507814472</v>
      </c>
      <c r="AH120" s="463">
        <v>26.543215272030722</v>
      </c>
      <c r="AI120" s="463">
        <v>26.002990085749893</v>
      </c>
      <c r="AJ120" s="463">
        <v>25.807995131769882</v>
      </c>
    </row>
    <row r="121" spans="2:36" ht="15">
      <c r="B121" s="427"/>
      <c r="D121" s="466" t="s">
        <v>561</v>
      </c>
      <c r="E121" s="460" t="s">
        <v>556</v>
      </c>
      <c r="F121" s="461"/>
      <c r="G121" s="492"/>
      <c r="H121" s="463">
        <v>11.761777449808791</v>
      </c>
      <c r="I121" s="463">
        <v>11.982525235365113</v>
      </c>
      <c r="J121" s="463">
        <v>12.271936263466754</v>
      </c>
      <c r="K121" s="463">
        <v>12.202634581797247</v>
      </c>
      <c r="L121" s="463">
        <v>11.870177016424606</v>
      </c>
      <c r="M121" s="463">
        <v>12.195261193376206</v>
      </c>
      <c r="N121" s="463">
        <v>12.224107035278857</v>
      </c>
      <c r="O121" s="463">
        <v>12.297014896400755</v>
      </c>
      <c r="P121" s="463">
        <v>12.107869764506903</v>
      </c>
      <c r="Q121" s="463">
        <v>12.393438613091933</v>
      </c>
      <c r="R121" s="463">
        <v>12.934281899137583</v>
      </c>
      <c r="S121" s="463">
        <v>13.277872446645405</v>
      </c>
      <c r="T121" s="463">
        <v>13.497424551099092</v>
      </c>
      <c r="U121" s="463">
        <v>14.034577588783138</v>
      </c>
      <c r="V121" s="463">
        <v>13.250761611138627</v>
      </c>
      <c r="W121" s="463">
        <v>12.895738998347625</v>
      </c>
      <c r="X121" s="463">
        <v>12.805643183558281</v>
      </c>
      <c r="Y121" s="463">
        <v>12.993415150850584</v>
      </c>
      <c r="Z121" s="463">
        <v>13.350732214337508</v>
      </c>
      <c r="AA121" s="463">
        <v>12.861955254173644</v>
      </c>
      <c r="AB121" s="463">
        <v>11.847733416430907</v>
      </c>
      <c r="AC121" s="463">
        <v>11.900718881856539</v>
      </c>
      <c r="AD121" s="463">
        <v>12.210606772965786</v>
      </c>
      <c r="AE121" s="463">
        <v>12.36321230002752</v>
      </c>
      <c r="AF121" s="463">
        <v>12.343543502852469</v>
      </c>
      <c r="AG121" s="463">
        <v>12.124283166453679</v>
      </c>
      <c r="AH121" s="463">
        <v>11.484263326716601</v>
      </c>
      <c r="AI121" s="463">
        <v>11.285742944307316</v>
      </c>
      <c r="AJ121" s="463">
        <v>11.078089249757305</v>
      </c>
    </row>
    <row r="122" spans="2:36" ht="15">
      <c r="B122" s="427"/>
      <c r="D122" s="466"/>
      <c r="E122" s="460" t="s">
        <v>557</v>
      </c>
      <c r="F122" s="461"/>
      <c r="G122" s="492"/>
      <c r="H122" s="463">
        <v>26.71805398730049</v>
      </c>
      <c r="I122" s="463">
        <v>27.276809247904552</v>
      </c>
      <c r="J122" s="463">
        <v>27.029506473797653</v>
      </c>
      <c r="K122" s="463">
        <v>26.48757335105697</v>
      </c>
      <c r="L122" s="463">
        <v>26.491396955923758</v>
      </c>
      <c r="M122" s="463">
        <v>26.783318787515448</v>
      </c>
      <c r="N122" s="463">
        <v>27.083363820573172</v>
      </c>
      <c r="O122" s="463">
        <v>26.922149015426779</v>
      </c>
      <c r="P122" s="463">
        <v>26.662553115619229</v>
      </c>
      <c r="Q122" s="463">
        <v>27.531729116816972</v>
      </c>
      <c r="R122" s="463">
        <v>28.582648771005275</v>
      </c>
      <c r="S122" s="463">
        <v>28.881226028467118</v>
      </c>
      <c r="T122" s="463">
        <v>29.32144050304268</v>
      </c>
      <c r="U122" s="463">
        <v>30.607781618408243</v>
      </c>
      <c r="V122" s="463">
        <v>29.888671945346328</v>
      </c>
      <c r="W122" s="463">
        <v>29.511944372910648</v>
      </c>
      <c r="X122" s="463">
        <v>30.160984776157704</v>
      </c>
      <c r="Y122" s="463">
        <v>30.813313488925267</v>
      </c>
      <c r="Z122" s="463">
        <v>31.084536655914622</v>
      </c>
      <c r="AA122" s="463">
        <v>30.476213854722033</v>
      </c>
      <c r="AB122" s="463">
        <v>29.854545117749485</v>
      </c>
      <c r="AC122" s="463">
        <v>29.246615546773075</v>
      </c>
      <c r="AD122" s="463">
        <v>28.472559864853462</v>
      </c>
      <c r="AE122" s="463">
        <v>28.144435495509313</v>
      </c>
      <c r="AF122" s="463">
        <v>27.868589252872585</v>
      </c>
      <c r="AG122" s="463">
        <v>27.866575354939915</v>
      </c>
      <c r="AH122" s="463">
        <v>27.481568469598248</v>
      </c>
      <c r="AI122" s="463">
        <v>27.447677332060955</v>
      </c>
      <c r="AJ122" s="463">
        <v>27.206497686582178</v>
      </c>
    </row>
    <row r="123" spans="2:36" ht="15">
      <c r="B123" s="427"/>
      <c r="D123" s="473"/>
      <c r="E123" s="460" t="s">
        <v>558</v>
      </c>
      <c r="F123" s="461"/>
      <c r="G123" s="492"/>
      <c r="H123" s="463">
        <v>14.602185675361397</v>
      </c>
      <c r="I123" s="463">
        <v>14.696830678455248</v>
      </c>
      <c r="J123" s="463">
        <v>16.362041201659892</v>
      </c>
      <c r="K123" s="463">
        <v>16.760063984813272</v>
      </c>
      <c r="L123" s="463">
        <v>16.778271358574383</v>
      </c>
      <c r="M123" s="463">
        <v>16.905178339107032</v>
      </c>
      <c r="N123" s="463">
        <v>16.834419481525494</v>
      </c>
      <c r="O123" s="463">
        <v>16.171754224187374</v>
      </c>
      <c r="P123" s="463">
        <v>15.979595138835327</v>
      </c>
      <c r="Q123" s="463">
        <v>16.231933518310225</v>
      </c>
      <c r="R123" s="463">
        <v>17.178644547457544</v>
      </c>
      <c r="S123" s="463">
        <v>17.01792401946356</v>
      </c>
      <c r="T123" s="463">
        <v>18.305937901835392</v>
      </c>
      <c r="U123" s="463">
        <v>19.320377354599014</v>
      </c>
      <c r="V123" s="463">
        <v>19.236661203847373</v>
      </c>
      <c r="W123" s="463">
        <v>18.944681486230255</v>
      </c>
      <c r="X123" s="463">
        <v>20.299453606792778</v>
      </c>
      <c r="Y123" s="463">
        <v>20.978850790301916</v>
      </c>
      <c r="Z123" s="463">
        <v>21.431232645708036</v>
      </c>
      <c r="AA123" s="463">
        <v>21.27492085271891</v>
      </c>
      <c r="AB123" s="463">
        <v>25.279065995048239</v>
      </c>
      <c r="AC123" s="463">
        <v>25.139252271044686</v>
      </c>
      <c r="AD123" s="463">
        <v>25.58559443154768</v>
      </c>
      <c r="AE123" s="463">
        <v>25.871945826998186</v>
      </c>
      <c r="AF123" s="463">
        <v>25.88148802505594</v>
      </c>
      <c r="AG123" s="463">
        <v>25.898668937985516</v>
      </c>
      <c r="AH123" s="463">
        <v>25.210741686761903</v>
      </c>
      <c r="AI123" s="463">
        <v>24.796544714729453</v>
      </c>
      <c r="AJ123" s="463">
        <v>24.580045238670774</v>
      </c>
    </row>
    <row r="124" spans="2:36" ht="15">
      <c r="B124" s="427"/>
      <c r="D124" s="486" t="s">
        <v>562</v>
      </c>
      <c r="E124" s="490" t="s">
        <v>574</v>
      </c>
      <c r="F124" s="461"/>
      <c r="G124" s="492"/>
      <c r="H124" s="463">
        <v>56.642513357245967</v>
      </c>
      <c r="I124" s="463">
        <v>58.288063670319559</v>
      </c>
      <c r="J124" s="463">
        <v>57.305353008734684</v>
      </c>
      <c r="K124" s="463">
        <v>56.132325550280555</v>
      </c>
      <c r="L124" s="463">
        <v>55.249060545027682</v>
      </c>
      <c r="M124" s="463">
        <v>55.524586631611811</v>
      </c>
      <c r="N124" s="463">
        <v>54.749248113126555</v>
      </c>
      <c r="O124" s="463">
        <v>53.671583415968215</v>
      </c>
      <c r="P124" s="463">
        <v>52.715547741298721</v>
      </c>
      <c r="Q124" s="463">
        <v>52.423898752879801</v>
      </c>
      <c r="R124" s="463">
        <v>52.72051622533909</v>
      </c>
      <c r="S124" s="463">
        <v>51.322567945802909</v>
      </c>
      <c r="T124" s="463">
        <v>50.964861597280589</v>
      </c>
      <c r="U124" s="463">
        <v>49.807565034386521</v>
      </c>
      <c r="V124" s="463">
        <v>47.091468809712794</v>
      </c>
      <c r="W124" s="463">
        <v>46.426036410069969</v>
      </c>
      <c r="X124" s="463">
        <v>46.061508278268036</v>
      </c>
      <c r="Y124" s="463">
        <v>45.170493604793315</v>
      </c>
      <c r="Z124" s="463">
        <v>43.886452372943602</v>
      </c>
      <c r="AA124" s="463">
        <v>43.698941099662406</v>
      </c>
      <c r="AB124" s="463">
        <v>47.309962769454614</v>
      </c>
      <c r="AC124" s="463">
        <v>45.570633013629482</v>
      </c>
      <c r="AD124" s="463">
        <v>44.542370545465175</v>
      </c>
      <c r="AE124" s="463">
        <v>44.284754689287489</v>
      </c>
      <c r="AF124" s="463">
        <v>43.812450273106805</v>
      </c>
      <c r="AG124" s="463">
        <v>42.816602325549063</v>
      </c>
      <c r="AH124" s="463">
        <v>40.937229176407079</v>
      </c>
      <c r="AI124" s="463">
        <v>41.586877741750904</v>
      </c>
      <c r="AJ124" s="463">
        <v>41.476258320287421</v>
      </c>
    </row>
    <row r="125" spans="2:36" ht="15">
      <c r="B125" s="427"/>
      <c r="D125" s="459"/>
      <c r="E125" s="460" t="s">
        <v>559</v>
      </c>
      <c r="F125" s="461"/>
      <c r="G125" s="492"/>
      <c r="H125" s="463">
        <v>10.196335349220972</v>
      </c>
      <c r="I125" s="463">
        <v>10.185235092809462</v>
      </c>
      <c r="J125" s="463">
        <v>10.182918376883636</v>
      </c>
      <c r="K125" s="463">
        <v>9.9107601852175975</v>
      </c>
      <c r="L125" s="463">
        <v>9.7889707677657984</v>
      </c>
      <c r="M125" s="463">
        <v>9.8223288086850644</v>
      </c>
      <c r="N125" s="463">
        <v>9.7673575539803643</v>
      </c>
      <c r="O125" s="463">
        <v>9.7360590291987776</v>
      </c>
      <c r="P125" s="463">
        <v>9.6575571521692289</v>
      </c>
      <c r="Q125" s="463">
        <v>9.8378911903153199</v>
      </c>
      <c r="R125" s="463">
        <v>9.7583320926964632</v>
      </c>
      <c r="S125" s="463">
        <v>9.9563969956356928</v>
      </c>
      <c r="T125" s="463">
        <v>9.8448376248381511</v>
      </c>
      <c r="U125" s="463">
        <v>9.710339204535563</v>
      </c>
      <c r="V125" s="463">
        <v>9.4666790908715601</v>
      </c>
      <c r="W125" s="463">
        <v>9.2146073876981198</v>
      </c>
      <c r="X125" s="463">
        <v>9.0565659715957665</v>
      </c>
      <c r="Y125" s="463">
        <v>9.0676420265273396</v>
      </c>
      <c r="Z125" s="463">
        <v>8.8446833134779794</v>
      </c>
      <c r="AA125" s="463">
        <v>8.9330942900997847</v>
      </c>
      <c r="AB125" s="463">
        <v>8.8640933821689885</v>
      </c>
      <c r="AC125" s="463">
        <v>9.0385230628359103</v>
      </c>
      <c r="AD125" s="463">
        <v>9.1074387140040347</v>
      </c>
      <c r="AE125" s="463">
        <v>9.0253504906442821</v>
      </c>
      <c r="AF125" s="463">
        <v>8.8025488614448335</v>
      </c>
      <c r="AG125" s="463">
        <v>8.867735808135123</v>
      </c>
      <c r="AH125" s="463">
        <v>8.9067707317017017</v>
      </c>
      <c r="AI125" s="463">
        <v>9.0284931051433812</v>
      </c>
      <c r="AJ125" s="463">
        <v>9.2099249142885871</v>
      </c>
    </row>
    <row r="126" spans="2:36" ht="15">
      <c r="B126" s="427"/>
      <c r="D126" s="466" t="s">
        <v>563</v>
      </c>
      <c r="E126" s="460" t="s">
        <v>553</v>
      </c>
      <c r="F126" s="461"/>
      <c r="G126" s="492"/>
      <c r="H126" s="463" t="s">
        <v>526</v>
      </c>
      <c r="I126" s="463" t="s">
        <v>526</v>
      </c>
      <c r="J126" s="463">
        <v>47.419737813308934</v>
      </c>
      <c r="K126" s="463">
        <v>47.050550935550937</v>
      </c>
      <c r="L126" s="463">
        <v>47.191756646686571</v>
      </c>
      <c r="M126" s="463">
        <v>47.585404020248276</v>
      </c>
      <c r="N126" s="463">
        <v>47.593556198999735</v>
      </c>
      <c r="O126" s="463">
        <v>47.032786028574122</v>
      </c>
      <c r="P126" s="463">
        <v>46.845873204494758</v>
      </c>
      <c r="Q126" s="463">
        <v>46.857820446289573</v>
      </c>
      <c r="R126" s="463">
        <v>45.924798067946583</v>
      </c>
      <c r="S126" s="463">
        <v>45.497503332206016</v>
      </c>
      <c r="T126" s="463">
        <v>45.382088584591507</v>
      </c>
      <c r="U126" s="463">
        <v>45.42616860504593</v>
      </c>
      <c r="V126" s="463">
        <v>45.060840054147839</v>
      </c>
      <c r="W126" s="463">
        <v>44.857672307837767</v>
      </c>
      <c r="X126" s="463">
        <v>44.141997120795708</v>
      </c>
      <c r="Y126" s="463">
        <v>43.918744374646238</v>
      </c>
      <c r="Z126" s="463">
        <v>43.947920039221856</v>
      </c>
      <c r="AA126" s="463">
        <v>43.757072935592717</v>
      </c>
      <c r="AB126" s="463">
        <v>43.298213031747792</v>
      </c>
      <c r="AC126" s="463">
        <v>42.028725678066039</v>
      </c>
      <c r="AD126" s="463">
        <v>42.478860192963793</v>
      </c>
      <c r="AE126" s="463">
        <v>41.91865381823461</v>
      </c>
      <c r="AF126" s="463">
        <v>41.347131412559278</v>
      </c>
      <c r="AG126" s="463">
        <v>39.88734152731621</v>
      </c>
      <c r="AH126" s="463">
        <v>38.325177210053276</v>
      </c>
      <c r="AI126" s="463">
        <v>37.234289599848509</v>
      </c>
      <c r="AJ126" s="463">
        <v>36.65153007447342</v>
      </c>
    </row>
    <row r="127" spans="2:36" ht="15">
      <c r="B127" s="427"/>
      <c r="D127" s="466"/>
      <c r="E127" s="467" t="s">
        <v>564</v>
      </c>
      <c r="F127" s="461"/>
      <c r="G127" s="492"/>
      <c r="H127" s="463">
        <v>18.692820660643921</v>
      </c>
      <c r="I127" s="463">
        <v>19.091338114113899</v>
      </c>
      <c r="J127" s="463">
        <v>18.912890211548365</v>
      </c>
      <c r="K127" s="463">
        <v>18.874705823507984</v>
      </c>
      <c r="L127" s="463">
        <v>18.387229871429792</v>
      </c>
      <c r="M127" s="463">
        <v>18.901881769698118</v>
      </c>
      <c r="N127" s="463">
        <v>18.886203654095358</v>
      </c>
      <c r="O127" s="463">
        <v>18.888643438066964</v>
      </c>
      <c r="P127" s="463">
        <v>19.090168886487721</v>
      </c>
      <c r="Q127" s="463">
        <v>19.437611954809146</v>
      </c>
      <c r="R127" s="463">
        <v>20.172333628613565</v>
      </c>
      <c r="S127" s="463">
        <v>20.594208369227097</v>
      </c>
      <c r="T127" s="463">
        <v>20.893671267393799</v>
      </c>
      <c r="U127" s="463">
        <v>21.496238122693569</v>
      </c>
      <c r="V127" s="463">
        <v>20.43093488854846</v>
      </c>
      <c r="W127" s="463">
        <v>19.887827863230715</v>
      </c>
      <c r="X127" s="463">
        <v>19.919420249901357</v>
      </c>
      <c r="Y127" s="463">
        <v>20.123255083990355</v>
      </c>
      <c r="Z127" s="463">
        <v>20.465052455787308</v>
      </c>
      <c r="AA127" s="463">
        <v>20.109707328829135</v>
      </c>
      <c r="AB127" s="463">
        <v>20.191482437271624</v>
      </c>
      <c r="AC127" s="463">
        <v>21.11107486710355</v>
      </c>
      <c r="AD127" s="463">
        <v>20.616092351958983</v>
      </c>
      <c r="AE127" s="463">
        <v>20.576749362316264</v>
      </c>
      <c r="AF127" s="463">
        <v>21.018253700598194</v>
      </c>
      <c r="AG127" s="463">
        <v>20.94092538561021</v>
      </c>
      <c r="AH127" s="463">
        <v>20.850326820809851</v>
      </c>
      <c r="AI127" s="463">
        <v>20.560623491499733</v>
      </c>
      <c r="AJ127" s="463">
        <v>20.136939433923171</v>
      </c>
    </row>
    <row r="128" spans="2:36" ht="15">
      <c r="B128" s="427"/>
      <c r="D128" s="473"/>
      <c r="E128" s="460" t="s">
        <v>558</v>
      </c>
      <c r="F128" s="461"/>
      <c r="G128" s="494"/>
      <c r="H128" s="463">
        <v>11.104605518758904</v>
      </c>
      <c r="I128" s="463">
        <v>11.341347698736145</v>
      </c>
      <c r="J128" s="463">
        <v>11.235339429592887</v>
      </c>
      <c r="K128" s="463">
        <v>11.212655717281008</v>
      </c>
      <c r="L128" s="463">
        <v>10.923067096816316</v>
      </c>
      <c r="M128" s="463">
        <v>11.22879978496983</v>
      </c>
      <c r="N128" s="463">
        <v>11.219486086828343</v>
      </c>
      <c r="O128" s="463">
        <v>11.220935458169755</v>
      </c>
      <c r="P128" s="463">
        <v>11.340653110595273</v>
      </c>
      <c r="Q128" s="463">
        <v>11.547054182107169</v>
      </c>
      <c r="R128" s="463">
        <v>11.983520914538721</v>
      </c>
      <c r="S128" s="463">
        <v>12.234138660136926</v>
      </c>
      <c r="T128" s="463">
        <v>12.412036764014143</v>
      </c>
      <c r="U128" s="463">
        <v>12.769995969222318</v>
      </c>
      <c r="V128" s="463">
        <v>12.137144866234635</v>
      </c>
      <c r="W128" s="463">
        <v>11.814508203736828</v>
      </c>
      <c r="X128" s="463">
        <v>11.833275889884497</v>
      </c>
      <c r="Y128" s="463">
        <v>11.954365449594743</v>
      </c>
      <c r="Z128" s="463">
        <v>12.157412654190511</v>
      </c>
      <c r="AA128" s="463">
        <v>11.946317307505259</v>
      </c>
      <c r="AB128" s="463">
        <v>11.974626781591587</v>
      </c>
      <c r="AC128" s="463">
        <v>12.271120442297432</v>
      </c>
      <c r="AD128" s="463">
        <v>12.544455317908699</v>
      </c>
      <c r="AE128" s="463">
        <v>12.682892831162794</v>
      </c>
      <c r="AF128" s="463">
        <v>12.720879426690409</v>
      </c>
      <c r="AG128" s="463">
        <v>12.597414551632749</v>
      </c>
      <c r="AH128" s="463">
        <v>11.848640924047078</v>
      </c>
      <c r="AI128" s="463">
        <v>11.733255853006233</v>
      </c>
      <c r="AJ128" s="463">
        <v>11.629398339206588</v>
      </c>
    </row>
    <row r="129" spans="2:36" ht="13.5" customHeight="1">
      <c r="D129" s="495" t="s">
        <v>630</v>
      </c>
    </row>
    <row r="130" spans="2:36" ht="13.5" customHeight="1">
      <c r="D130" s="495" t="s">
        <v>578</v>
      </c>
    </row>
    <row r="132" spans="2:36" ht="13.5" customHeight="1">
      <c r="B132" s="488" t="s">
        <v>571</v>
      </c>
      <c r="C132" s="428">
        <f>C109+1</f>
        <v>47</v>
      </c>
      <c r="D132" s="484" t="s">
        <v>579</v>
      </c>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431"/>
      <c r="AB132" s="431"/>
      <c r="AC132" s="431"/>
      <c r="AD132" s="431"/>
      <c r="AE132" s="431"/>
      <c r="AF132" s="431"/>
      <c r="AG132" s="431"/>
      <c r="AH132" s="431"/>
      <c r="AI132" s="431"/>
      <c r="AJ132" s="431"/>
    </row>
    <row r="133" spans="2:36" ht="15">
      <c r="B133" s="427"/>
      <c r="D133" s="436" t="s">
        <v>567</v>
      </c>
      <c r="E133" s="433" t="s">
        <v>568</v>
      </c>
      <c r="F133" s="434"/>
      <c r="G133" s="456" t="s">
        <v>549</v>
      </c>
      <c r="H133" s="437">
        <v>1990</v>
      </c>
      <c r="I133" s="437">
        <f t="shared" ref="I133:AJ133" si="9">H133+1</f>
        <v>1991</v>
      </c>
      <c r="J133" s="437">
        <f t="shared" si="9"/>
        <v>1992</v>
      </c>
      <c r="K133" s="437">
        <f t="shared" si="9"/>
        <v>1993</v>
      </c>
      <c r="L133" s="437">
        <f t="shared" si="9"/>
        <v>1994</v>
      </c>
      <c r="M133" s="437">
        <f t="shared" si="9"/>
        <v>1995</v>
      </c>
      <c r="N133" s="437">
        <f t="shared" si="9"/>
        <v>1996</v>
      </c>
      <c r="O133" s="437">
        <f t="shared" si="9"/>
        <v>1997</v>
      </c>
      <c r="P133" s="437">
        <f t="shared" si="9"/>
        <v>1998</v>
      </c>
      <c r="Q133" s="437">
        <f t="shared" si="9"/>
        <v>1999</v>
      </c>
      <c r="R133" s="437">
        <f t="shared" si="9"/>
        <v>2000</v>
      </c>
      <c r="S133" s="437">
        <f t="shared" si="9"/>
        <v>2001</v>
      </c>
      <c r="T133" s="437">
        <f t="shared" si="9"/>
        <v>2002</v>
      </c>
      <c r="U133" s="437">
        <f t="shared" si="9"/>
        <v>2003</v>
      </c>
      <c r="V133" s="437">
        <f t="shared" si="9"/>
        <v>2004</v>
      </c>
      <c r="W133" s="437">
        <f t="shared" si="9"/>
        <v>2005</v>
      </c>
      <c r="X133" s="437">
        <f t="shared" si="9"/>
        <v>2006</v>
      </c>
      <c r="Y133" s="437">
        <f t="shared" si="9"/>
        <v>2007</v>
      </c>
      <c r="Z133" s="437">
        <f t="shared" si="9"/>
        <v>2008</v>
      </c>
      <c r="AA133" s="437">
        <f t="shared" si="9"/>
        <v>2009</v>
      </c>
      <c r="AB133" s="437">
        <f t="shared" si="9"/>
        <v>2010</v>
      </c>
      <c r="AC133" s="437">
        <f t="shared" si="9"/>
        <v>2011</v>
      </c>
      <c r="AD133" s="437">
        <f t="shared" si="9"/>
        <v>2012</v>
      </c>
      <c r="AE133" s="437">
        <f t="shared" si="9"/>
        <v>2013</v>
      </c>
      <c r="AF133" s="437">
        <f t="shared" si="9"/>
        <v>2014</v>
      </c>
      <c r="AG133" s="437">
        <f t="shared" si="9"/>
        <v>2015</v>
      </c>
      <c r="AH133" s="437">
        <f t="shared" si="9"/>
        <v>2016</v>
      </c>
      <c r="AI133" s="437">
        <f t="shared" si="9"/>
        <v>2017</v>
      </c>
      <c r="AJ133" s="437">
        <f t="shared" si="9"/>
        <v>2018</v>
      </c>
    </row>
    <row r="134" spans="2:36" ht="15">
      <c r="B134" s="427"/>
      <c r="D134" s="459"/>
      <c r="E134" s="460" t="s">
        <v>550</v>
      </c>
      <c r="F134" s="461"/>
      <c r="G134" s="496" t="s">
        <v>580</v>
      </c>
      <c r="H134" s="463">
        <v>14.197220588317961</v>
      </c>
      <c r="I134" s="463">
        <v>13.863329687995231</v>
      </c>
      <c r="J134" s="463">
        <v>13.501183666639092</v>
      </c>
      <c r="K134" s="463">
        <v>13.258189421074567</v>
      </c>
      <c r="L134" s="463">
        <v>13.036017387790048</v>
      </c>
      <c r="M134" s="463">
        <v>12.898090450589848</v>
      </c>
      <c r="N134" s="463">
        <v>12.720414354504417</v>
      </c>
      <c r="O134" s="463">
        <v>12.362643407700993</v>
      </c>
      <c r="P134" s="463">
        <v>12.222378645865392</v>
      </c>
      <c r="Q134" s="463">
        <v>12.211853719091321</v>
      </c>
      <c r="R134" s="463">
        <v>12.022779344249095</v>
      </c>
      <c r="S134" s="463">
        <v>11.808048771031908</v>
      </c>
      <c r="T134" s="463">
        <v>11.76227619808359</v>
      </c>
      <c r="U134" s="463">
        <v>11.853629691744921</v>
      </c>
      <c r="V134" s="463">
        <v>12.25914458708759</v>
      </c>
      <c r="W134" s="463">
        <v>12.608543190616356</v>
      </c>
      <c r="X134" s="463">
        <v>12.635240565008125</v>
      </c>
      <c r="Y134" s="463">
        <v>12.593046943799859</v>
      </c>
      <c r="Z134" s="463">
        <v>12.560510542899253</v>
      </c>
      <c r="AA134" s="463">
        <v>12.271988944453676</v>
      </c>
      <c r="AB134" s="463">
        <v>12.597582067931921</v>
      </c>
      <c r="AC134" s="463">
        <v>12.802934174021901</v>
      </c>
      <c r="AD134" s="463">
        <v>12.996992705285562</v>
      </c>
      <c r="AE134" s="463">
        <v>13.262279500874273</v>
      </c>
      <c r="AF134" s="463">
        <v>13.525768054076046</v>
      </c>
      <c r="AG134" s="463">
        <v>13.733244951635903</v>
      </c>
      <c r="AH134" s="463">
        <v>13.967222064423176</v>
      </c>
      <c r="AI134" s="463">
        <v>14.136691281411245</v>
      </c>
      <c r="AJ134" s="463">
        <v>14.38993341178192</v>
      </c>
    </row>
    <row r="135" spans="2:36" ht="18">
      <c r="B135" s="427"/>
      <c r="D135" s="466"/>
      <c r="E135" s="467" t="s">
        <v>581</v>
      </c>
      <c r="F135" s="461"/>
      <c r="G135" s="496" t="s">
        <v>582</v>
      </c>
      <c r="H135" s="463">
        <v>9.950424254178639</v>
      </c>
      <c r="I135" s="463">
        <v>9.8176966753165509</v>
      </c>
      <c r="J135" s="463">
        <v>9.5898010169521228</v>
      </c>
      <c r="K135" s="463">
        <v>9.3134855704656854</v>
      </c>
      <c r="L135" s="463">
        <v>9.3641561036672147</v>
      </c>
      <c r="M135" s="463">
        <v>9.2421740887778316</v>
      </c>
      <c r="N135" s="463">
        <v>9.0868789895434823</v>
      </c>
      <c r="O135" s="463">
        <v>9.1948219746395115</v>
      </c>
      <c r="P135" s="463">
        <v>9.1196808392178781</v>
      </c>
      <c r="Q135" s="463">
        <v>9.0361595498119165</v>
      </c>
      <c r="R135" s="463">
        <v>9.0498150064065666</v>
      </c>
      <c r="S135" s="463">
        <v>9.0227164727042588</v>
      </c>
      <c r="T135" s="463">
        <v>9.0350744234003209</v>
      </c>
      <c r="U135" s="463">
        <v>9.1848719026934997</v>
      </c>
      <c r="V135" s="463">
        <v>9.5613820466382027</v>
      </c>
      <c r="W135" s="463">
        <v>9.7817006166889584</v>
      </c>
      <c r="X135" s="463">
        <v>9.8898489602055566</v>
      </c>
      <c r="Y135" s="463">
        <v>9.8664049868701245</v>
      </c>
      <c r="Z135" s="463">
        <v>9.9180733107963519</v>
      </c>
      <c r="AA135" s="463">
        <v>9.8600182282947557</v>
      </c>
      <c r="AB135" s="463">
        <v>9.8304221527030808</v>
      </c>
      <c r="AC135" s="463">
        <v>9.896166751799095</v>
      </c>
      <c r="AD135" s="463">
        <v>9.9029451512347322</v>
      </c>
      <c r="AE135" s="463">
        <v>9.9952713576064358</v>
      </c>
      <c r="AF135" s="463">
        <v>10.116490480166348</v>
      </c>
      <c r="AG135" s="463">
        <v>10.218407911217627</v>
      </c>
      <c r="AH135" s="463">
        <v>10.315263142887073</v>
      </c>
      <c r="AI135" s="463">
        <v>10.372820699180235</v>
      </c>
      <c r="AJ135" s="463">
        <v>10.469343827517719</v>
      </c>
    </row>
    <row r="136" spans="2:36" ht="15">
      <c r="B136" s="427"/>
      <c r="D136" s="466"/>
      <c r="E136" s="467" t="s">
        <v>552</v>
      </c>
      <c r="F136" s="461"/>
      <c r="G136" s="496" t="s">
        <v>582</v>
      </c>
      <c r="H136" s="463" t="s">
        <v>526</v>
      </c>
      <c r="I136" s="463" t="s">
        <v>526</v>
      </c>
      <c r="J136" s="463" t="s">
        <v>526</v>
      </c>
      <c r="K136" s="463" t="s">
        <v>526</v>
      </c>
      <c r="L136" s="463" t="s">
        <v>526</v>
      </c>
      <c r="M136" s="463" t="s">
        <v>526</v>
      </c>
      <c r="N136" s="463" t="s">
        <v>526</v>
      </c>
      <c r="O136" s="463" t="s">
        <v>526</v>
      </c>
      <c r="P136" s="463" t="s">
        <v>526</v>
      </c>
      <c r="Q136" s="463" t="s">
        <v>526</v>
      </c>
      <c r="R136" s="463" t="s">
        <v>526</v>
      </c>
      <c r="S136" s="463" t="s">
        <v>526</v>
      </c>
      <c r="T136" s="463" t="s">
        <v>526</v>
      </c>
      <c r="U136" s="463" t="s">
        <v>114</v>
      </c>
      <c r="V136" s="463" t="s">
        <v>114</v>
      </c>
      <c r="W136" s="463" t="s">
        <v>114</v>
      </c>
      <c r="X136" s="463" t="s">
        <v>114</v>
      </c>
      <c r="Y136" s="463" t="s">
        <v>114</v>
      </c>
      <c r="Z136" s="463" t="s">
        <v>114</v>
      </c>
      <c r="AA136" s="463" t="s">
        <v>114</v>
      </c>
      <c r="AB136" s="463">
        <v>16.262271348208795</v>
      </c>
      <c r="AC136" s="463">
        <v>16.082630547116089</v>
      </c>
      <c r="AD136" s="463">
        <v>16.223119813871513</v>
      </c>
      <c r="AE136" s="463">
        <v>15.734247622892275</v>
      </c>
      <c r="AF136" s="463">
        <v>15.511461975157431</v>
      </c>
      <c r="AG136" s="463">
        <v>15.959212157704334</v>
      </c>
      <c r="AH136" s="463">
        <v>16.200299875670716</v>
      </c>
      <c r="AI136" s="463">
        <v>16.496745077044228</v>
      </c>
      <c r="AJ136" s="463">
        <v>16.882696619857484</v>
      </c>
    </row>
    <row r="137" spans="2:36" ht="18">
      <c r="B137" s="427"/>
      <c r="D137" s="466"/>
      <c r="E137" s="467" t="s">
        <v>583</v>
      </c>
      <c r="F137" s="461"/>
      <c r="G137" s="496" t="s">
        <v>582</v>
      </c>
      <c r="H137" s="463">
        <v>4.0523923939577609</v>
      </c>
      <c r="I137" s="463">
        <v>4.2844838149812698</v>
      </c>
      <c r="J137" s="463">
        <v>4.2223772873285261</v>
      </c>
      <c r="K137" s="463">
        <v>3.7581882062791467</v>
      </c>
      <c r="L137" s="463">
        <v>3.9144987975386454</v>
      </c>
      <c r="M137" s="463">
        <v>3.9366731095667746</v>
      </c>
      <c r="N137" s="463">
        <v>3.7260427071256714</v>
      </c>
      <c r="O137" s="463">
        <v>3.9123858729150469</v>
      </c>
      <c r="P137" s="463">
        <v>3.9208226623527032</v>
      </c>
      <c r="Q137" s="463">
        <v>4.1145238472225376</v>
      </c>
      <c r="R137" s="463">
        <v>4.1050701853451406</v>
      </c>
      <c r="S137" s="463">
        <v>4.1897028539127241</v>
      </c>
      <c r="T137" s="463">
        <v>4.1968356875957404</v>
      </c>
      <c r="U137" s="463">
        <v>4.5407359190384975</v>
      </c>
      <c r="V137" s="463">
        <v>4.3538144368850293</v>
      </c>
      <c r="W137" s="463">
        <v>4.3452993747059221</v>
      </c>
      <c r="X137" s="463">
        <v>4.1082109885800069</v>
      </c>
      <c r="Y137" s="463">
        <v>4.5063116312917249</v>
      </c>
      <c r="Z137" s="463">
        <v>4.2609041467618258</v>
      </c>
      <c r="AA137" s="463">
        <v>4.4531627244095251</v>
      </c>
      <c r="AB137" s="463">
        <v>5.7556573680536536</v>
      </c>
      <c r="AC137" s="463">
        <v>6.0001916882121105</v>
      </c>
      <c r="AD137" s="463">
        <v>6.1996660543256903</v>
      </c>
      <c r="AE137" s="463">
        <v>6.4512665436646177</v>
      </c>
      <c r="AF137" s="463">
        <v>6.7104268519901842</v>
      </c>
      <c r="AG137" s="463">
        <v>6.7896465910098858</v>
      </c>
      <c r="AH137" s="463">
        <v>7.1310153355726165</v>
      </c>
      <c r="AI137" s="463">
        <v>7.3380013198702017</v>
      </c>
      <c r="AJ137" s="463">
        <v>7.5689762860770786</v>
      </c>
    </row>
    <row r="138" spans="2:36" ht="15">
      <c r="B138" s="427"/>
      <c r="D138" s="466" t="s">
        <v>554</v>
      </c>
      <c r="E138" s="460" t="s">
        <v>555</v>
      </c>
      <c r="F138" s="461"/>
      <c r="G138" s="496" t="s">
        <v>582</v>
      </c>
      <c r="H138" s="463">
        <v>12.278675269540468</v>
      </c>
      <c r="I138" s="463">
        <v>11.969633479930065</v>
      </c>
      <c r="J138" s="463">
        <v>11.647598342023494</v>
      </c>
      <c r="K138" s="463">
        <v>11.496657323525064</v>
      </c>
      <c r="L138" s="463">
        <v>11.477411810093825</v>
      </c>
      <c r="M138" s="463">
        <v>11.397906756612525</v>
      </c>
      <c r="N138" s="463">
        <v>11.23140595958726</v>
      </c>
      <c r="O138" s="463">
        <v>11.252461882246386</v>
      </c>
      <c r="P138" s="463">
        <v>11.221146248057213</v>
      </c>
      <c r="Q138" s="463">
        <v>11.181745582924769</v>
      </c>
      <c r="R138" s="463">
        <v>11.085071317897919</v>
      </c>
      <c r="S138" s="463">
        <v>11.130545939791293</v>
      </c>
      <c r="T138" s="463">
        <v>11.13286950118632</v>
      </c>
      <c r="U138" s="463">
        <v>11.389776958066928</v>
      </c>
      <c r="V138" s="463">
        <v>11.626061429675786</v>
      </c>
      <c r="W138" s="463">
        <v>11.662877020628796</v>
      </c>
      <c r="X138" s="463">
        <v>11.736610050787691</v>
      </c>
      <c r="Y138" s="463">
        <v>11.892168103157788</v>
      </c>
      <c r="Z138" s="463">
        <v>11.931235252072664</v>
      </c>
      <c r="AA138" s="463">
        <v>11.92834128456604</v>
      </c>
      <c r="AB138" s="463">
        <v>12.073775567084356</v>
      </c>
      <c r="AC138" s="463">
        <v>12.063865060905382</v>
      </c>
      <c r="AD138" s="463">
        <v>11.984564229556401</v>
      </c>
      <c r="AE138" s="463">
        <v>12.034632623437897</v>
      </c>
      <c r="AF138" s="463">
        <v>12.031610356837296</v>
      </c>
      <c r="AG138" s="463">
        <v>12.055521051252633</v>
      </c>
      <c r="AH138" s="463">
        <v>12.265383711212419</v>
      </c>
      <c r="AI138" s="463">
        <v>12.412857639987138</v>
      </c>
      <c r="AJ138" s="463">
        <v>12.574155516999307</v>
      </c>
    </row>
    <row r="139" spans="2:36" ht="18">
      <c r="B139" s="427"/>
      <c r="D139" s="466"/>
      <c r="E139" s="467" t="s">
        <v>584</v>
      </c>
      <c r="F139" s="461"/>
      <c r="G139" s="496" t="s">
        <v>582</v>
      </c>
      <c r="H139" s="463">
        <v>8.1767833210226843</v>
      </c>
      <c r="I139" s="463">
        <v>8.2299461111725591</v>
      </c>
      <c r="J139" s="463">
        <v>7.7900261171291341</v>
      </c>
      <c r="K139" s="463">
        <v>7.7628256172495922</v>
      </c>
      <c r="L139" s="463">
        <v>7.6645332158574728</v>
      </c>
      <c r="M139" s="463">
        <v>7.7009866893386922</v>
      </c>
      <c r="N139" s="463">
        <v>7.6601426462851432</v>
      </c>
      <c r="O139" s="463">
        <v>7.6410414144336301</v>
      </c>
      <c r="P139" s="463">
        <v>8.2070549113640645</v>
      </c>
      <c r="Q139" s="463">
        <v>8.1884431186683102</v>
      </c>
      <c r="R139" s="463">
        <v>8.1724458435163054</v>
      </c>
      <c r="S139" s="463">
        <v>8.1566457170649898</v>
      </c>
      <c r="T139" s="463">
        <v>8.1822695288298544</v>
      </c>
      <c r="U139" s="463">
        <v>8.4171560242985386</v>
      </c>
      <c r="V139" s="463">
        <v>8.5100709850577854</v>
      </c>
      <c r="W139" s="463">
        <v>8.4948682434841842</v>
      </c>
      <c r="X139" s="463">
        <v>8.5501633959332786</v>
      </c>
      <c r="Y139" s="463">
        <v>8.5884663946606494</v>
      </c>
      <c r="Z139" s="463">
        <v>8.5080611041432981</v>
      </c>
      <c r="AA139" s="463">
        <v>8.474582972318327</v>
      </c>
      <c r="AB139" s="463">
        <v>9.305129833353357</v>
      </c>
      <c r="AC139" s="463">
        <v>9.3028956879425451</v>
      </c>
      <c r="AD139" s="463">
        <v>9.2262912958909329</v>
      </c>
      <c r="AE139" s="463">
        <v>9.062956622407361</v>
      </c>
      <c r="AF139" s="463">
        <v>9.016913108198187</v>
      </c>
      <c r="AG139" s="463">
        <v>9.0481574224689698</v>
      </c>
      <c r="AH139" s="463">
        <v>9.2051306882482216</v>
      </c>
      <c r="AI139" s="463">
        <v>9.330797854094584</v>
      </c>
      <c r="AJ139" s="463">
        <v>9.4494907103301724</v>
      </c>
    </row>
    <row r="140" spans="2:36" ht="15">
      <c r="B140" s="427"/>
      <c r="D140" s="466"/>
      <c r="E140" s="460" t="s">
        <v>557</v>
      </c>
      <c r="F140" s="461"/>
      <c r="G140" s="496" t="s">
        <v>582</v>
      </c>
      <c r="H140" s="463">
        <v>4.3980508928960926</v>
      </c>
      <c r="I140" s="463">
        <v>4.4306650232701008</v>
      </c>
      <c r="J140" s="463">
        <v>4.412062212307144</v>
      </c>
      <c r="K140" s="463">
        <v>4.4410783390392163</v>
      </c>
      <c r="L140" s="463">
        <v>4.3221723412566933</v>
      </c>
      <c r="M140" s="463">
        <v>4.2049852956348541</v>
      </c>
      <c r="N140" s="463">
        <v>4.1917665603156333</v>
      </c>
      <c r="O140" s="463">
        <v>4.2896771134244158</v>
      </c>
      <c r="P140" s="463">
        <v>4.3877518646639881</v>
      </c>
      <c r="Q140" s="463">
        <v>4.3080021351771745</v>
      </c>
      <c r="R140" s="463">
        <v>4.4422974821250873</v>
      </c>
      <c r="S140" s="463">
        <v>4.3431676672846935</v>
      </c>
      <c r="T140" s="463">
        <v>4.4622668710605424</v>
      </c>
      <c r="U140" s="463">
        <v>4.5365107691851776</v>
      </c>
      <c r="V140" s="463">
        <v>4.613551418540875</v>
      </c>
      <c r="W140" s="463">
        <v>4.5868424916605495</v>
      </c>
      <c r="X140" s="463">
        <v>4.9002334380421146</v>
      </c>
      <c r="Y140" s="463">
        <v>4.9320294990695972</v>
      </c>
      <c r="Z140" s="463">
        <v>4.9045062882539368</v>
      </c>
      <c r="AA140" s="463">
        <v>4.9429377360953808</v>
      </c>
      <c r="AB140" s="463" t="s">
        <v>585</v>
      </c>
      <c r="AC140" s="463" t="s">
        <v>585</v>
      </c>
      <c r="AD140" s="463" t="s">
        <v>585</v>
      </c>
      <c r="AE140" s="463" t="s">
        <v>585</v>
      </c>
      <c r="AF140" s="463" t="s">
        <v>585</v>
      </c>
      <c r="AG140" s="463" t="s">
        <v>585</v>
      </c>
      <c r="AH140" s="463" t="s">
        <v>585</v>
      </c>
      <c r="AI140" s="463" t="s">
        <v>585</v>
      </c>
      <c r="AJ140" s="463" t="s">
        <v>585</v>
      </c>
    </row>
    <row r="141" spans="2:36" ht="15">
      <c r="B141" s="427"/>
      <c r="D141" s="473"/>
      <c r="E141" s="460" t="s">
        <v>558</v>
      </c>
      <c r="F141" s="461"/>
      <c r="G141" s="496" t="s">
        <v>582</v>
      </c>
      <c r="H141" s="463">
        <v>5.0724290981518294</v>
      </c>
      <c r="I141" s="463">
        <v>4.9165263824732079</v>
      </c>
      <c r="J141" s="463">
        <v>4.9635263271688927</v>
      </c>
      <c r="K141" s="463">
        <v>4.939818364942437</v>
      </c>
      <c r="L141" s="463">
        <v>5.0556971382124525</v>
      </c>
      <c r="M141" s="463">
        <v>4.7509247802036763</v>
      </c>
      <c r="N141" s="463">
        <v>4.8947164118215856</v>
      </c>
      <c r="O141" s="463">
        <v>5.0590821686063103</v>
      </c>
      <c r="P141" s="463">
        <v>5.1628124721631607</v>
      </c>
      <c r="Q141" s="463">
        <v>5.2718296806732301</v>
      </c>
      <c r="R141" s="463">
        <v>5.2404985458758233</v>
      </c>
      <c r="S141" s="463">
        <v>5.3121911580175878</v>
      </c>
      <c r="T141" s="463">
        <v>5.5407704797132613</v>
      </c>
      <c r="U141" s="463">
        <v>5.8838132371515384</v>
      </c>
      <c r="V141" s="463">
        <v>6.3052031918634555</v>
      </c>
      <c r="W141" s="463">
        <v>6.4203202353334952</v>
      </c>
      <c r="X141" s="463">
        <v>6.4566644162943305</v>
      </c>
      <c r="Y141" s="463">
        <v>6.706610228415248</v>
      </c>
      <c r="Z141" s="463">
        <v>6.8153271394806278</v>
      </c>
      <c r="AA141" s="463">
        <v>7.286132366067398</v>
      </c>
      <c r="AB141" s="463" t="s">
        <v>585</v>
      </c>
      <c r="AC141" s="463" t="s">
        <v>585</v>
      </c>
      <c r="AD141" s="463" t="s">
        <v>585</v>
      </c>
      <c r="AE141" s="463" t="s">
        <v>585</v>
      </c>
      <c r="AF141" s="463" t="s">
        <v>585</v>
      </c>
      <c r="AG141" s="463" t="s">
        <v>585</v>
      </c>
      <c r="AH141" s="463" t="s">
        <v>585</v>
      </c>
      <c r="AI141" s="463" t="s">
        <v>585</v>
      </c>
      <c r="AJ141" s="463" t="s">
        <v>585</v>
      </c>
    </row>
    <row r="142" spans="2:36" ht="15">
      <c r="B142" s="427"/>
      <c r="D142" s="459"/>
      <c r="E142" s="460" t="s">
        <v>559</v>
      </c>
      <c r="F142" s="461"/>
      <c r="G142" s="496" t="s">
        <v>582</v>
      </c>
      <c r="H142" s="463">
        <v>9.7072890866530948</v>
      </c>
      <c r="I142" s="463">
        <v>8.5197760256239228</v>
      </c>
      <c r="J142" s="463">
        <v>8.3113532071840552</v>
      </c>
      <c r="K142" s="463">
        <v>8.7799865156910464</v>
      </c>
      <c r="L142" s="463">
        <v>7.9517563061888845</v>
      </c>
      <c r="M142" s="463">
        <v>7.8430569469383684</v>
      </c>
      <c r="N142" s="463">
        <v>7.7073635844209418</v>
      </c>
      <c r="O142" s="463">
        <v>7.0924532037712789</v>
      </c>
      <c r="P142" s="463">
        <v>7.0366488942857099</v>
      </c>
      <c r="Q142" s="463">
        <v>6.9730244059949076</v>
      </c>
      <c r="R142" s="463">
        <v>6.9859483759347336</v>
      </c>
      <c r="S142" s="463">
        <v>6.9613510121638678</v>
      </c>
      <c r="T142" s="463">
        <v>6.9734188546502764</v>
      </c>
      <c r="U142" s="463">
        <v>7.0919156720526431</v>
      </c>
      <c r="V142" s="463">
        <v>6.7764162141514674</v>
      </c>
      <c r="W142" s="463">
        <v>6.9330789202922958</v>
      </c>
      <c r="X142" s="463">
        <v>7.0151675438576682</v>
      </c>
      <c r="Y142" s="463">
        <v>7.0033484256362435</v>
      </c>
      <c r="Z142" s="463">
        <v>7.04608764627294</v>
      </c>
      <c r="AA142" s="463">
        <v>7.0187812973421533</v>
      </c>
      <c r="AB142" s="463">
        <v>8.9662385267091107</v>
      </c>
      <c r="AC142" s="463">
        <v>8.950553519019282</v>
      </c>
      <c r="AD142" s="463">
        <v>9.016954715670165</v>
      </c>
      <c r="AE142" s="463">
        <v>8.9521191152163233</v>
      </c>
      <c r="AF142" s="463">
        <v>9.1609891094199671</v>
      </c>
      <c r="AG142" s="463">
        <v>9.3472942170148947</v>
      </c>
      <c r="AH142" s="463">
        <v>9.5618145109574808</v>
      </c>
      <c r="AI142" s="463">
        <v>9.9673738718188698</v>
      </c>
      <c r="AJ142" s="463">
        <v>10.454578799469006</v>
      </c>
    </row>
    <row r="143" spans="2:36" ht="15">
      <c r="B143" s="427"/>
      <c r="D143" s="466"/>
      <c r="E143" s="460" t="s">
        <v>553</v>
      </c>
      <c r="F143" s="475"/>
      <c r="G143" s="496" t="s">
        <v>582</v>
      </c>
      <c r="H143" s="463">
        <v>3.5663654689704583</v>
      </c>
      <c r="I143" s="463">
        <v>3.6506794644223124</v>
      </c>
      <c r="J143" s="463">
        <v>3.5376328347439072</v>
      </c>
      <c r="K143" s="463">
        <v>3.4374359322244219</v>
      </c>
      <c r="L143" s="463">
        <v>3.3924202944296034</v>
      </c>
      <c r="M143" s="463">
        <v>3.3632525812675591</v>
      </c>
      <c r="N143" s="463">
        <v>3.3392327019376808</v>
      </c>
      <c r="O143" s="463">
        <v>3.3141177810814639</v>
      </c>
      <c r="P143" s="463">
        <v>3.2990204025673457</v>
      </c>
      <c r="Q143" s="463">
        <v>3.3049918714276698</v>
      </c>
      <c r="R143" s="463">
        <v>3.3508009663758371</v>
      </c>
      <c r="S143" s="463">
        <v>3.4192608149649324</v>
      </c>
      <c r="T143" s="463">
        <v>3.4246093868129641</v>
      </c>
      <c r="U143" s="463">
        <v>3.4250341628653476</v>
      </c>
      <c r="V143" s="463">
        <v>3.5277519297206563</v>
      </c>
      <c r="W143" s="463">
        <v>3.5789997003968694</v>
      </c>
      <c r="X143" s="463">
        <v>3.5822917135928489</v>
      </c>
      <c r="Y143" s="463">
        <v>3.5616879247917352</v>
      </c>
      <c r="Z143" s="463">
        <v>3.6282771584224691</v>
      </c>
      <c r="AA143" s="463">
        <v>3.6904177491285908</v>
      </c>
      <c r="AB143" s="463">
        <v>3.5759707415945461</v>
      </c>
      <c r="AC143" s="463">
        <v>3.5897875786301348</v>
      </c>
      <c r="AD143" s="463">
        <v>3.5472779453762686</v>
      </c>
      <c r="AE143" s="463">
        <v>3.5368735911424296</v>
      </c>
      <c r="AF143" s="463">
        <v>3.5432711065578677</v>
      </c>
      <c r="AG143" s="463">
        <v>3.559691876784782</v>
      </c>
      <c r="AH143" s="463">
        <v>3.5486602722406868</v>
      </c>
      <c r="AI143" s="463">
        <v>3.5780704302678408</v>
      </c>
      <c r="AJ143" s="463">
        <v>3.5887741817897778</v>
      </c>
    </row>
    <row r="144" spans="2:36" ht="15">
      <c r="B144" s="427"/>
      <c r="D144" s="466" t="s">
        <v>561</v>
      </c>
      <c r="E144" s="460" t="s">
        <v>556</v>
      </c>
      <c r="F144" s="461"/>
      <c r="G144" s="496" t="s">
        <v>582</v>
      </c>
      <c r="H144" s="463">
        <v>9.6819633035038297</v>
      </c>
      <c r="I144" s="463">
        <v>9.7541463500893677</v>
      </c>
      <c r="J144" s="463">
        <v>10.069058776059608</v>
      </c>
      <c r="K144" s="463">
        <v>10.044773009932376</v>
      </c>
      <c r="L144" s="463">
        <v>9.9236232177609427</v>
      </c>
      <c r="M144" s="463">
        <v>9.9709534024106148</v>
      </c>
      <c r="N144" s="463">
        <v>9.9170470617826254</v>
      </c>
      <c r="O144" s="463">
        <v>9.8918293652141962</v>
      </c>
      <c r="P144" s="463">
        <v>9.7520612277566716</v>
      </c>
      <c r="Q144" s="463">
        <v>9.7299463306389047</v>
      </c>
      <c r="R144" s="463">
        <v>9.7208901867387585</v>
      </c>
      <c r="S144" s="463">
        <v>9.6944904706075281</v>
      </c>
      <c r="T144" s="463">
        <v>9.721735912087512</v>
      </c>
      <c r="U144" s="463">
        <v>9.9918715257495059</v>
      </c>
      <c r="V144" s="463">
        <v>10.114770949300278</v>
      </c>
      <c r="W144" s="463">
        <v>10.092395498083919</v>
      </c>
      <c r="X144" s="463">
        <v>10.135771914046767</v>
      </c>
      <c r="Y144" s="463">
        <v>10.17755988310331</v>
      </c>
      <c r="Z144" s="463">
        <v>10.089817522303459</v>
      </c>
      <c r="AA144" s="463">
        <v>10.042588570681387</v>
      </c>
      <c r="AB144" s="463">
        <v>9.0715107621099449</v>
      </c>
      <c r="AC144" s="463">
        <v>8.9250272432949842</v>
      </c>
      <c r="AD144" s="463">
        <v>8.8638399784330755</v>
      </c>
      <c r="AE144" s="463">
        <v>8.71677135501157</v>
      </c>
      <c r="AF144" s="463">
        <v>8.6093943364706149</v>
      </c>
      <c r="AG144" s="463">
        <v>8.5864036637101115</v>
      </c>
      <c r="AH144" s="463">
        <v>8.6423275677001872</v>
      </c>
      <c r="AI144" s="463">
        <v>8.6535183263232636</v>
      </c>
      <c r="AJ144" s="463">
        <v>8.6622822173872027</v>
      </c>
    </row>
    <row r="145" spans="2:36" ht="15">
      <c r="B145" s="427"/>
      <c r="D145" s="466"/>
      <c r="E145" s="460" t="s">
        <v>557</v>
      </c>
      <c r="F145" s="461"/>
      <c r="G145" s="496" t="s">
        <v>582</v>
      </c>
      <c r="H145" s="463">
        <v>3.2628315332271249</v>
      </c>
      <c r="I145" s="463">
        <v>3.2441647471546942</v>
      </c>
      <c r="J145" s="463">
        <v>3.2260687527891654</v>
      </c>
      <c r="K145" s="463">
        <v>3.2071804969825375</v>
      </c>
      <c r="L145" s="463">
        <v>3.2268925322854556</v>
      </c>
      <c r="M145" s="463">
        <v>3.2076285579609141</v>
      </c>
      <c r="N145" s="463">
        <v>3.1880757750663018</v>
      </c>
      <c r="O145" s="463">
        <v>3.1988509630034336</v>
      </c>
      <c r="P145" s="463">
        <v>3.2354906285233218</v>
      </c>
      <c r="Q145" s="463">
        <v>3.2993891686503942</v>
      </c>
      <c r="R145" s="463">
        <v>3.353106459337464</v>
      </c>
      <c r="S145" s="463">
        <v>3.3949626581924139</v>
      </c>
      <c r="T145" s="463">
        <v>3.4324448740566105</v>
      </c>
      <c r="U145" s="463">
        <v>3.5641776864688675</v>
      </c>
      <c r="V145" s="463">
        <v>3.670061355147741</v>
      </c>
      <c r="W145" s="463">
        <v>3.6792694936910384</v>
      </c>
      <c r="X145" s="463">
        <v>3.7251849107393853</v>
      </c>
      <c r="Y145" s="463">
        <v>3.7411902678076658</v>
      </c>
      <c r="Z145" s="463">
        <v>3.7424069795488477</v>
      </c>
      <c r="AA145" s="463">
        <v>3.7790401331576549</v>
      </c>
      <c r="AB145" s="463">
        <v>3.7224860754303073</v>
      </c>
      <c r="AC145" s="463">
        <v>3.8210353100009349</v>
      </c>
      <c r="AD145" s="463">
        <v>3.8173985385507327</v>
      </c>
      <c r="AE145" s="463">
        <v>3.8632605767569914</v>
      </c>
      <c r="AF145" s="463">
        <v>3.8515623535684353</v>
      </c>
      <c r="AG145" s="463">
        <v>3.8849428289706336</v>
      </c>
      <c r="AH145" s="463">
        <v>3.8775687532935046</v>
      </c>
      <c r="AI145" s="463">
        <v>3.8874401787038799</v>
      </c>
      <c r="AJ145" s="463">
        <v>3.8855637840159578</v>
      </c>
    </row>
    <row r="146" spans="2:36" ht="15">
      <c r="B146" s="427"/>
      <c r="D146" s="473"/>
      <c r="E146" s="460" t="s">
        <v>558</v>
      </c>
      <c r="F146" s="461"/>
      <c r="G146" s="496" t="s">
        <v>582</v>
      </c>
      <c r="H146" s="463">
        <v>3.012927462090679</v>
      </c>
      <c r="I146" s="463">
        <v>2.8904658360933508</v>
      </c>
      <c r="J146" s="463">
        <v>2.9352527297362694</v>
      </c>
      <c r="K146" s="463">
        <v>2.9367690088852885</v>
      </c>
      <c r="L146" s="463">
        <v>2.9456331515711618</v>
      </c>
      <c r="M146" s="463">
        <v>3.0108780862231246</v>
      </c>
      <c r="N146" s="463">
        <v>3.0376928688659244</v>
      </c>
      <c r="O146" s="463">
        <v>3.0677079056975418</v>
      </c>
      <c r="P146" s="463">
        <v>3.0803785341553285</v>
      </c>
      <c r="Q146" s="463">
        <v>3.1498825017009002</v>
      </c>
      <c r="R146" s="463">
        <v>3.2344715578615522</v>
      </c>
      <c r="S146" s="463">
        <v>3.2801936015419084</v>
      </c>
      <c r="T146" s="463">
        <v>3.2957724487599664</v>
      </c>
      <c r="U146" s="463">
        <v>3.6195606441116084</v>
      </c>
      <c r="V146" s="463">
        <v>3.7196852491551788</v>
      </c>
      <c r="W146" s="463">
        <v>3.7662604783609495</v>
      </c>
      <c r="X146" s="463">
        <v>3.8278860463585969</v>
      </c>
      <c r="Y146" s="463">
        <v>3.8795868914005509</v>
      </c>
      <c r="Z146" s="463">
        <v>3.8466279081394599</v>
      </c>
      <c r="AA146" s="463">
        <v>3.8101287013925935</v>
      </c>
      <c r="AB146" s="463">
        <v>3.9664882311807399</v>
      </c>
      <c r="AC146" s="463">
        <v>4.0193244443572018</v>
      </c>
      <c r="AD146" s="463">
        <v>4.041399338924343</v>
      </c>
      <c r="AE146" s="463">
        <v>4.0623183932698366</v>
      </c>
      <c r="AF146" s="463">
        <v>4.0437052756930756</v>
      </c>
      <c r="AG146" s="463">
        <v>4.0376149429070658</v>
      </c>
      <c r="AH146" s="463">
        <v>4.0176348557555972</v>
      </c>
      <c r="AI146" s="463">
        <v>4.0300592024767559</v>
      </c>
      <c r="AJ146" s="463">
        <v>4.0019986181547997</v>
      </c>
    </row>
    <row r="147" spans="2:36" ht="15">
      <c r="B147" s="427"/>
      <c r="D147" s="486" t="s">
        <v>562</v>
      </c>
      <c r="E147" s="490" t="s">
        <v>574</v>
      </c>
      <c r="F147" s="461"/>
      <c r="G147" s="496" t="s">
        <v>582</v>
      </c>
      <c r="H147" s="463">
        <v>6.0184132117551155</v>
      </c>
      <c r="I147" s="463">
        <v>5.9859441183890905</v>
      </c>
      <c r="J147" s="463">
        <v>5.9205306033510841</v>
      </c>
      <c r="K147" s="463">
        <v>5.8172023922652665</v>
      </c>
      <c r="L147" s="463">
        <v>5.6742256714177799</v>
      </c>
      <c r="M147" s="463">
        <v>5.5859620684269409</v>
      </c>
      <c r="N147" s="463">
        <v>5.5082938248318642</v>
      </c>
      <c r="O147" s="463">
        <v>5.426255217065636</v>
      </c>
      <c r="P147" s="463">
        <v>5.3480692432160506</v>
      </c>
      <c r="Q147" s="463">
        <v>5.3084991718785348</v>
      </c>
      <c r="R147" s="463">
        <v>5.2661345372249677</v>
      </c>
      <c r="S147" s="463">
        <v>5.2479897974299137</v>
      </c>
      <c r="T147" s="463">
        <v>5.2052536422642977</v>
      </c>
      <c r="U147" s="463">
        <v>5.2557393337992124</v>
      </c>
      <c r="V147" s="463">
        <v>5.352659956903814</v>
      </c>
      <c r="W147" s="463">
        <v>5.4267366826389631</v>
      </c>
      <c r="X147" s="463">
        <v>5.4353076140285452</v>
      </c>
      <c r="Y147" s="463">
        <v>5.46073201364357</v>
      </c>
      <c r="Z147" s="463">
        <v>5.4855524827733086</v>
      </c>
      <c r="AA147" s="463">
        <v>5.4000794941701953</v>
      </c>
      <c r="AB147" s="463">
        <v>5.4282729972869532</v>
      </c>
      <c r="AC147" s="463">
        <v>5.4051340119670988</v>
      </c>
      <c r="AD147" s="463">
        <v>5.3473909405268705</v>
      </c>
      <c r="AE147" s="463">
        <v>5.3341157274211106</v>
      </c>
      <c r="AF147" s="463">
        <v>5.3857099528232943</v>
      </c>
      <c r="AG147" s="463">
        <v>5.4260151418958085</v>
      </c>
      <c r="AH147" s="463">
        <v>5.4552418316270463</v>
      </c>
      <c r="AI147" s="463">
        <v>5.5014722910594633</v>
      </c>
      <c r="AJ147" s="463">
        <v>5.5653525160286081</v>
      </c>
    </row>
    <row r="148" spans="2:36" ht="18">
      <c r="B148" s="427"/>
      <c r="D148" s="486" t="s">
        <v>563</v>
      </c>
      <c r="E148" s="490" t="s">
        <v>586</v>
      </c>
      <c r="F148" s="461"/>
      <c r="G148" s="496" t="s">
        <v>587</v>
      </c>
      <c r="H148" s="497">
        <f t="shared" ref="H148:Z148" si="10">I148</f>
        <v>4.1135427765139516</v>
      </c>
      <c r="I148" s="497">
        <f t="shared" si="10"/>
        <v>4.1135427765139516</v>
      </c>
      <c r="J148" s="497">
        <f t="shared" si="10"/>
        <v>4.1135427765139516</v>
      </c>
      <c r="K148" s="497">
        <f t="shared" si="10"/>
        <v>4.1135427765139516</v>
      </c>
      <c r="L148" s="497">
        <f t="shared" si="10"/>
        <v>4.1135427765139516</v>
      </c>
      <c r="M148" s="497">
        <f t="shared" si="10"/>
        <v>4.1135427765139516</v>
      </c>
      <c r="N148" s="497">
        <f t="shared" si="10"/>
        <v>4.1135427765139516</v>
      </c>
      <c r="O148" s="497">
        <f t="shared" si="10"/>
        <v>4.1135427765139516</v>
      </c>
      <c r="P148" s="497">
        <f t="shared" si="10"/>
        <v>4.1135427765139516</v>
      </c>
      <c r="Q148" s="497">
        <f t="shared" si="10"/>
        <v>4.1135427765139516</v>
      </c>
      <c r="R148" s="497">
        <f t="shared" si="10"/>
        <v>4.1135427765139516</v>
      </c>
      <c r="S148" s="497">
        <f t="shared" si="10"/>
        <v>4.1135427765139516</v>
      </c>
      <c r="T148" s="497">
        <f t="shared" si="10"/>
        <v>4.1135427765139516</v>
      </c>
      <c r="U148" s="497">
        <f t="shared" si="10"/>
        <v>4.1135427765139516</v>
      </c>
      <c r="V148" s="497">
        <f t="shared" si="10"/>
        <v>4.1135427765139516</v>
      </c>
      <c r="W148" s="497">
        <f t="shared" si="10"/>
        <v>4.1135427765139516</v>
      </c>
      <c r="X148" s="497">
        <f t="shared" si="10"/>
        <v>4.1135427765139516</v>
      </c>
      <c r="Y148" s="497">
        <f t="shared" si="10"/>
        <v>4.1135427765139516</v>
      </c>
      <c r="Z148" s="497">
        <f t="shared" si="10"/>
        <v>4.1135427765139516</v>
      </c>
      <c r="AA148" s="497">
        <f>AB148</f>
        <v>4.1135427765139516</v>
      </c>
      <c r="AB148" s="497">
        <v>4.1135427765139516</v>
      </c>
      <c r="AC148" s="497">
        <v>4.1539602897249175</v>
      </c>
      <c r="AD148" s="497">
        <v>4.1352180083494767</v>
      </c>
      <c r="AE148" s="497">
        <v>4.2180101819510076</v>
      </c>
      <c r="AF148" s="497">
        <v>4.1961130528378101</v>
      </c>
      <c r="AG148" s="497">
        <v>4.1896228974498104</v>
      </c>
      <c r="AH148" s="497">
        <v>4.1613686851736427</v>
      </c>
      <c r="AI148" s="497">
        <v>4.11162457325009</v>
      </c>
      <c r="AJ148" s="497">
        <v>4.0716716580451946</v>
      </c>
    </row>
    <row r="149" spans="2:36" ht="15">
      <c r="B149" s="427"/>
      <c r="D149" s="537" t="s">
        <v>629</v>
      </c>
      <c r="E149" s="499"/>
      <c r="F149" s="500"/>
      <c r="G149" s="500"/>
      <c r="H149" s="501"/>
      <c r="I149" s="501"/>
      <c r="J149" s="501"/>
      <c r="K149" s="501"/>
      <c r="L149" s="501"/>
      <c r="M149" s="501"/>
      <c r="N149" s="501"/>
      <c r="O149" s="501"/>
      <c r="P149" s="501"/>
      <c r="Q149" s="501"/>
      <c r="R149" s="501"/>
      <c r="S149" s="501"/>
      <c r="T149" s="501"/>
      <c r="U149" s="501"/>
      <c r="V149" s="501"/>
      <c r="W149" s="501"/>
      <c r="X149" s="501"/>
      <c r="Y149" s="501"/>
      <c r="Z149" s="501"/>
      <c r="AA149" s="501"/>
      <c r="AB149" s="501"/>
      <c r="AC149" s="501"/>
      <c r="AD149" s="501"/>
      <c r="AE149" s="501"/>
      <c r="AF149" s="501"/>
      <c r="AG149" s="501"/>
      <c r="AH149" s="501"/>
      <c r="AI149" s="501"/>
      <c r="AJ149" s="501"/>
    </row>
    <row r="150" spans="2:36" ht="15">
      <c r="B150" s="427"/>
      <c r="D150" s="498" t="s">
        <v>588</v>
      </c>
      <c r="E150" s="499"/>
      <c r="F150" s="500"/>
      <c r="G150" s="500"/>
      <c r="H150" s="501"/>
      <c r="I150" s="501"/>
      <c r="J150" s="501"/>
      <c r="K150" s="501"/>
      <c r="L150" s="501"/>
      <c r="M150" s="501"/>
      <c r="N150" s="501"/>
      <c r="O150" s="501"/>
      <c r="P150" s="501"/>
      <c r="Q150" s="501"/>
      <c r="R150" s="501"/>
      <c r="S150" s="501"/>
      <c r="T150" s="501"/>
      <c r="U150" s="501"/>
      <c r="V150" s="501"/>
      <c r="W150" s="501"/>
      <c r="X150" s="501"/>
      <c r="Y150" s="501"/>
      <c r="Z150" s="501"/>
      <c r="AA150" s="501"/>
      <c r="AB150" s="501"/>
      <c r="AC150" s="501"/>
      <c r="AD150" s="501"/>
      <c r="AE150" s="501"/>
      <c r="AF150" s="501"/>
      <c r="AG150" s="501"/>
      <c r="AH150" s="501"/>
      <c r="AI150" s="501"/>
      <c r="AJ150" s="501"/>
    </row>
    <row r="151" spans="2:36" ht="13.5" customHeight="1">
      <c r="D151" s="502" t="s">
        <v>589</v>
      </c>
    </row>
    <row r="152" spans="2:36" ht="13.5" customHeight="1">
      <c r="D152" s="503" t="s">
        <v>590</v>
      </c>
    </row>
    <row r="153" spans="2:36" ht="13.5" customHeight="1">
      <c r="D153" s="503" t="s">
        <v>591</v>
      </c>
    </row>
    <row r="155" spans="2:36" s="465" customFormat="1" ht="15">
      <c r="B155" s="457" t="s">
        <v>530</v>
      </c>
      <c r="C155" s="458">
        <f>C67+6</f>
        <v>50</v>
      </c>
      <c r="D155" s="504" t="s">
        <v>592</v>
      </c>
      <c r="H155" s="505"/>
      <c r="I155" s="505"/>
      <c r="J155" s="505"/>
      <c r="K155" s="505"/>
      <c r="L155" s="505"/>
      <c r="M155" s="505"/>
      <c r="N155" s="505"/>
      <c r="O155" s="505"/>
      <c r="P155" s="505"/>
      <c r="Q155" s="505"/>
      <c r="R155" s="505"/>
      <c r="S155" s="505"/>
      <c r="T155" s="505"/>
      <c r="U155" s="505"/>
      <c r="V155" s="505"/>
      <c r="W155" s="505"/>
      <c r="X155" s="505"/>
      <c r="Y155" s="505"/>
      <c r="Z155" s="505"/>
      <c r="AA155" s="505"/>
      <c r="AB155" s="505"/>
      <c r="AC155" s="505"/>
      <c r="AD155" s="505"/>
      <c r="AE155" s="505"/>
      <c r="AF155" s="505"/>
      <c r="AG155" s="505"/>
      <c r="AH155" s="505"/>
      <c r="AI155" s="505"/>
      <c r="AJ155" s="505"/>
    </row>
    <row r="156" spans="2:36" s="432" customFormat="1" ht="27">
      <c r="B156" s="427"/>
      <c r="C156" s="428"/>
      <c r="D156" s="506" t="s">
        <v>593</v>
      </c>
      <c r="E156" s="507" t="s">
        <v>594</v>
      </c>
      <c r="F156" s="508" t="s">
        <v>595</v>
      </c>
      <c r="G156" s="509" t="s">
        <v>42</v>
      </c>
      <c r="H156" s="437">
        <v>1990</v>
      </c>
      <c r="I156" s="437">
        <f t="shared" ref="I156:AJ156" si="11">H156+1</f>
        <v>1991</v>
      </c>
      <c r="J156" s="437">
        <f t="shared" si="11"/>
        <v>1992</v>
      </c>
      <c r="K156" s="437">
        <f t="shared" si="11"/>
        <v>1993</v>
      </c>
      <c r="L156" s="437">
        <f t="shared" si="11"/>
        <v>1994</v>
      </c>
      <c r="M156" s="437">
        <f t="shared" si="11"/>
        <v>1995</v>
      </c>
      <c r="N156" s="437">
        <f t="shared" si="11"/>
        <v>1996</v>
      </c>
      <c r="O156" s="437">
        <f t="shared" si="11"/>
        <v>1997</v>
      </c>
      <c r="P156" s="437">
        <f t="shared" si="11"/>
        <v>1998</v>
      </c>
      <c r="Q156" s="437">
        <f t="shared" si="11"/>
        <v>1999</v>
      </c>
      <c r="R156" s="437">
        <f t="shared" si="11"/>
        <v>2000</v>
      </c>
      <c r="S156" s="437">
        <f t="shared" si="11"/>
        <v>2001</v>
      </c>
      <c r="T156" s="437">
        <f t="shared" si="11"/>
        <v>2002</v>
      </c>
      <c r="U156" s="437">
        <f t="shared" si="11"/>
        <v>2003</v>
      </c>
      <c r="V156" s="437">
        <f t="shared" si="11"/>
        <v>2004</v>
      </c>
      <c r="W156" s="437">
        <f t="shared" si="11"/>
        <v>2005</v>
      </c>
      <c r="X156" s="437">
        <f t="shared" si="11"/>
        <v>2006</v>
      </c>
      <c r="Y156" s="437">
        <f t="shared" si="11"/>
        <v>2007</v>
      </c>
      <c r="Z156" s="437">
        <f t="shared" si="11"/>
        <v>2008</v>
      </c>
      <c r="AA156" s="437">
        <f t="shared" si="11"/>
        <v>2009</v>
      </c>
      <c r="AB156" s="437">
        <f t="shared" si="11"/>
        <v>2010</v>
      </c>
      <c r="AC156" s="437">
        <f t="shared" si="11"/>
        <v>2011</v>
      </c>
      <c r="AD156" s="437">
        <f t="shared" si="11"/>
        <v>2012</v>
      </c>
      <c r="AE156" s="437">
        <f t="shared" si="11"/>
        <v>2013</v>
      </c>
      <c r="AF156" s="437">
        <f t="shared" si="11"/>
        <v>2014</v>
      </c>
      <c r="AG156" s="437">
        <f t="shared" si="11"/>
        <v>2015</v>
      </c>
      <c r="AH156" s="437">
        <f t="shared" si="11"/>
        <v>2016</v>
      </c>
      <c r="AI156" s="437">
        <f t="shared" si="11"/>
        <v>2017</v>
      </c>
      <c r="AJ156" s="437">
        <f t="shared" si="11"/>
        <v>2018</v>
      </c>
    </row>
    <row r="157" spans="2:36" s="465" customFormat="1" ht="15" customHeight="1">
      <c r="B157" s="457"/>
      <c r="C157" s="458"/>
      <c r="D157" s="510"/>
      <c r="E157" s="511" t="s">
        <v>596</v>
      </c>
      <c r="F157" s="512" t="s">
        <v>597</v>
      </c>
      <c r="G157" s="510"/>
      <c r="H157" s="513" t="s">
        <v>598</v>
      </c>
      <c r="I157" s="513" t="s">
        <v>598</v>
      </c>
      <c r="J157" s="513" t="s">
        <v>598</v>
      </c>
      <c r="K157" s="513" t="s">
        <v>598</v>
      </c>
      <c r="L157" s="513" t="s">
        <v>598</v>
      </c>
      <c r="M157" s="513" t="s">
        <v>598</v>
      </c>
      <c r="N157" s="513" t="s">
        <v>598</v>
      </c>
      <c r="O157" s="513" t="s">
        <v>598</v>
      </c>
      <c r="P157" s="513" t="s">
        <v>598</v>
      </c>
      <c r="Q157" s="513" t="s">
        <v>598</v>
      </c>
      <c r="R157" s="513" t="s">
        <v>598</v>
      </c>
      <c r="S157" s="513" t="s">
        <v>598</v>
      </c>
      <c r="T157" s="513" t="s">
        <v>598</v>
      </c>
      <c r="U157" s="513" t="s">
        <v>598</v>
      </c>
      <c r="V157" s="513" t="s">
        <v>598</v>
      </c>
      <c r="W157" s="513" t="s">
        <v>598</v>
      </c>
      <c r="X157" s="513" t="s">
        <v>598</v>
      </c>
      <c r="Y157" s="513" t="s">
        <v>598</v>
      </c>
      <c r="Z157" s="513" t="s">
        <v>598</v>
      </c>
      <c r="AA157" s="513" t="s">
        <v>598</v>
      </c>
      <c r="AB157" s="513" t="s">
        <v>598</v>
      </c>
      <c r="AC157" s="513" t="s">
        <v>598</v>
      </c>
      <c r="AD157" s="513" t="s">
        <v>598</v>
      </c>
      <c r="AE157" s="513" t="s">
        <v>598</v>
      </c>
      <c r="AF157" s="513" t="s">
        <v>598</v>
      </c>
      <c r="AG157" s="513" t="s">
        <v>598</v>
      </c>
      <c r="AH157" s="513" t="s">
        <v>598</v>
      </c>
      <c r="AI157" s="513">
        <v>521.95899355270535</v>
      </c>
      <c r="AJ157" s="513">
        <v>852.06154531102436</v>
      </c>
    </row>
    <row r="158" spans="2:36" s="465" customFormat="1" ht="15" customHeight="1">
      <c r="B158" s="457"/>
      <c r="C158" s="458"/>
      <c r="D158" s="514"/>
      <c r="E158" s="515" t="s">
        <v>599</v>
      </c>
      <c r="F158" s="516" t="s">
        <v>600</v>
      </c>
      <c r="G158" s="514"/>
      <c r="H158" s="513" t="s">
        <v>598</v>
      </c>
      <c r="I158" s="513" t="s">
        <v>598</v>
      </c>
      <c r="J158" s="513" t="s">
        <v>598</v>
      </c>
      <c r="K158" s="513" t="s">
        <v>598</v>
      </c>
      <c r="L158" s="513" t="s">
        <v>598</v>
      </c>
      <c r="M158" s="513" t="s">
        <v>598</v>
      </c>
      <c r="N158" s="513" t="s">
        <v>598</v>
      </c>
      <c r="O158" s="513" t="s">
        <v>598</v>
      </c>
      <c r="P158" s="513" t="s">
        <v>598</v>
      </c>
      <c r="Q158" s="513">
        <v>1033.4029512106015</v>
      </c>
      <c r="R158" s="513">
        <v>1772.9452214018199</v>
      </c>
      <c r="S158" s="513">
        <v>2627.7825008264372</v>
      </c>
      <c r="T158" s="513">
        <v>3157.972173341805</v>
      </c>
      <c r="U158" s="513">
        <v>3382.8707930854957</v>
      </c>
      <c r="V158" s="513">
        <v>3680.8681923438417</v>
      </c>
      <c r="W158" s="513">
        <v>4164.7017094115954</v>
      </c>
      <c r="X158" s="513">
        <v>4347.6616814200815</v>
      </c>
      <c r="Y158" s="513">
        <v>4119.7236913838415</v>
      </c>
      <c r="Z158" s="513">
        <v>3910.0422152626879</v>
      </c>
      <c r="AA158" s="513">
        <v>3919.1717041723605</v>
      </c>
      <c r="AB158" s="513">
        <v>3642.9245992743918</v>
      </c>
      <c r="AC158" s="513">
        <v>3181.6436102138755</v>
      </c>
      <c r="AD158" s="513">
        <v>3092.2039287938187</v>
      </c>
      <c r="AE158" s="513">
        <v>3325.4038289268465</v>
      </c>
      <c r="AF158" s="513">
        <v>3248.0994493929047</v>
      </c>
      <c r="AG158" s="513">
        <v>2828.7447727812996</v>
      </c>
      <c r="AH158" s="513">
        <v>2645.806957997936</v>
      </c>
      <c r="AI158" s="513">
        <v>1904.6442304926566</v>
      </c>
      <c r="AJ158" s="513">
        <v>1427.5357258700574</v>
      </c>
    </row>
    <row r="159" spans="2:36" s="465" customFormat="1" ht="15" customHeight="1">
      <c r="B159" s="457"/>
      <c r="C159" s="458"/>
      <c r="D159" s="514"/>
      <c r="E159" s="517"/>
      <c r="F159" s="516" t="s">
        <v>601</v>
      </c>
      <c r="G159" s="474"/>
      <c r="H159" s="513">
        <v>10623.332543168126</v>
      </c>
      <c r="I159" s="513">
        <v>10025.658841857436</v>
      </c>
      <c r="J159" s="513">
        <v>9206.7459116053742</v>
      </c>
      <c r="K159" s="513">
        <v>7824.7462740481205</v>
      </c>
      <c r="L159" s="513">
        <v>7325.8637829911631</v>
      </c>
      <c r="M159" s="513">
        <v>6268.0865422501993</v>
      </c>
      <c r="N159" s="513">
        <v>6100.7933032512674</v>
      </c>
      <c r="O159" s="513">
        <v>6153.2935448897297</v>
      </c>
      <c r="P159" s="513">
        <v>5953.8355918860643</v>
      </c>
      <c r="Q159" s="513">
        <v>4182.2514838735133</v>
      </c>
      <c r="R159" s="513">
        <v>3152.9004844207016</v>
      </c>
      <c r="S159" s="513">
        <v>2629.7215385217546</v>
      </c>
      <c r="T159" s="513">
        <v>1953.8734629533328</v>
      </c>
      <c r="U159" s="513">
        <v>1342.9713866230493</v>
      </c>
      <c r="V159" s="513">
        <v>977.60978613320594</v>
      </c>
      <c r="W159" s="513">
        <v>753.07200109881273</v>
      </c>
      <c r="X159" s="513">
        <v>528.63790316718803</v>
      </c>
      <c r="Y159" s="513">
        <v>337.1081547939649</v>
      </c>
      <c r="Z159" s="513">
        <v>232.87640469879042</v>
      </c>
      <c r="AA159" s="513">
        <v>169.12748349871489</v>
      </c>
      <c r="AB159" s="513">
        <v>112.08593858912081</v>
      </c>
      <c r="AC159" s="513">
        <v>65.92837746702665</v>
      </c>
      <c r="AD159" s="513">
        <v>42.12569926893746</v>
      </c>
      <c r="AE159" s="513">
        <v>28.99193009220998</v>
      </c>
      <c r="AF159" s="513">
        <v>17.694752613945017</v>
      </c>
      <c r="AG159" s="513">
        <v>9.6492369249477594</v>
      </c>
      <c r="AH159" s="513">
        <v>5.6394899903447469</v>
      </c>
      <c r="AI159" s="513">
        <v>3.0537562620901433</v>
      </c>
      <c r="AJ159" s="513">
        <v>1.6966470445989061</v>
      </c>
    </row>
    <row r="160" spans="2:36" s="465" customFormat="1" ht="15" customHeight="1">
      <c r="B160" s="457"/>
      <c r="C160" s="458"/>
      <c r="D160" s="514"/>
      <c r="E160" s="511" t="s">
        <v>602</v>
      </c>
      <c r="F160" s="512" t="s">
        <v>597</v>
      </c>
      <c r="G160" s="474"/>
      <c r="H160" s="513" t="s">
        <v>598</v>
      </c>
      <c r="I160" s="513" t="s">
        <v>598</v>
      </c>
      <c r="J160" s="513" t="s">
        <v>598</v>
      </c>
      <c r="K160" s="513" t="s">
        <v>598</v>
      </c>
      <c r="L160" s="513" t="s">
        <v>598</v>
      </c>
      <c r="M160" s="513" t="s">
        <v>598</v>
      </c>
      <c r="N160" s="513" t="s">
        <v>598</v>
      </c>
      <c r="O160" s="513" t="s">
        <v>598</v>
      </c>
      <c r="P160" s="513" t="s">
        <v>598</v>
      </c>
      <c r="Q160" s="513" t="s">
        <v>598</v>
      </c>
      <c r="R160" s="513" t="s">
        <v>598</v>
      </c>
      <c r="S160" s="513" t="s">
        <v>598</v>
      </c>
      <c r="T160" s="513" t="s">
        <v>598</v>
      </c>
      <c r="U160" s="513" t="s">
        <v>598</v>
      </c>
      <c r="V160" s="513" t="s">
        <v>598</v>
      </c>
      <c r="W160" s="513" t="s">
        <v>598</v>
      </c>
      <c r="X160" s="513" t="s">
        <v>598</v>
      </c>
      <c r="Y160" s="513" t="s">
        <v>598</v>
      </c>
      <c r="Z160" s="513" t="s">
        <v>598</v>
      </c>
      <c r="AA160" s="513" t="s">
        <v>598</v>
      </c>
      <c r="AB160" s="513" t="s">
        <v>598</v>
      </c>
      <c r="AC160" s="513" t="s">
        <v>598</v>
      </c>
      <c r="AD160" s="513" t="s">
        <v>598</v>
      </c>
      <c r="AE160" s="513" t="s">
        <v>598</v>
      </c>
      <c r="AF160" s="513" t="s">
        <v>598</v>
      </c>
      <c r="AG160" s="513" t="s">
        <v>598</v>
      </c>
      <c r="AH160" s="513" t="s">
        <v>598</v>
      </c>
      <c r="AI160" s="513">
        <v>530.70879261872392</v>
      </c>
      <c r="AJ160" s="513">
        <v>1080.6322329857446</v>
      </c>
    </row>
    <row r="161" spans="2:36" s="465" customFormat="1" ht="15" customHeight="1">
      <c r="B161" s="457"/>
      <c r="C161" s="458"/>
      <c r="D161" s="518"/>
      <c r="E161" s="515" t="s">
        <v>603</v>
      </c>
      <c r="F161" s="516" t="s">
        <v>600</v>
      </c>
      <c r="G161" s="474"/>
      <c r="H161" s="513" t="s">
        <v>598</v>
      </c>
      <c r="I161" s="513" t="s">
        <v>598</v>
      </c>
      <c r="J161" s="513" t="s">
        <v>598</v>
      </c>
      <c r="K161" s="513" t="s">
        <v>598</v>
      </c>
      <c r="L161" s="513" t="s">
        <v>598</v>
      </c>
      <c r="M161" s="513" t="s">
        <v>598</v>
      </c>
      <c r="N161" s="513" t="s">
        <v>598</v>
      </c>
      <c r="O161" s="513" t="s">
        <v>598</v>
      </c>
      <c r="P161" s="513" t="s">
        <v>598</v>
      </c>
      <c r="Q161" s="513" t="s">
        <v>598</v>
      </c>
      <c r="R161" s="513">
        <v>242.63557013781499</v>
      </c>
      <c r="S161" s="513">
        <v>400.28116767273821</v>
      </c>
      <c r="T161" s="513">
        <v>588.72206052215017</v>
      </c>
      <c r="U161" s="513">
        <v>891.81500118433837</v>
      </c>
      <c r="V161" s="513">
        <v>1012.3109773690783</v>
      </c>
      <c r="W161" s="513">
        <v>1236.6833907310941</v>
      </c>
      <c r="X161" s="513">
        <v>1412.1886188704664</v>
      </c>
      <c r="Y161" s="513">
        <v>1637.4236654981719</v>
      </c>
      <c r="Z161" s="513">
        <v>1940.1130635186901</v>
      </c>
      <c r="AA161" s="513">
        <v>2013.4971208873951</v>
      </c>
      <c r="AB161" s="513">
        <v>2192.3005515721961</v>
      </c>
      <c r="AC161" s="513">
        <v>2540.1180165321693</v>
      </c>
      <c r="AD161" s="513">
        <v>2695.2664077804111</v>
      </c>
      <c r="AE161" s="513">
        <v>2877.0362453762964</v>
      </c>
      <c r="AF161" s="513">
        <v>2991.7985681054943</v>
      </c>
      <c r="AG161" s="513">
        <v>2909.3964259005138</v>
      </c>
      <c r="AH161" s="513">
        <v>2992.8183723739494</v>
      </c>
      <c r="AI161" s="513">
        <v>2427.1030336895924</v>
      </c>
      <c r="AJ161" s="513">
        <v>1951.2748642147108</v>
      </c>
    </row>
    <row r="162" spans="2:36" s="465" customFormat="1" ht="15" customHeight="1">
      <c r="B162" s="457"/>
      <c r="C162" s="458"/>
      <c r="D162" s="514" t="s">
        <v>604</v>
      </c>
      <c r="E162" s="515"/>
      <c r="F162" s="516" t="s">
        <v>601</v>
      </c>
      <c r="G162" s="474" t="s">
        <v>605</v>
      </c>
      <c r="H162" s="513">
        <v>2059.86936375816</v>
      </c>
      <c r="I162" s="513">
        <v>2212.5333522589299</v>
      </c>
      <c r="J162" s="513">
        <v>2286.443847008406</v>
      </c>
      <c r="K162" s="513">
        <v>2080.9786984156685</v>
      </c>
      <c r="L162" s="513">
        <v>2053.0393347625763</v>
      </c>
      <c r="M162" s="513">
        <v>1852.9982467272382</v>
      </c>
      <c r="N162" s="513">
        <v>1839.1856148448394</v>
      </c>
      <c r="O162" s="513">
        <v>1840.7524044792112</v>
      </c>
      <c r="P162" s="513">
        <v>1856.2291378846087</v>
      </c>
      <c r="Q162" s="513">
        <v>1864.2192477583928</v>
      </c>
      <c r="R162" s="513">
        <v>1567.7856077906667</v>
      </c>
      <c r="S162" s="513">
        <v>1280.6955010540064</v>
      </c>
      <c r="T162" s="513">
        <v>1049.913076431098</v>
      </c>
      <c r="U162" s="513">
        <v>1011.5689290329599</v>
      </c>
      <c r="V162" s="513">
        <v>835.64367802789172</v>
      </c>
      <c r="W162" s="513">
        <v>685.86166250588235</v>
      </c>
      <c r="X162" s="513">
        <v>544.19158079689703</v>
      </c>
      <c r="Y162" s="513">
        <v>418.33618249864315</v>
      </c>
      <c r="Z162" s="513">
        <v>315.94796203508014</v>
      </c>
      <c r="AA162" s="513">
        <v>238.22883262280104</v>
      </c>
      <c r="AB162" s="513">
        <v>172.04646243669418</v>
      </c>
      <c r="AC162" s="513">
        <v>130.79591274060706</v>
      </c>
      <c r="AD162" s="513">
        <v>90.671206313817819</v>
      </c>
      <c r="AE162" s="513">
        <v>60.5775392288323</v>
      </c>
      <c r="AF162" s="513">
        <v>39.077811270637035</v>
      </c>
      <c r="AG162" s="513">
        <v>23.109729600317007</v>
      </c>
      <c r="AH162" s="513">
        <v>13.914157613737633</v>
      </c>
      <c r="AI162" s="513">
        <v>8.0544277580058239</v>
      </c>
      <c r="AJ162" s="513">
        <v>4.5332062074498989</v>
      </c>
    </row>
    <row r="163" spans="2:36" s="465" customFormat="1" ht="15" customHeight="1">
      <c r="B163" s="457"/>
      <c r="C163" s="458"/>
      <c r="D163" s="514"/>
      <c r="E163" s="510" t="s">
        <v>606</v>
      </c>
      <c r="F163" s="512" t="s">
        <v>597</v>
      </c>
      <c r="G163" s="474"/>
      <c r="H163" s="513" t="s">
        <v>598</v>
      </c>
      <c r="I163" s="513" t="s">
        <v>598</v>
      </c>
      <c r="J163" s="513" t="s">
        <v>598</v>
      </c>
      <c r="K163" s="513" t="s">
        <v>598</v>
      </c>
      <c r="L163" s="513" t="s">
        <v>598</v>
      </c>
      <c r="M163" s="513" t="s">
        <v>598</v>
      </c>
      <c r="N163" s="513" t="s">
        <v>598</v>
      </c>
      <c r="O163" s="513" t="s">
        <v>598</v>
      </c>
      <c r="P163" s="513" t="s">
        <v>598</v>
      </c>
      <c r="Q163" s="513" t="s">
        <v>598</v>
      </c>
      <c r="R163" s="513" t="s">
        <v>598</v>
      </c>
      <c r="S163" s="513" t="s">
        <v>598</v>
      </c>
      <c r="T163" s="513" t="s">
        <v>598</v>
      </c>
      <c r="U163" s="513" t="s">
        <v>598</v>
      </c>
      <c r="V163" s="513" t="s">
        <v>598</v>
      </c>
      <c r="W163" s="513" t="s">
        <v>598</v>
      </c>
      <c r="X163" s="513" t="s">
        <v>598</v>
      </c>
      <c r="Y163" s="513" t="s">
        <v>598</v>
      </c>
      <c r="Z163" s="513" t="s">
        <v>598</v>
      </c>
      <c r="AA163" s="513" t="s">
        <v>598</v>
      </c>
      <c r="AB163" s="513" t="s">
        <v>598</v>
      </c>
      <c r="AC163" s="513" t="s">
        <v>598</v>
      </c>
      <c r="AD163" s="513" t="s">
        <v>598</v>
      </c>
      <c r="AE163" s="513" t="s">
        <v>598</v>
      </c>
      <c r="AF163" s="513" t="s">
        <v>598</v>
      </c>
      <c r="AG163" s="513" t="s">
        <v>598</v>
      </c>
      <c r="AH163" s="513" t="s">
        <v>598</v>
      </c>
      <c r="AI163" s="513">
        <v>478.39610395762156</v>
      </c>
      <c r="AJ163" s="513">
        <v>925.75525258398886</v>
      </c>
    </row>
    <row r="164" spans="2:36" s="465" customFormat="1" ht="15" customHeight="1">
      <c r="B164" s="457"/>
      <c r="C164" s="458"/>
      <c r="D164" s="518"/>
      <c r="E164" s="515" t="s">
        <v>607</v>
      </c>
      <c r="F164" s="516" t="s">
        <v>600</v>
      </c>
      <c r="G164" s="474"/>
      <c r="H164" s="513" t="s">
        <v>598</v>
      </c>
      <c r="I164" s="513" t="s">
        <v>598</v>
      </c>
      <c r="J164" s="513" t="s">
        <v>598</v>
      </c>
      <c r="K164" s="513" t="s">
        <v>598</v>
      </c>
      <c r="L164" s="513" t="s">
        <v>598</v>
      </c>
      <c r="M164" s="513" t="s">
        <v>598</v>
      </c>
      <c r="N164" s="513" t="s">
        <v>598</v>
      </c>
      <c r="O164" s="513" t="s">
        <v>598</v>
      </c>
      <c r="P164" s="513" t="s">
        <v>598</v>
      </c>
      <c r="Q164" s="513">
        <v>245.49197270012766</v>
      </c>
      <c r="R164" s="513">
        <v>565.26041073558406</v>
      </c>
      <c r="S164" s="513">
        <v>886.95140379126894</v>
      </c>
      <c r="T164" s="513">
        <v>1260.9506491352727</v>
      </c>
      <c r="U164" s="513">
        <v>1787.3186026036274</v>
      </c>
      <c r="V164" s="513">
        <v>2190.6717125401774</v>
      </c>
      <c r="W164" s="513">
        <v>2663.832330037083</v>
      </c>
      <c r="X164" s="513">
        <v>3013.887672187027</v>
      </c>
      <c r="Y164" s="513">
        <v>3174.1008492822339</v>
      </c>
      <c r="Z164" s="513">
        <v>3331.6111592167972</v>
      </c>
      <c r="AA164" s="513">
        <v>3193.9328617334459</v>
      </c>
      <c r="AB164" s="513">
        <v>3127.0967149778858</v>
      </c>
      <c r="AC164" s="513">
        <v>3024.7933308911352</v>
      </c>
      <c r="AD164" s="513">
        <v>3053.0427014786083</v>
      </c>
      <c r="AE164" s="513">
        <v>3140.9139413635917</v>
      </c>
      <c r="AF164" s="513">
        <v>3207.6186606289039</v>
      </c>
      <c r="AG164" s="513">
        <v>3267.8032545920146</v>
      </c>
      <c r="AH164" s="513">
        <v>3277.1918939210614</v>
      </c>
      <c r="AI164" s="513">
        <v>2493.9749357190126</v>
      </c>
      <c r="AJ164" s="513">
        <v>2130.6338045396133</v>
      </c>
    </row>
    <row r="165" spans="2:36" s="465" customFormat="1" ht="15" customHeight="1">
      <c r="B165" s="457"/>
      <c r="C165" s="458"/>
      <c r="D165" s="518"/>
      <c r="E165" s="515"/>
      <c r="F165" s="516" t="s">
        <v>601</v>
      </c>
      <c r="G165" s="474"/>
      <c r="H165" s="513">
        <v>6110.7577919632804</v>
      </c>
      <c r="I165" s="513">
        <v>5861.2420367060276</v>
      </c>
      <c r="J165" s="513">
        <v>5629.4185469485401</v>
      </c>
      <c r="K165" s="513">
        <v>4274.2084771604186</v>
      </c>
      <c r="L165" s="513">
        <v>4046.4255824936145</v>
      </c>
      <c r="M165" s="513">
        <v>3576.9451186846159</v>
      </c>
      <c r="N165" s="513">
        <v>3373.6533892030825</v>
      </c>
      <c r="O165" s="513">
        <v>2825.4549485168222</v>
      </c>
      <c r="P165" s="513">
        <v>2640.80444400037</v>
      </c>
      <c r="Q165" s="513">
        <v>2569.5606746890217</v>
      </c>
      <c r="R165" s="513">
        <v>2209.4642507246717</v>
      </c>
      <c r="S165" s="513">
        <v>1832.6764783200258</v>
      </c>
      <c r="T165" s="513">
        <v>1563.3516925588624</v>
      </c>
      <c r="U165" s="513">
        <v>1479.3255547283686</v>
      </c>
      <c r="V165" s="513">
        <v>1241.7823275066412</v>
      </c>
      <c r="W165" s="513">
        <v>1054.9099992643698</v>
      </c>
      <c r="X165" s="513">
        <v>863.86739337951894</v>
      </c>
      <c r="Y165" s="513">
        <v>682.24484395336617</v>
      </c>
      <c r="Z165" s="513">
        <v>547.58666186210496</v>
      </c>
      <c r="AA165" s="513">
        <v>418.22205029648705</v>
      </c>
      <c r="AB165" s="513">
        <v>329.69205038983682</v>
      </c>
      <c r="AC165" s="513">
        <v>252.32424189627145</v>
      </c>
      <c r="AD165" s="513">
        <v>195.06314193490297</v>
      </c>
      <c r="AE165" s="513">
        <v>147.09245488980869</v>
      </c>
      <c r="AF165" s="513">
        <v>108.51636900790886</v>
      </c>
      <c r="AG165" s="513">
        <v>79.056710405389126</v>
      </c>
      <c r="AH165" s="513">
        <v>56.422914281389488</v>
      </c>
      <c r="AI165" s="513">
        <v>34.549162323592533</v>
      </c>
      <c r="AJ165" s="513">
        <v>23.39659335124173</v>
      </c>
    </row>
    <row r="166" spans="2:36" s="465" customFormat="1" ht="15" customHeight="1">
      <c r="B166" s="457"/>
      <c r="C166" s="458"/>
      <c r="D166" s="518"/>
      <c r="E166" s="511" t="s">
        <v>608</v>
      </c>
      <c r="F166" s="512" t="s">
        <v>597</v>
      </c>
      <c r="G166" s="474"/>
      <c r="H166" s="513" t="s">
        <v>598</v>
      </c>
      <c r="I166" s="513" t="s">
        <v>598</v>
      </c>
      <c r="J166" s="513" t="s">
        <v>598</v>
      </c>
      <c r="K166" s="513" t="s">
        <v>598</v>
      </c>
      <c r="L166" s="513" t="s">
        <v>598</v>
      </c>
      <c r="M166" s="513" t="s">
        <v>598</v>
      </c>
      <c r="N166" s="513" t="s">
        <v>598</v>
      </c>
      <c r="O166" s="513" t="s">
        <v>598</v>
      </c>
      <c r="P166" s="513" t="s">
        <v>598</v>
      </c>
      <c r="Q166" s="513" t="s">
        <v>598</v>
      </c>
      <c r="R166" s="513" t="s">
        <v>598</v>
      </c>
      <c r="S166" s="513" t="s">
        <v>598</v>
      </c>
      <c r="T166" s="513" t="s">
        <v>598</v>
      </c>
      <c r="U166" s="513" t="s">
        <v>598</v>
      </c>
      <c r="V166" s="513" t="s">
        <v>598</v>
      </c>
      <c r="W166" s="513" t="s">
        <v>598</v>
      </c>
      <c r="X166" s="513" t="s">
        <v>598</v>
      </c>
      <c r="Y166" s="513" t="s">
        <v>598</v>
      </c>
      <c r="Z166" s="513" t="s">
        <v>598</v>
      </c>
      <c r="AA166" s="513" t="s">
        <v>598</v>
      </c>
      <c r="AB166" s="513" t="s">
        <v>598</v>
      </c>
      <c r="AC166" s="513" t="s">
        <v>598</v>
      </c>
      <c r="AD166" s="513" t="s">
        <v>598</v>
      </c>
      <c r="AE166" s="513" t="s">
        <v>598</v>
      </c>
      <c r="AF166" s="513" t="s">
        <v>598</v>
      </c>
      <c r="AG166" s="513" t="s">
        <v>598</v>
      </c>
      <c r="AH166" s="513" t="s">
        <v>598</v>
      </c>
      <c r="AI166" s="464">
        <v>474.17675205090319</v>
      </c>
      <c r="AJ166" s="464">
        <v>919.64524840392437</v>
      </c>
    </row>
    <row r="167" spans="2:36" s="465" customFormat="1" ht="15" customHeight="1">
      <c r="B167" s="457"/>
      <c r="C167" s="458"/>
      <c r="D167" s="518"/>
      <c r="E167" s="515" t="s">
        <v>609</v>
      </c>
      <c r="F167" s="516" t="s">
        <v>600</v>
      </c>
      <c r="G167" s="474"/>
      <c r="H167" s="513" t="s">
        <v>598</v>
      </c>
      <c r="I167" s="513" t="s">
        <v>598</v>
      </c>
      <c r="J167" s="513" t="s">
        <v>598</v>
      </c>
      <c r="K167" s="513" t="s">
        <v>598</v>
      </c>
      <c r="L167" s="513" t="s">
        <v>598</v>
      </c>
      <c r="M167" s="513" t="s">
        <v>598</v>
      </c>
      <c r="N167" s="513" t="s">
        <v>598</v>
      </c>
      <c r="O167" s="513" t="s">
        <v>598</v>
      </c>
      <c r="P167" s="513" t="s">
        <v>598</v>
      </c>
      <c r="Q167" s="513" t="s">
        <v>598</v>
      </c>
      <c r="R167" s="513">
        <v>316.99421103797124</v>
      </c>
      <c r="S167" s="513">
        <v>655.59324521569704</v>
      </c>
      <c r="T167" s="513">
        <v>947.67455650433863</v>
      </c>
      <c r="U167" s="513">
        <v>1229.6929115618366</v>
      </c>
      <c r="V167" s="513">
        <v>1474.1559826959794</v>
      </c>
      <c r="W167" s="513">
        <v>1662.1059456023852</v>
      </c>
      <c r="X167" s="513">
        <v>1914.6600788308549</v>
      </c>
      <c r="Y167" s="513">
        <v>2210.362819787752</v>
      </c>
      <c r="Z167" s="513">
        <v>2385.8227327525374</v>
      </c>
      <c r="AA167" s="513">
        <v>2637.4832643102745</v>
      </c>
      <c r="AB167" s="513">
        <v>2751.3801590513062</v>
      </c>
      <c r="AC167" s="513">
        <v>2781.1915559487006</v>
      </c>
      <c r="AD167" s="513">
        <v>2951.9191626658949</v>
      </c>
      <c r="AE167" s="513">
        <v>2883.0356378399047</v>
      </c>
      <c r="AF167" s="513">
        <v>3037.1916231577552</v>
      </c>
      <c r="AG167" s="513">
        <v>3471.3782977719984</v>
      </c>
      <c r="AH167" s="513">
        <v>3568.1969897610315</v>
      </c>
      <c r="AI167" s="513">
        <v>2896.4894925983945</v>
      </c>
      <c r="AJ167" s="513">
        <v>2552.4349494937783</v>
      </c>
    </row>
    <row r="168" spans="2:36" s="465" customFormat="1" ht="15" customHeight="1">
      <c r="B168" s="457"/>
      <c r="C168" s="458"/>
      <c r="D168" s="518"/>
      <c r="E168" s="474"/>
      <c r="F168" s="516" t="s">
        <v>601</v>
      </c>
      <c r="G168" s="518"/>
      <c r="H168" s="464">
        <v>3568.3669823372493</v>
      </c>
      <c r="I168" s="464">
        <v>3262.3960354687588</v>
      </c>
      <c r="J168" s="464">
        <v>3375.4368676019008</v>
      </c>
      <c r="K168" s="464">
        <v>3244.7692629654898</v>
      </c>
      <c r="L168" s="464">
        <v>3368.0794856633429</v>
      </c>
      <c r="M168" s="464">
        <v>3082.5987048237184</v>
      </c>
      <c r="N168" s="464">
        <v>3050.8703426272787</v>
      </c>
      <c r="O168" s="464">
        <v>2779.2842310794726</v>
      </c>
      <c r="P168" s="464">
        <v>2794.2612612690618</v>
      </c>
      <c r="Q168" s="464">
        <v>2845.951611374544</v>
      </c>
      <c r="R168" s="464">
        <v>2505.3082482852374</v>
      </c>
      <c r="S168" s="464">
        <v>2309.2386001813061</v>
      </c>
      <c r="T168" s="464">
        <v>2008.5349600665813</v>
      </c>
      <c r="U168" s="464">
        <v>1791.7745637650432</v>
      </c>
      <c r="V168" s="464">
        <v>1558.7376871693866</v>
      </c>
      <c r="W168" s="464">
        <v>1291.7970877957532</v>
      </c>
      <c r="X168" s="464">
        <v>1097.4847711824327</v>
      </c>
      <c r="Y168" s="464">
        <v>948.69948805463503</v>
      </c>
      <c r="Z168" s="464">
        <v>779.14451140210861</v>
      </c>
      <c r="AA168" s="464">
        <v>676.90060254312323</v>
      </c>
      <c r="AB168" s="464">
        <v>558.68861870700766</v>
      </c>
      <c r="AC168" s="464">
        <v>447.86149753502809</v>
      </c>
      <c r="AD168" s="464">
        <v>366.72606248441156</v>
      </c>
      <c r="AE168" s="464">
        <v>270.97425385077514</v>
      </c>
      <c r="AF168" s="464">
        <v>211.64121054054036</v>
      </c>
      <c r="AG168" s="464">
        <v>178.99750030317458</v>
      </c>
      <c r="AH168" s="464">
        <v>135.77026839959595</v>
      </c>
      <c r="AI168" s="464">
        <v>93.047470573434211</v>
      </c>
      <c r="AJ168" s="464">
        <v>68.531468569333015</v>
      </c>
    </row>
    <row r="169" spans="2:36" s="465" customFormat="1" ht="15" customHeight="1">
      <c r="B169" s="457"/>
      <c r="C169" s="458"/>
      <c r="D169" s="511"/>
      <c r="E169" s="511" t="s">
        <v>596</v>
      </c>
      <c r="F169" s="512" t="s">
        <v>597</v>
      </c>
      <c r="G169" s="511"/>
      <c r="H169" s="513" t="s">
        <v>598</v>
      </c>
      <c r="I169" s="513" t="s">
        <v>598</v>
      </c>
      <c r="J169" s="513" t="s">
        <v>598</v>
      </c>
      <c r="K169" s="513" t="s">
        <v>598</v>
      </c>
      <c r="L169" s="513" t="s">
        <v>598</v>
      </c>
      <c r="M169" s="513" t="s">
        <v>598</v>
      </c>
      <c r="N169" s="513" t="s">
        <v>598</v>
      </c>
      <c r="O169" s="513" t="s">
        <v>598</v>
      </c>
      <c r="P169" s="513" t="s">
        <v>598</v>
      </c>
      <c r="Q169" s="513" t="s">
        <v>598</v>
      </c>
      <c r="R169" s="513" t="s">
        <v>598</v>
      </c>
      <c r="S169" s="513" t="s">
        <v>598</v>
      </c>
      <c r="T169" s="513" t="s">
        <v>598</v>
      </c>
      <c r="U169" s="513" t="s">
        <v>598</v>
      </c>
      <c r="V169" s="513" t="s">
        <v>598</v>
      </c>
      <c r="W169" s="513" t="s">
        <v>598</v>
      </c>
      <c r="X169" s="513" t="s">
        <v>598</v>
      </c>
      <c r="Y169" s="513" t="s">
        <v>598</v>
      </c>
      <c r="Z169" s="513" t="s">
        <v>598</v>
      </c>
      <c r="AA169" s="513" t="s">
        <v>598</v>
      </c>
      <c r="AB169" s="513" t="s">
        <v>598</v>
      </c>
      <c r="AC169" s="513" t="s">
        <v>598</v>
      </c>
      <c r="AD169" s="513" t="s">
        <v>598</v>
      </c>
      <c r="AE169" s="513" t="s">
        <v>598</v>
      </c>
      <c r="AF169" s="513" t="s">
        <v>598</v>
      </c>
      <c r="AG169" s="513" t="s">
        <v>598</v>
      </c>
      <c r="AH169" s="513" t="s">
        <v>598</v>
      </c>
      <c r="AI169" s="513">
        <v>109.61656350054716</v>
      </c>
      <c r="AJ169" s="513">
        <v>178.9413721032648</v>
      </c>
    </row>
    <row r="170" spans="2:36" s="465" customFormat="1" ht="15" customHeight="1">
      <c r="B170" s="457"/>
      <c r="C170" s="458"/>
      <c r="D170" s="514"/>
      <c r="E170" s="515" t="s">
        <v>599</v>
      </c>
      <c r="F170" s="516" t="s">
        <v>600</v>
      </c>
      <c r="G170" s="514"/>
      <c r="H170" s="513" t="s">
        <v>598</v>
      </c>
      <c r="I170" s="513" t="s">
        <v>598</v>
      </c>
      <c r="J170" s="513" t="s">
        <v>598</v>
      </c>
      <c r="K170" s="513" t="s">
        <v>598</v>
      </c>
      <c r="L170" s="513" t="s">
        <v>598</v>
      </c>
      <c r="M170" s="513" t="s">
        <v>598</v>
      </c>
      <c r="N170" s="513" t="s">
        <v>598</v>
      </c>
      <c r="O170" s="513" t="s">
        <v>598</v>
      </c>
      <c r="P170" s="513" t="s">
        <v>598</v>
      </c>
      <c r="Q170" s="513">
        <v>204.14527082485017</v>
      </c>
      <c r="R170" s="513">
        <v>349.28241618988648</v>
      </c>
      <c r="S170" s="513">
        <v>490.64343141505321</v>
      </c>
      <c r="T170" s="513">
        <v>589.63719522235124</v>
      </c>
      <c r="U170" s="513">
        <v>618.89007453776912</v>
      </c>
      <c r="V170" s="513">
        <v>671.56824511782554</v>
      </c>
      <c r="W170" s="513">
        <v>738.73672508799996</v>
      </c>
      <c r="X170" s="513">
        <v>771.19024996789744</v>
      </c>
      <c r="Y170" s="513">
        <v>720.26169467450063</v>
      </c>
      <c r="Z170" s="513">
        <v>681.73478625099256</v>
      </c>
      <c r="AA170" s="513">
        <v>673.47191489480531</v>
      </c>
      <c r="AB170" s="513">
        <v>626.00151023717899</v>
      </c>
      <c r="AC170" s="513">
        <v>592.14757534572482</v>
      </c>
      <c r="AD170" s="513">
        <v>573.92921338659426</v>
      </c>
      <c r="AE170" s="513">
        <v>577.3035380606633</v>
      </c>
      <c r="AF170" s="513">
        <v>563.88318549345922</v>
      </c>
      <c r="AG170" s="513">
        <v>549.65478438283037</v>
      </c>
      <c r="AH170" s="513">
        <v>512.70338105839926</v>
      </c>
      <c r="AI170" s="513">
        <v>399.9941716047224</v>
      </c>
      <c r="AJ170" s="513">
        <v>299.79665544039318</v>
      </c>
    </row>
    <row r="171" spans="2:36" s="465" customFormat="1" ht="15" customHeight="1">
      <c r="B171" s="457"/>
      <c r="C171" s="458"/>
      <c r="D171" s="514"/>
      <c r="E171" s="517"/>
      <c r="F171" s="516" t="s">
        <v>601</v>
      </c>
      <c r="G171" s="519"/>
      <c r="H171" s="513">
        <v>1838.4639176609371</v>
      </c>
      <c r="I171" s="513">
        <v>1730.4165419225458</v>
      </c>
      <c r="J171" s="513">
        <v>1584.7314346111746</v>
      </c>
      <c r="K171" s="513">
        <v>1413.3039076840255</v>
      </c>
      <c r="L171" s="513">
        <v>1323.1958646380278</v>
      </c>
      <c r="M171" s="513">
        <v>1131.4844189569289</v>
      </c>
      <c r="N171" s="513">
        <v>1098.2764825225099</v>
      </c>
      <c r="O171" s="513">
        <v>1097.9761827479749</v>
      </c>
      <c r="P171" s="513">
        <v>1062.3854734375818</v>
      </c>
      <c r="Q171" s="513">
        <v>826.18968799421702</v>
      </c>
      <c r="R171" s="513">
        <v>621.14310465497363</v>
      </c>
      <c r="S171" s="513">
        <v>491.00547664070427</v>
      </c>
      <c r="T171" s="513">
        <v>364.8152691909392</v>
      </c>
      <c r="U171" s="513">
        <v>245.69417882234325</v>
      </c>
      <c r="V171" s="513">
        <v>178.36327034178163</v>
      </c>
      <c r="W171" s="513">
        <v>133.58026160433056</v>
      </c>
      <c r="X171" s="513">
        <v>93.770036989825726</v>
      </c>
      <c r="Y171" s="513">
        <v>58.937469852240248</v>
      </c>
      <c r="Z171" s="513">
        <v>40.603128365345171</v>
      </c>
      <c r="AA171" s="513">
        <v>29.062929305178969</v>
      </c>
      <c r="AB171" s="513">
        <v>19.260889134822385</v>
      </c>
      <c r="AC171" s="513">
        <v>12.27017656479547</v>
      </c>
      <c r="AD171" s="513">
        <v>7.8187499924082742</v>
      </c>
      <c r="AE171" s="513">
        <v>5.0331161803111115</v>
      </c>
      <c r="AF171" s="513">
        <v>3.0718805338103041</v>
      </c>
      <c r="AG171" s="513">
        <v>1.8749479601251595</v>
      </c>
      <c r="AH171" s="513">
        <v>1.0928180443227207</v>
      </c>
      <c r="AI171" s="513">
        <v>0.64131909087374839</v>
      </c>
      <c r="AJ171" s="513">
        <v>0.35631270042195767</v>
      </c>
    </row>
    <row r="172" spans="2:36" s="465" customFormat="1" ht="15" customHeight="1">
      <c r="B172" s="457"/>
      <c r="C172" s="458"/>
      <c r="D172" s="514"/>
      <c r="E172" s="511" t="s">
        <v>602</v>
      </c>
      <c r="F172" s="512" t="s">
        <v>597</v>
      </c>
      <c r="G172" s="519"/>
      <c r="H172" s="513" t="s">
        <v>598</v>
      </c>
      <c r="I172" s="513" t="s">
        <v>598</v>
      </c>
      <c r="J172" s="513" t="s">
        <v>598</v>
      </c>
      <c r="K172" s="513" t="s">
        <v>598</v>
      </c>
      <c r="L172" s="513" t="s">
        <v>598</v>
      </c>
      <c r="M172" s="513" t="s">
        <v>598</v>
      </c>
      <c r="N172" s="513" t="s">
        <v>598</v>
      </c>
      <c r="O172" s="513" t="s">
        <v>598</v>
      </c>
      <c r="P172" s="513" t="s">
        <v>598</v>
      </c>
      <c r="Q172" s="513" t="s">
        <v>598</v>
      </c>
      <c r="R172" s="513" t="s">
        <v>598</v>
      </c>
      <c r="S172" s="513" t="s">
        <v>598</v>
      </c>
      <c r="T172" s="513" t="s">
        <v>598</v>
      </c>
      <c r="U172" s="513" t="s">
        <v>598</v>
      </c>
      <c r="V172" s="513" t="s">
        <v>598</v>
      </c>
      <c r="W172" s="513" t="s">
        <v>598</v>
      </c>
      <c r="X172" s="513" t="s">
        <v>598</v>
      </c>
      <c r="Y172" s="513" t="s">
        <v>598</v>
      </c>
      <c r="Z172" s="513" t="s">
        <v>598</v>
      </c>
      <c r="AA172" s="513" t="s">
        <v>598</v>
      </c>
      <c r="AB172" s="513" t="s">
        <v>598</v>
      </c>
      <c r="AC172" s="513" t="s">
        <v>598</v>
      </c>
      <c r="AD172" s="513" t="s">
        <v>598</v>
      </c>
      <c r="AE172" s="513" t="s">
        <v>598</v>
      </c>
      <c r="AF172" s="513" t="s">
        <v>598</v>
      </c>
      <c r="AG172" s="513" t="s">
        <v>598</v>
      </c>
      <c r="AH172" s="513" t="s">
        <v>598</v>
      </c>
      <c r="AI172" s="513">
        <v>57.684789204405163</v>
      </c>
      <c r="AJ172" s="513">
        <v>117.45809271347855</v>
      </c>
    </row>
    <row r="173" spans="2:36" s="465" customFormat="1" ht="15" customHeight="1">
      <c r="B173" s="457"/>
      <c r="C173" s="458"/>
      <c r="D173" s="518"/>
      <c r="E173" s="515" t="s">
        <v>603</v>
      </c>
      <c r="F173" s="516" t="s">
        <v>600</v>
      </c>
      <c r="G173" s="519"/>
      <c r="H173" s="513" t="s">
        <v>598</v>
      </c>
      <c r="I173" s="513" t="s">
        <v>598</v>
      </c>
      <c r="J173" s="513" t="s">
        <v>598</v>
      </c>
      <c r="K173" s="513" t="s">
        <v>598</v>
      </c>
      <c r="L173" s="513" t="s">
        <v>598</v>
      </c>
      <c r="M173" s="513" t="s">
        <v>598</v>
      </c>
      <c r="N173" s="513" t="s">
        <v>598</v>
      </c>
      <c r="O173" s="513" t="s">
        <v>598</v>
      </c>
      <c r="P173" s="513" t="s">
        <v>598</v>
      </c>
      <c r="Q173" s="513" t="s">
        <v>598</v>
      </c>
      <c r="R173" s="513">
        <v>31.423898225773502</v>
      </c>
      <c r="S173" s="513">
        <v>55.24722728350941</v>
      </c>
      <c r="T173" s="513">
        <v>81.256037283960382</v>
      </c>
      <c r="U173" s="513">
        <v>101.39777693633793</v>
      </c>
      <c r="V173" s="513">
        <v>114.78347948816425</v>
      </c>
      <c r="W173" s="513">
        <v>140.0701424093368</v>
      </c>
      <c r="X173" s="513">
        <v>159.94834444820481</v>
      </c>
      <c r="Y173" s="513">
        <v>172.96913073253134</v>
      </c>
      <c r="Z173" s="513">
        <v>204.38374797352688</v>
      </c>
      <c r="AA173" s="513">
        <v>209.06946299459901</v>
      </c>
      <c r="AB173" s="513">
        <v>227.63533867779248</v>
      </c>
      <c r="AC173" s="513">
        <v>244.90273635467233</v>
      </c>
      <c r="AD173" s="513">
        <v>259.15119772347248</v>
      </c>
      <c r="AE173" s="513">
        <v>274.20706535192846</v>
      </c>
      <c r="AF173" s="513">
        <v>285.14493232496977</v>
      </c>
      <c r="AG173" s="513">
        <v>325.14628493323187</v>
      </c>
      <c r="AH173" s="513">
        <v>333.5554457734753</v>
      </c>
      <c r="AI173" s="513">
        <v>263.81120649030089</v>
      </c>
      <c r="AJ173" s="513">
        <v>212.09160426129469</v>
      </c>
    </row>
    <row r="174" spans="2:36" s="465" customFormat="1" ht="15" customHeight="1">
      <c r="B174" s="457"/>
      <c r="C174" s="458"/>
      <c r="D174" s="520" t="s">
        <v>610</v>
      </c>
      <c r="E174" s="517"/>
      <c r="F174" s="516" t="s">
        <v>601</v>
      </c>
      <c r="G174" s="521" t="s">
        <v>611</v>
      </c>
      <c r="H174" s="513">
        <v>284.86965387853303</v>
      </c>
      <c r="I174" s="513">
        <v>288.95859591313496</v>
      </c>
      <c r="J174" s="513">
        <v>297.79548661086244</v>
      </c>
      <c r="K174" s="513">
        <v>285.96322396172059</v>
      </c>
      <c r="L174" s="513">
        <v>282.12386197701602</v>
      </c>
      <c r="M174" s="513">
        <v>255.05509268507794</v>
      </c>
      <c r="N174" s="513">
        <v>252.46218210181055</v>
      </c>
      <c r="O174" s="513">
        <v>246.90337361670652</v>
      </c>
      <c r="P174" s="513">
        <v>248.97929522412124</v>
      </c>
      <c r="Q174" s="513">
        <v>242.09777596715645</v>
      </c>
      <c r="R174" s="513">
        <v>203.04498368093235</v>
      </c>
      <c r="S174" s="513">
        <v>176.76293850912919</v>
      </c>
      <c r="T174" s="513">
        <v>144.91010581077603</v>
      </c>
      <c r="U174" s="513">
        <v>115.0135852005173</v>
      </c>
      <c r="V174" s="513">
        <v>94.751604122295191</v>
      </c>
      <c r="W174" s="513">
        <v>77.682567308929549</v>
      </c>
      <c r="X174" s="513">
        <v>61.63662647326516</v>
      </c>
      <c r="Y174" s="513">
        <v>44.19091244704908</v>
      </c>
      <c r="Z174" s="513">
        <v>33.283951260145294</v>
      </c>
      <c r="AA174" s="513">
        <v>24.736252954922719</v>
      </c>
      <c r="AB174" s="513">
        <v>17.864272632238695</v>
      </c>
      <c r="AC174" s="513">
        <v>12.61054672487732</v>
      </c>
      <c r="AD174" s="513">
        <v>8.7180813174637244</v>
      </c>
      <c r="AE174" s="513">
        <v>5.7735766398058876</v>
      </c>
      <c r="AF174" s="513">
        <v>3.7244619236614427</v>
      </c>
      <c r="AG174" s="513">
        <v>2.5826809500629935</v>
      </c>
      <c r="AH174" s="513">
        <v>1.550760008777688</v>
      </c>
      <c r="AI174" s="513">
        <v>0.87546687344309793</v>
      </c>
      <c r="AJ174" s="513">
        <v>0.49273169793649008</v>
      </c>
    </row>
    <row r="175" spans="2:36" s="465" customFormat="1" ht="15" customHeight="1">
      <c r="B175" s="457"/>
      <c r="C175" s="458"/>
      <c r="D175" s="520"/>
      <c r="E175" s="510" t="s">
        <v>606</v>
      </c>
      <c r="F175" s="512" t="s">
        <v>597</v>
      </c>
      <c r="G175" s="521"/>
      <c r="H175" s="513" t="s">
        <v>598</v>
      </c>
      <c r="I175" s="513" t="s">
        <v>598</v>
      </c>
      <c r="J175" s="513" t="s">
        <v>598</v>
      </c>
      <c r="K175" s="513" t="s">
        <v>598</v>
      </c>
      <c r="L175" s="513" t="s">
        <v>598</v>
      </c>
      <c r="M175" s="513" t="s">
        <v>598</v>
      </c>
      <c r="N175" s="513" t="s">
        <v>598</v>
      </c>
      <c r="O175" s="513" t="s">
        <v>598</v>
      </c>
      <c r="P175" s="513" t="s">
        <v>598</v>
      </c>
      <c r="Q175" s="513" t="s">
        <v>598</v>
      </c>
      <c r="R175" s="513" t="s">
        <v>598</v>
      </c>
      <c r="S175" s="513" t="s">
        <v>598</v>
      </c>
      <c r="T175" s="513" t="s">
        <v>598</v>
      </c>
      <c r="U175" s="513" t="s">
        <v>598</v>
      </c>
      <c r="V175" s="513" t="s">
        <v>598</v>
      </c>
      <c r="W175" s="513" t="s">
        <v>598</v>
      </c>
      <c r="X175" s="513" t="s">
        <v>598</v>
      </c>
      <c r="Y175" s="513" t="s">
        <v>598</v>
      </c>
      <c r="Z175" s="513" t="s">
        <v>598</v>
      </c>
      <c r="AA175" s="513" t="s">
        <v>598</v>
      </c>
      <c r="AB175" s="513" t="s">
        <v>598</v>
      </c>
      <c r="AC175" s="513" t="s">
        <v>598</v>
      </c>
      <c r="AD175" s="513" t="s">
        <v>598</v>
      </c>
      <c r="AE175" s="513" t="s">
        <v>598</v>
      </c>
      <c r="AF175" s="513" t="s">
        <v>598</v>
      </c>
      <c r="AG175" s="513" t="s">
        <v>598</v>
      </c>
      <c r="AH175" s="513" t="s">
        <v>598</v>
      </c>
      <c r="AI175" s="513">
        <v>27.941072928577785</v>
      </c>
      <c r="AJ175" s="513">
        <v>54.069409872858323</v>
      </c>
    </row>
    <row r="176" spans="2:36" s="465" customFormat="1" ht="15" customHeight="1">
      <c r="B176" s="457"/>
      <c r="C176" s="458"/>
      <c r="D176" s="518"/>
      <c r="E176" s="515" t="s">
        <v>607</v>
      </c>
      <c r="F176" s="516" t="s">
        <v>600</v>
      </c>
      <c r="G176" s="519"/>
      <c r="H176" s="513" t="s">
        <v>598</v>
      </c>
      <c r="I176" s="513" t="s">
        <v>598</v>
      </c>
      <c r="J176" s="513" t="s">
        <v>598</v>
      </c>
      <c r="K176" s="513" t="s">
        <v>598</v>
      </c>
      <c r="L176" s="513" t="s">
        <v>598</v>
      </c>
      <c r="M176" s="513" t="s">
        <v>598</v>
      </c>
      <c r="N176" s="513" t="s">
        <v>598</v>
      </c>
      <c r="O176" s="513" t="s">
        <v>598</v>
      </c>
      <c r="P176" s="513" t="s">
        <v>598</v>
      </c>
      <c r="Q176" s="513">
        <v>17.699477406423988</v>
      </c>
      <c r="R176" s="513">
        <v>40.642788445592615</v>
      </c>
      <c r="S176" s="513">
        <v>66.14410754735971</v>
      </c>
      <c r="T176" s="513">
        <v>94.034977555483465</v>
      </c>
      <c r="U176" s="513">
        <v>123.15989685355609</v>
      </c>
      <c r="V176" s="513">
        <v>150.54156285575647</v>
      </c>
      <c r="W176" s="513">
        <v>176.64300720404887</v>
      </c>
      <c r="X176" s="513">
        <v>199.85574008815928</v>
      </c>
      <c r="Y176" s="513">
        <v>207.4947614830937</v>
      </c>
      <c r="Z176" s="513">
        <v>217.19633999987099</v>
      </c>
      <c r="AA176" s="513">
        <v>197.14539208012607</v>
      </c>
      <c r="AB176" s="513">
        <v>193.01993330323168</v>
      </c>
      <c r="AC176" s="513">
        <v>194.98758299804092</v>
      </c>
      <c r="AD176" s="513">
        <v>196.27089677661365</v>
      </c>
      <c r="AE176" s="513">
        <v>179.04227176383878</v>
      </c>
      <c r="AF176" s="513">
        <v>182.8446568968252</v>
      </c>
      <c r="AG176" s="513">
        <v>203.71101056725587</v>
      </c>
      <c r="AH176" s="513">
        <v>203.73810072068579</v>
      </c>
      <c r="AI176" s="513">
        <v>145.66242280088252</v>
      </c>
      <c r="AJ176" s="513">
        <v>124.44121936663619</v>
      </c>
    </row>
    <row r="177" spans="2:36" s="465" customFormat="1" ht="15" customHeight="1">
      <c r="B177" s="457"/>
      <c r="C177" s="458"/>
      <c r="D177" s="518"/>
      <c r="E177" s="517"/>
      <c r="F177" s="516" t="s">
        <v>601</v>
      </c>
      <c r="G177" s="519"/>
      <c r="H177" s="513">
        <v>361.40392362030076</v>
      </c>
      <c r="I177" s="513">
        <v>339.75915917142339</v>
      </c>
      <c r="J177" s="513">
        <v>325.42943800095344</v>
      </c>
      <c r="K177" s="513">
        <v>276.23600420375567</v>
      </c>
      <c r="L177" s="513">
        <v>261.5147202549378</v>
      </c>
      <c r="M177" s="513">
        <v>222.63036424765804</v>
      </c>
      <c r="N177" s="513">
        <v>209.40370433820146</v>
      </c>
      <c r="O177" s="513">
        <v>202.63959163463235</v>
      </c>
      <c r="P177" s="513">
        <v>189.39659059156693</v>
      </c>
      <c r="Q177" s="513">
        <v>185.26015578378326</v>
      </c>
      <c r="R177" s="513">
        <v>158.86268773616356</v>
      </c>
      <c r="S177" s="513">
        <v>136.67124214850872</v>
      </c>
      <c r="T177" s="513">
        <v>116.58643533901601</v>
      </c>
      <c r="U177" s="513">
        <v>101.93682450782417</v>
      </c>
      <c r="V177" s="513">
        <v>85.334489526385411</v>
      </c>
      <c r="W177" s="513">
        <v>69.952779121456643</v>
      </c>
      <c r="X177" s="513">
        <v>57.284436588378298</v>
      </c>
      <c r="Y177" s="513">
        <v>44.599159853785352</v>
      </c>
      <c r="Z177" s="513">
        <v>35.698589392753554</v>
      </c>
      <c r="AA177" s="513">
        <v>25.814741151918483</v>
      </c>
      <c r="AB177" s="513">
        <v>20.350230062296628</v>
      </c>
      <c r="AC177" s="513">
        <v>16.265605175964907</v>
      </c>
      <c r="AD177" s="513">
        <v>12.540020412123779</v>
      </c>
      <c r="AE177" s="513">
        <v>8.3847465337932672</v>
      </c>
      <c r="AF177" s="513">
        <v>6.1857846453138245</v>
      </c>
      <c r="AG177" s="513">
        <v>4.9283023224160987</v>
      </c>
      <c r="AH177" s="513">
        <v>3.507727885614393</v>
      </c>
      <c r="AI177" s="513">
        <v>2.0178689920733239</v>
      </c>
      <c r="AJ177" s="513">
        <v>1.3664950774039606</v>
      </c>
    </row>
    <row r="178" spans="2:36" s="465" customFormat="1" ht="15" customHeight="1">
      <c r="B178" s="457"/>
      <c r="C178" s="458"/>
      <c r="D178" s="518"/>
      <c r="E178" s="511" t="s">
        <v>608</v>
      </c>
      <c r="F178" s="512" t="s">
        <v>597</v>
      </c>
      <c r="G178" s="519"/>
      <c r="H178" s="513" t="s">
        <v>598</v>
      </c>
      <c r="I178" s="513" t="s">
        <v>598</v>
      </c>
      <c r="J178" s="513" t="s">
        <v>598</v>
      </c>
      <c r="K178" s="513" t="s">
        <v>598</v>
      </c>
      <c r="L178" s="513" t="s">
        <v>598</v>
      </c>
      <c r="M178" s="513" t="s">
        <v>598</v>
      </c>
      <c r="N178" s="513" t="s">
        <v>598</v>
      </c>
      <c r="O178" s="513" t="s">
        <v>598</v>
      </c>
      <c r="P178" s="513" t="s">
        <v>598</v>
      </c>
      <c r="Q178" s="513" t="s">
        <v>598</v>
      </c>
      <c r="R178" s="513" t="s">
        <v>598</v>
      </c>
      <c r="S178" s="513" t="s">
        <v>598</v>
      </c>
      <c r="T178" s="513" t="s">
        <v>598</v>
      </c>
      <c r="U178" s="513" t="s">
        <v>598</v>
      </c>
      <c r="V178" s="513" t="s">
        <v>598</v>
      </c>
      <c r="W178" s="513" t="s">
        <v>598</v>
      </c>
      <c r="X178" s="513" t="s">
        <v>598</v>
      </c>
      <c r="Y178" s="513" t="s">
        <v>598</v>
      </c>
      <c r="Z178" s="513" t="s">
        <v>598</v>
      </c>
      <c r="AA178" s="513" t="s">
        <v>598</v>
      </c>
      <c r="AB178" s="513" t="s">
        <v>598</v>
      </c>
      <c r="AC178" s="513" t="s">
        <v>598</v>
      </c>
      <c r="AD178" s="513" t="s">
        <v>598</v>
      </c>
      <c r="AE178" s="513" t="s">
        <v>598</v>
      </c>
      <c r="AF178" s="513" t="s">
        <v>598</v>
      </c>
      <c r="AG178" s="513" t="s">
        <v>598</v>
      </c>
      <c r="AH178" s="513" t="s">
        <v>598</v>
      </c>
      <c r="AI178" s="464">
        <v>10.140527616554342</v>
      </c>
      <c r="AJ178" s="464">
        <v>19.667113578507649</v>
      </c>
    </row>
    <row r="179" spans="2:36" s="465" customFormat="1" ht="15" customHeight="1">
      <c r="B179" s="457"/>
      <c r="C179" s="458"/>
      <c r="D179" s="518"/>
      <c r="E179" s="515" t="s">
        <v>612</v>
      </c>
      <c r="F179" s="516" t="s">
        <v>600</v>
      </c>
      <c r="G179" s="519"/>
      <c r="H179" s="513" t="s">
        <v>598</v>
      </c>
      <c r="I179" s="513" t="s">
        <v>598</v>
      </c>
      <c r="J179" s="513" t="s">
        <v>598</v>
      </c>
      <c r="K179" s="513" t="s">
        <v>598</v>
      </c>
      <c r="L179" s="513" t="s">
        <v>598</v>
      </c>
      <c r="M179" s="513" t="s">
        <v>598</v>
      </c>
      <c r="N179" s="513" t="s">
        <v>598</v>
      </c>
      <c r="O179" s="513" t="s">
        <v>598</v>
      </c>
      <c r="P179" s="513" t="s">
        <v>598</v>
      </c>
      <c r="Q179" s="513" t="s">
        <v>598</v>
      </c>
      <c r="R179" s="513">
        <v>19.482099727616205</v>
      </c>
      <c r="S179" s="513">
        <v>32.274462851380399</v>
      </c>
      <c r="T179" s="513">
        <v>46.653450889407289</v>
      </c>
      <c r="U179" s="513">
        <v>56.488495522988472</v>
      </c>
      <c r="V179" s="513">
        <v>67.533390970946115</v>
      </c>
      <c r="W179" s="513">
        <v>77.753255473767709</v>
      </c>
      <c r="X179" s="513">
        <v>89.567728608783369</v>
      </c>
      <c r="Y179" s="513">
        <v>94.318822283181959</v>
      </c>
      <c r="Z179" s="513">
        <v>105.76142847124552</v>
      </c>
      <c r="AA179" s="513">
        <v>107.49787559237213</v>
      </c>
      <c r="AB179" s="513">
        <v>111.38628641518437</v>
      </c>
      <c r="AC179" s="513">
        <v>111.36048501016671</v>
      </c>
      <c r="AD179" s="513">
        <v>116.70963002164761</v>
      </c>
      <c r="AE179" s="513">
        <v>94.889227847764332</v>
      </c>
      <c r="AF179" s="513">
        <v>87.305702424454239</v>
      </c>
      <c r="AG179" s="513">
        <v>111.45729224882641</v>
      </c>
      <c r="AH179" s="513">
        <v>114.25287719850243</v>
      </c>
      <c r="AI179" s="513">
        <v>61.943002400928343</v>
      </c>
      <c r="AJ179" s="513">
        <v>54.585208960268858</v>
      </c>
    </row>
    <row r="180" spans="2:36" s="465" customFormat="1" ht="15" customHeight="1">
      <c r="B180" s="457"/>
      <c r="C180" s="458"/>
      <c r="D180" s="522"/>
      <c r="E180" s="517"/>
      <c r="F180" s="516" t="s">
        <v>601</v>
      </c>
      <c r="G180" s="523"/>
      <c r="H180" s="464">
        <v>187.15487801596947</v>
      </c>
      <c r="I180" s="464">
        <v>173.47812358351518</v>
      </c>
      <c r="J180" s="464">
        <v>178.99866994606816</v>
      </c>
      <c r="K180" s="464">
        <v>174.27147277650369</v>
      </c>
      <c r="L180" s="464">
        <v>180.89427161869739</v>
      </c>
      <c r="M180" s="464">
        <v>177.18930763623123</v>
      </c>
      <c r="N180" s="464">
        <v>174.88640475233728</v>
      </c>
      <c r="O180" s="464">
        <v>167.34111844338895</v>
      </c>
      <c r="P180" s="464">
        <v>168.24288766686732</v>
      </c>
      <c r="Q180" s="464">
        <v>175.3881162378585</v>
      </c>
      <c r="R180" s="464">
        <v>153.97336431379148</v>
      </c>
      <c r="S180" s="464">
        <v>113.6824333691911</v>
      </c>
      <c r="T180" s="464">
        <v>98.878973246650517</v>
      </c>
      <c r="U180" s="464">
        <v>82.308882544417742</v>
      </c>
      <c r="V180" s="464">
        <v>71.408211128542462</v>
      </c>
      <c r="W180" s="464">
        <v>60.430220620653678</v>
      </c>
      <c r="X180" s="464">
        <v>51.340297541256035</v>
      </c>
      <c r="Y180" s="464">
        <v>40.482140584758426</v>
      </c>
      <c r="Z180" s="464">
        <v>34.538792585125691</v>
      </c>
      <c r="AA180" s="464">
        <v>27.588943499746218</v>
      </c>
      <c r="AB180" s="464">
        <v>22.617830653274716</v>
      </c>
      <c r="AC180" s="464">
        <v>17.932628004786103</v>
      </c>
      <c r="AD180" s="464">
        <v>14.499198898521989</v>
      </c>
      <c r="AE180" s="464">
        <v>8.9185639528858154</v>
      </c>
      <c r="AF180" s="464">
        <v>6.0837401260157318</v>
      </c>
      <c r="AG180" s="464">
        <v>5.7471629398343049</v>
      </c>
      <c r="AH180" s="464">
        <v>4.3473339188332281</v>
      </c>
      <c r="AI180" s="464">
        <v>1.9898707410673444</v>
      </c>
      <c r="AJ180" s="464">
        <v>1.4655827107182695</v>
      </c>
    </row>
    <row r="181" spans="2:36" s="432" customFormat="1" ht="15">
      <c r="B181" s="427"/>
      <c r="C181" s="428"/>
    </row>
    <row r="182" spans="2:36" ht="13.5" customHeight="1">
      <c r="B182" s="427" t="s">
        <v>530</v>
      </c>
      <c r="C182" s="428">
        <f>C155+2</f>
        <v>52</v>
      </c>
      <c r="D182" s="484" t="s">
        <v>613</v>
      </c>
      <c r="G182" s="432"/>
      <c r="H182" s="431"/>
      <c r="I182" s="431"/>
      <c r="J182" s="431"/>
      <c r="K182" s="431"/>
      <c r="L182" s="431"/>
      <c r="M182" s="431"/>
      <c r="N182" s="431"/>
      <c r="O182" s="431"/>
      <c r="P182" s="431"/>
      <c r="Q182" s="431"/>
      <c r="R182" s="431"/>
      <c r="S182" s="431"/>
      <c r="T182" s="431"/>
      <c r="U182" s="431"/>
      <c r="V182" s="431"/>
      <c r="W182" s="431"/>
      <c r="X182" s="431"/>
      <c r="Y182" s="431"/>
      <c r="Z182" s="431"/>
      <c r="AA182" s="431"/>
      <c r="AB182" s="431"/>
      <c r="AC182" s="431"/>
      <c r="AD182" s="431"/>
      <c r="AE182" s="431"/>
      <c r="AF182" s="431"/>
      <c r="AG182" s="431"/>
      <c r="AH182" s="431"/>
      <c r="AI182" s="431"/>
      <c r="AJ182" s="431"/>
    </row>
    <row r="183" spans="2:36" ht="13.5" customHeight="1">
      <c r="B183" s="427"/>
      <c r="D183" s="433" t="s">
        <v>547</v>
      </c>
      <c r="E183" s="434"/>
      <c r="F183" s="435"/>
      <c r="G183" s="436" t="s">
        <v>42</v>
      </c>
      <c r="H183" s="437">
        <v>1990</v>
      </c>
      <c r="I183" s="437">
        <f t="shared" ref="I183:AJ183" si="12">H183+1</f>
        <v>1991</v>
      </c>
      <c r="J183" s="437">
        <f t="shared" si="12"/>
        <v>1992</v>
      </c>
      <c r="K183" s="437">
        <f t="shared" si="12"/>
        <v>1993</v>
      </c>
      <c r="L183" s="437">
        <f t="shared" si="12"/>
        <v>1994</v>
      </c>
      <c r="M183" s="437">
        <f t="shared" si="12"/>
        <v>1995</v>
      </c>
      <c r="N183" s="437">
        <f t="shared" si="12"/>
        <v>1996</v>
      </c>
      <c r="O183" s="437">
        <f t="shared" si="12"/>
        <v>1997</v>
      </c>
      <c r="P183" s="437">
        <f t="shared" si="12"/>
        <v>1998</v>
      </c>
      <c r="Q183" s="437">
        <f t="shared" si="12"/>
        <v>1999</v>
      </c>
      <c r="R183" s="437">
        <f t="shared" si="12"/>
        <v>2000</v>
      </c>
      <c r="S183" s="437">
        <f t="shared" si="12"/>
        <v>2001</v>
      </c>
      <c r="T183" s="437">
        <f t="shared" si="12"/>
        <v>2002</v>
      </c>
      <c r="U183" s="437">
        <f t="shared" si="12"/>
        <v>2003</v>
      </c>
      <c r="V183" s="437">
        <f t="shared" si="12"/>
        <v>2004</v>
      </c>
      <c r="W183" s="437">
        <f t="shared" si="12"/>
        <v>2005</v>
      </c>
      <c r="X183" s="437">
        <f t="shared" si="12"/>
        <v>2006</v>
      </c>
      <c r="Y183" s="437">
        <f t="shared" si="12"/>
        <v>2007</v>
      </c>
      <c r="Z183" s="437">
        <f t="shared" si="12"/>
        <v>2008</v>
      </c>
      <c r="AA183" s="437">
        <f t="shared" si="12"/>
        <v>2009</v>
      </c>
      <c r="AB183" s="437">
        <f t="shared" si="12"/>
        <v>2010</v>
      </c>
      <c r="AC183" s="437">
        <f t="shared" si="12"/>
        <v>2011</v>
      </c>
      <c r="AD183" s="437">
        <f t="shared" si="12"/>
        <v>2012</v>
      </c>
      <c r="AE183" s="437">
        <f t="shared" si="12"/>
        <v>2013</v>
      </c>
      <c r="AF183" s="437">
        <f t="shared" si="12"/>
        <v>2014</v>
      </c>
      <c r="AG183" s="437">
        <f t="shared" si="12"/>
        <v>2015</v>
      </c>
      <c r="AH183" s="437">
        <f t="shared" si="12"/>
        <v>2016</v>
      </c>
      <c r="AI183" s="437">
        <f t="shared" si="12"/>
        <v>2017</v>
      </c>
      <c r="AJ183" s="437">
        <f t="shared" si="12"/>
        <v>2018</v>
      </c>
    </row>
    <row r="184" spans="2:36" ht="13.5" customHeight="1">
      <c r="B184" s="427"/>
      <c r="D184" s="438" t="s">
        <v>614</v>
      </c>
      <c r="E184" s="439"/>
      <c r="F184" s="440"/>
      <c r="G184" s="446" t="s">
        <v>615</v>
      </c>
      <c r="H184" s="445">
        <v>356.22399999999999</v>
      </c>
      <c r="I184" s="445">
        <v>352.30399999999997</v>
      </c>
      <c r="J184" s="445">
        <v>342.99299999999999</v>
      </c>
      <c r="K184" s="445">
        <v>324.09700000000004</v>
      </c>
      <c r="L184" s="445">
        <v>321.096</v>
      </c>
      <c r="M184" s="445">
        <v>313.23500000000001</v>
      </c>
      <c r="N184" s="445">
        <v>308.83199999999999</v>
      </c>
      <c r="O184" s="445">
        <v>297.45800000000003</v>
      </c>
      <c r="P184" s="445">
        <v>295.33100000000002</v>
      </c>
      <c r="Q184" s="445">
        <v>277.77800000000002</v>
      </c>
      <c r="R184" s="445">
        <v>269.71100000000001</v>
      </c>
      <c r="S184" s="445">
        <v>258.166</v>
      </c>
      <c r="T184" s="445">
        <v>254.98500000000001</v>
      </c>
      <c r="U184" s="445">
        <v>240.86500000000001</v>
      </c>
      <c r="V184" s="445">
        <v>249.80500000000001</v>
      </c>
      <c r="W184" s="445">
        <v>248.21100000000001</v>
      </c>
      <c r="X184" s="445">
        <v>238.482</v>
      </c>
      <c r="Y184" s="445">
        <v>239.334</v>
      </c>
      <c r="Z184" s="445">
        <v>230.381</v>
      </c>
      <c r="AA184" s="445">
        <v>224.97199999999998</v>
      </c>
      <c r="AB184" s="445">
        <v>217.95500000000001</v>
      </c>
      <c r="AC184" s="445">
        <v>211.255</v>
      </c>
      <c r="AD184" s="445">
        <v>211.15899999999999</v>
      </c>
      <c r="AE184" s="445">
        <v>204.5</v>
      </c>
      <c r="AF184" s="445">
        <v>198.674046</v>
      </c>
      <c r="AG184" s="445">
        <v>198.16499999999999</v>
      </c>
      <c r="AH184" s="445">
        <v>188.90799999999999</v>
      </c>
      <c r="AI184" s="445">
        <v>188.90799999999999</v>
      </c>
      <c r="AJ184" s="445">
        <v>188.90799999999999</v>
      </c>
    </row>
    <row r="185" spans="2:36" ht="13.5" customHeight="1">
      <c r="B185" s="427"/>
      <c r="D185" s="438" t="s">
        <v>616</v>
      </c>
      <c r="E185" s="439"/>
      <c r="F185" s="440"/>
      <c r="G185" s="441" t="s">
        <v>347</v>
      </c>
      <c r="H185" s="447">
        <v>1.25404</v>
      </c>
      <c r="I185" s="447">
        <v>1.1719999999999999</v>
      </c>
      <c r="J185" s="447">
        <v>1.1719999999999999</v>
      </c>
      <c r="K185" s="447">
        <v>1.10168</v>
      </c>
      <c r="L185" s="447">
        <v>0.97276000000000007</v>
      </c>
      <c r="M185" s="447">
        <v>1.1954400000000001</v>
      </c>
      <c r="N185" s="447">
        <v>1.1837200000000001</v>
      </c>
      <c r="O185" s="447">
        <v>1.26576</v>
      </c>
      <c r="P185" s="447">
        <v>1.25404</v>
      </c>
      <c r="Q185" s="447">
        <v>1.6408000000000003</v>
      </c>
      <c r="R185" s="447">
        <v>1.7111200000000002</v>
      </c>
      <c r="S185" s="447">
        <v>1.7814400000000001</v>
      </c>
      <c r="T185" s="447">
        <v>1.7111200000000002</v>
      </c>
      <c r="U185" s="447">
        <v>1.5353200000000002</v>
      </c>
      <c r="V185" s="447">
        <v>1.5236000000000001</v>
      </c>
      <c r="W185" s="447">
        <v>1.4415600000000002</v>
      </c>
      <c r="X185" s="447">
        <v>1.2774799999999999</v>
      </c>
      <c r="Y185" s="447">
        <v>1.3243600000000002</v>
      </c>
      <c r="Z185" s="447">
        <v>1.4650000000000001</v>
      </c>
      <c r="AA185" s="447">
        <v>1.7111200000000002</v>
      </c>
      <c r="AB185" s="447">
        <v>1.6876800000000001</v>
      </c>
      <c r="AC185" s="447">
        <v>1.6876800000000001</v>
      </c>
      <c r="AD185" s="447">
        <v>1.5704800000000001</v>
      </c>
      <c r="AE185" s="447">
        <v>1.5118800000000001</v>
      </c>
      <c r="AF185" s="447">
        <v>1.5001600000000002</v>
      </c>
      <c r="AG185" s="447">
        <v>1.48844</v>
      </c>
      <c r="AH185" s="447">
        <v>1.59392</v>
      </c>
      <c r="AI185" s="447">
        <v>1.59392</v>
      </c>
      <c r="AJ185" s="447">
        <v>1.59392</v>
      </c>
    </row>
    <row r="186" spans="2:36" ht="13.5" customHeight="1">
      <c r="B186" s="427"/>
      <c r="E186" s="431"/>
      <c r="F186" s="431"/>
      <c r="G186" s="432"/>
      <c r="H186" s="524"/>
      <c r="I186" s="524"/>
      <c r="J186" s="524"/>
      <c r="K186" s="524"/>
      <c r="L186" s="524"/>
      <c r="M186" s="524"/>
      <c r="N186" s="524"/>
      <c r="O186" s="524"/>
      <c r="P186" s="524"/>
      <c r="Q186" s="524"/>
      <c r="R186" s="524"/>
      <c r="S186" s="524"/>
      <c r="T186" s="524"/>
      <c r="U186" s="524"/>
      <c r="V186" s="524"/>
      <c r="W186" s="524"/>
      <c r="X186" s="524"/>
      <c r="Y186" s="524"/>
      <c r="Z186" s="524"/>
      <c r="AA186" s="524"/>
      <c r="AB186" s="524"/>
      <c r="AC186" s="524"/>
      <c r="AD186" s="524"/>
      <c r="AE186" s="524"/>
      <c r="AF186" s="524"/>
      <c r="AG186" s="524"/>
      <c r="AH186" s="524"/>
      <c r="AI186" s="524"/>
      <c r="AJ186" s="524"/>
    </row>
    <row r="187" spans="2:36" ht="13.5" customHeight="1">
      <c r="B187" s="427" t="s">
        <v>530</v>
      </c>
      <c r="C187" s="428">
        <f>C182+2</f>
        <v>54</v>
      </c>
      <c r="D187" s="484" t="s">
        <v>617</v>
      </c>
      <c r="F187" s="432"/>
      <c r="H187" s="431"/>
      <c r="I187" s="431"/>
      <c r="J187" s="431"/>
      <c r="K187" s="431"/>
      <c r="L187" s="431"/>
      <c r="M187" s="431"/>
      <c r="N187" s="431"/>
      <c r="O187" s="431"/>
      <c r="P187" s="431"/>
      <c r="Q187" s="431"/>
      <c r="R187" s="431"/>
      <c r="S187" s="431"/>
      <c r="T187" s="431"/>
      <c r="U187" s="431"/>
      <c r="V187" s="431"/>
      <c r="W187" s="431"/>
      <c r="X187" s="431"/>
      <c r="Y187" s="431"/>
      <c r="Z187" s="431"/>
      <c r="AA187" s="431"/>
      <c r="AB187" s="431"/>
      <c r="AC187" s="431"/>
      <c r="AD187" s="431"/>
      <c r="AE187" s="431"/>
      <c r="AF187" s="431"/>
      <c r="AG187" s="431"/>
      <c r="AH187" s="431"/>
      <c r="AI187" s="431"/>
      <c r="AJ187" s="431"/>
    </row>
    <row r="188" spans="2:36" ht="13.5" customHeight="1">
      <c r="D188" s="433" t="s">
        <v>547</v>
      </c>
      <c r="E188" s="434"/>
      <c r="F188" s="434"/>
      <c r="G188" s="436" t="s">
        <v>42</v>
      </c>
      <c r="H188" s="437">
        <v>1990</v>
      </c>
      <c r="I188" s="437">
        <f t="shared" ref="I188:AJ188" si="13">H188+1</f>
        <v>1991</v>
      </c>
      <c r="J188" s="437">
        <f t="shared" si="13"/>
        <v>1992</v>
      </c>
      <c r="K188" s="437">
        <f t="shared" si="13"/>
        <v>1993</v>
      </c>
      <c r="L188" s="437">
        <f t="shared" si="13"/>
        <v>1994</v>
      </c>
      <c r="M188" s="437">
        <f t="shared" si="13"/>
        <v>1995</v>
      </c>
      <c r="N188" s="437">
        <f t="shared" si="13"/>
        <v>1996</v>
      </c>
      <c r="O188" s="437">
        <f t="shared" si="13"/>
        <v>1997</v>
      </c>
      <c r="P188" s="437">
        <f t="shared" si="13"/>
        <v>1998</v>
      </c>
      <c r="Q188" s="437">
        <f t="shared" si="13"/>
        <v>1999</v>
      </c>
      <c r="R188" s="437">
        <f t="shared" si="13"/>
        <v>2000</v>
      </c>
      <c r="S188" s="437">
        <f t="shared" si="13"/>
        <v>2001</v>
      </c>
      <c r="T188" s="437">
        <f t="shared" si="13"/>
        <v>2002</v>
      </c>
      <c r="U188" s="437">
        <f t="shared" si="13"/>
        <v>2003</v>
      </c>
      <c r="V188" s="437">
        <f t="shared" si="13"/>
        <v>2004</v>
      </c>
      <c r="W188" s="437">
        <f t="shared" si="13"/>
        <v>2005</v>
      </c>
      <c r="X188" s="437">
        <f t="shared" si="13"/>
        <v>2006</v>
      </c>
      <c r="Y188" s="437">
        <f t="shared" si="13"/>
        <v>2007</v>
      </c>
      <c r="Z188" s="437">
        <f t="shared" si="13"/>
        <v>2008</v>
      </c>
      <c r="AA188" s="437">
        <f t="shared" si="13"/>
        <v>2009</v>
      </c>
      <c r="AB188" s="437">
        <f t="shared" si="13"/>
        <v>2010</v>
      </c>
      <c r="AC188" s="437">
        <f t="shared" si="13"/>
        <v>2011</v>
      </c>
      <c r="AD188" s="437">
        <f t="shared" si="13"/>
        <v>2012</v>
      </c>
      <c r="AE188" s="437">
        <f t="shared" si="13"/>
        <v>2013</v>
      </c>
      <c r="AF188" s="437">
        <f t="shared" si="13"/>
        <v>2014</v>
      </c>
      <c r="AG188" s="437">
        <f t="shared" si="13"/>
        <v>2015</v>
      </c>
      <c r="AH188" s="437">
        <f t="shared" si="13"/>
        <v>2016</v>
      </c>
      <c r="AI188" s="437">
        <f t="shared" si="13"/>
        <v>2017</v>
      </c>
      <c r="AJ188" s="437">
        <f t="shared" si="13"/>
        <v>2018</v>
      </c>
    </row>
    <row r="189" spans="2:36" ht="13.5" customHeight="1">
      <c r="D189" s="442" t="s">
        <v>561</v>
      </c>
      <c r="E189" s="443"/>
      <c r="F189" s="443"/>
      <c r="G189" s="446" t="s">
        <v>615</v>
      </c>
      <c r="H189" s="445">
        <v>133.477</v>
      </c>
      <c r="I189" s="445">
        <v>147.86699999999999</v>
      </c>
      <c r="J189" s="445">
        <v>151.72499999999999</v>
      </c>
      <c r="K189" s="445">
        <v>171.96799999999999</v>
      </c>
      <c r="L189" s="445">
        <v>196.50200000000001</v>
      </c>
      <c r="M189" s="445">
        <v>208.309</v>
      </c>
      <c r="N189" s="445">
        <v>224.15299999999999</v>
      </c>
      <c r="O189" s="445">
        <v>225.578</v>
      </c>
      <c r="P189" s="445">
        <v>207.60499999999999</v>
      </c>
      <c r="Q189" s="445">
        <v>186.39500000000001</v>
      </c>
      <c r="R189" s="445">
        <v>203.87299999999999</v>
      </c>
      <c r="S189" s="445">
        <v>177.744</v>
      </c>
      <c r="T189" s="445">
        <v>180.92949999999999</v>
      </c>
      <c r="U189" s="445">
        <v>180.27</v>
      </c>
      <c r="V189" s="445">
        <v>206.251</v>
      </c>
      <c r="W189" s="445">
        <v>195.03700000000001</v>
      </c>
      <c r="X189" s="445">
        <v>172.45699999999999</v>
      </c>
      <c r="Y189" s="445">
        <v>188.709</v>
      </c>
      <c r="Z189" s="445">
        <v>189.03100000000001</v>
      </c>
      <c r="AA189" s="445">
        <v>163.435</v>
      </c>
      <c r="AB189" s="445">
        <v>154.11600000000001</v>
      </c>
      <c r="AC189" s="445">
        <v>149.31100000000001</v>
      </c>
      <c r="AD189" s="445">
        <v>141.19</v>
      </c>
      <c r="AE189" s="445">
        <v>142.03</v>
      </c>
      <c r="AF189" s="445">
        <v>156.833</v>
      </c>
      <c r="AG189" s="445">
        <v>139.38800000000001</v>
      </c>
      <c r="AH189" s="445">
        <v>146.922</v>
      </c>
      <c r="AI189" s="445">
        <v>155.31</v>
      </c>
      <c r="AJ189" s="445">
        <v>155.31</v>
      </c>
    </row>
    <row r="190" spans="2:36" ht="13.5" customHeight="1">
      <c r="D190" s="442" t="s">
        <v>618</v>
      </c>
      <c r="E190" s="443"/>
      <c r="F190" s="443"/>
      <c r="G190" s="446" t="s">
        <v>615</v>
      </c>
      <c r="H190" s="445">
        <v>1601.701</v>
      </c>
      <c r="I190" s="445">
        <v>1648.6220000000001</v>
      </c>
      <c r="J190" s="445">
        <v>1571.4929999999999</v>
      </c>
      <c r="K190" s="445">
        <v>1532.6309999999999</v>
      </c>
      <c r="L190" s="445">
        <v>1582.145</v>
      </c>
      <c r="M190" s="445">
        <v>1625.451</v>
      </c>
      <c r="N190" s="445">
        <v>1648.5650000000001</v>
      </c>
      <c r="O190" s="445">
        <v>2052.63</v>
      </c>
      <c r="P190" s="445">
        <v>1574.71</v>
      </c>
      <c r="Q190" s="445">
        <v>1561.7639999999999</v>
      </c>
      <c r="R190" s="445">
        <v>1728.386</v>
      </c>
      <c r="S190" s="445">
        <v>1494.2909999999999</v>
      </c>
      <c r="T190" s="445">
        <v>1629.4698000000001</v>
      </c>
      <c r="U190" s="445">
        <v>1612.6849999999999</v>
      </c>
      <c r="V190" s="445">
        <v>1324.078</v>
      </c>
      <c r="W190" s="445">
        <v>1324.115</v>
      </c>
      <c r="X190" s="445">
        <v>1224.3389999999999</v>
      </c>
      <c r="Y190" s="445">
        <v>1126.2692959999999</v>
      </c>
      <c r="Z190" s="445">
        <v>1046.173945</v>
      </c>
      <c r="AA190" s="445">
        <v>945.87975499999993</v>
      </c>
      <c r="AB190" s="445">
        <v>1006.517481</v>
      </c>
      <c r="AC190" s="445">
        <v>968.61691099999996</v>
      </c>
      <c r="AD190" s="445">
        <v>1006.2159999999999</v>
      </c>
      <c r="AE190" s="445">
        <v>993.697</v>
      </c>
      <c r="AF190" s="445">
        <v>983.63326699999993</v>
      </c>
      <c r="AG190" s="445">
        <v>979.68100000000004</v>
      </c>
      <c r="AH190" s="445">
        <v>1009.9930000000001</v>
      </c>
      <c r="AI190" s="445">
        <v>1004.916278</v>
      </c>
      <c r="AJ190" s="445">
        <v>991.10961999999995</v>
      </c>
    </row>
    <row r="191" spans="2:36" ht="13.5" customHeight="1">
      <c r="D191" s="442" t="s">
        <v>619</v>
      </c>
      <c r="E191" s="443"/>
      <c r="F191" s="443"/>
      <c r="G191" s="446" t="s">
        <v>615</v>
      </c>
      <c r="H191" s="445">
        <v>525.93599999999992</v>
      </c>
      <c r="I191" s="445">
        <v>483.41899999999998</v>
      </c>
      <c r="J191" s="445">
        <v>349.89299999999997</v>
      </c>
      <c r="K191" s="445">
        <v>278.16800000000001</v>
      </c>
      <c r="L191" s="445">
        <v>251.40100000000001</v>
      </c>
      <c r="M191" s="445">
        <v>214.953</v>
      </c>
      <c r="N191" s="445">
        <v>188.524</v>
      </c>
      <c r="O191" s="445">
        <v>179.32499999999999</v>
      </c>
      <c r="P191" s="445">
        <v>157.69300000000001</v>
      </c>
      <c r="Q191" s="445">
        <v>163.833</v>
      </c>
      <c r="R191" s="445">
        <v>151.96799999999999</v>
      </c>
      <c r="S191" s="445">
        <v>129.26500000000001</v>
      </c>
      <c r="T191" s="445">
        <v>99.043099999999995</v>
      </c>
      <c r="U191" s="445">
        <v>79.201999999999998</v>
      </c>
      <c r="V191" s="445">
        <v>59.054000000000002</v>
      </c>
      <c r="W191" s="445">
        <v>62.823999999999998</v>
      </c>
      <c r="X191" s="445">
        <v>40.598000000000006</v>
      </c>
      <c r="Y191" s="445">
        <v>42.197000000000003</v>
      </c>
      <c r="Z191" s="445">
        <v>25.033000000000001</v>
      </c>
      <c r="AA191" s="445">
        <v>19.66</v>
      </c>
      <c r="AB191" s="445">
        <v>18.038</v>
      </c>
      <c r="AC191" s="445">
        <v>15.5</v>
      </c>
      <c r="AD191" s="445">
        <v>15.552</v>
      </c>
      <c r="AE191" s="445">
        <v>14.22</v>
      </c>
      <c r="AF191" s="445">
        <v>11.938000000000001</v>
      </c>
      <c r="AG191" s="445">
        <v>8.8420000000000005</v>
      </c>
      <c r="AH191" s="445">
        <v>6.3029999999999999</v>
      </c>
      <c r="AI191" s="445">
        <v>6.4130000000000003</v>
      </c>
      <c r="AJ191" s="445">
        <v>4.7389999999999999</v>
      </c>
    </row>
    <row r="192" spans="2:36" ht="13.5" customHeight="1">
      <c r="D192" s="442" t="s">
        <v>620</v>
      </c>
      <c r="E192" s="443"/>
      <c r="F192" s="443"/>
      <c r="G192" s="446" t="s">
        <v>615</v>
      </c>
      <c r="H192" s="445">
        <v>2446.4380000000001</v>
      </c>
      <c r="I192" s="445">
        <v>2622.2640000000001</v>
      </c>
      <c r="J192" s="445">
        <v>2751.3190000000004</v>
      </c>
      <c r="K192" s="445">
        <v>2785.9070000000002</v>
      </c>
      <c r="L192" s="445">
        <v>2848.2559999999999</v>
      </c>
      <c r="M192" s="445">
        <v>3001.7809999999999</v>
      </c>
      <c r="N192" s="445">
        <v>3285.9349999999999</v>
      </c>
      <c r="O192" s="445">
        <v>3257.2959999999998</v>
      </c>
      <c r="P192" s="445">
        <v>3126.3589999999999</v>
      </c>
      <c r="Q192" s="445">
        <v>3126.1419999999998</v>
      </c>
      <c r="R192" s="445">
        <v>3054.7169999999996</v>
      </c>
      <c r="S192" s="445">
        <v>3156.1880000000001</v>
      </c>
      <c r="T192" s="445">
        <v>3105.7948000000001</v>
      </c>
      <c r="U192" s="445">
        <v>3009.6950000000002</v>
      </c>
      <c r="V192" s="445">
        <v>2862.5160000000001</v>
      </c>
      <c r="W192" s="445">
        <v>2872.6120000000001</v>
      </c>
      <c r="X192" s="445">
        <v>2888.8969999999999</v>
      </c>
      <c r="Y192" s="445">
        <v>2791.6367499999997</v>
      </c>
      <c r="Z192" s="445">
        <v>2592.4421499999999</v>
      </c>
      <c r="AA192" s="445">
        <v>2420.1655000000001</v>
      </c>
      <c r="AB192" s="445">
        <v>2481.8106799999996</v>
      </c>
      <c r="AC192" s="445">
        <v>2459.7660999999998</v>
      </c>
      <c r="AD192" s="445">
        <v>2516.9589999999998</v>
      </c>
      <c r="AE192" s="445">
        <v>2487.0860000000002</v>
      </c>
      <c r="AF192" s="445">
        <v>2482.4110000000001</v>
      </c>
      <c r="AG192" s="445">
        <v>2386.3849999999998</v>
      </c>
      <c r="AH192" s="445">
        <v>2361.114</v>
      </c>
      <c r="AI192" s="445">
        <v>2332.473</v>
      </c>
      <c r="AJ192" s="445">
        <v>2360.0909999999999</v>
      </c>
    </row>
  </sheetData>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BA9C8-1459-48E5-BB36-0608B1279850}">
  <dimension ref="B1:AJ47"/>
  <sheetViews>
    <sheetView zoomScale="80" zoomScaleNormal="80" workbookViewId="0">
      <pane xSplit="7" ySplit="4" topLeftCell="H32" activePane="bottomRight" state="frozen"/>
      <selection activeCell="I5" sqref="I5"/>
      <selection pane="topRight" activeCell="I5" sqref="I5"/>
      <selection pane="bottomLeft" activeCell="I5" sqref="I5"/>
      <selection pane="bottomRight" activeCell="AA54" sqref="AA54"/>
    </sheetView>
  </sheetViews>
  <sheetFormatPr defaultColWidth="18.7109375" defaultRowHeight="12.75" customHeight="1"/>
  <cols>
    <col min="1" max="1" width="3.28515625" style="152" customWidth="1"/>
    <col min="2" max="2" width="4.7109375" style="152" customWidth="1"/>
    <col min="3" max="3" width="3.42578125" style="152" customWidth="1"/>
    <col min="4" max="4" width="6.85546875" style="152" customWidth="1"/>
    <col min="5" max="5" width="14.42578125" style="152" customWidth="1"/>
    <col min="6" max="6" width="22.42578125" style="152" customWidth="1"/>
    <col min="7" max="7" width="12.140625" style="152" customWidth="1"/>
    <col min="8" max="36" width="9.42578125" style="152" customWidth="1"/>
    <col min="37" max="16384" width="18.7109375" style="152"/>
  </cols>
  <sheetData>
    <row r="1" spans="2:36" ht="18.75">
      <c r="B1" s="301" t="s">
        <v>367</v>
      </c>
    </row>
    <row r="2" spans="2:36" ht="14.25">
      <c r="C2" s="248"/>
      <c r="G2" s="160"/>
    </row>
    <row r="3" spans="2:36" ht="15">
      <c r="B3" s="302" t="s">
        <v>368</v>
      </c>
      <c r="C3" s="96">
        <v>62</v>
      </c>
      <c r="D3" s="77" t="s">
        <v>369</v>
      </c>
      <c r="G3" s="160"/>
    </row>
    <row r="4" spans="2:36" s="160" customFormat="1" ht="18" customHeight="1">
      <c r="D4" s="63" t="s">
        <v>40</v>
      </c>
      <c r="E4" s="621" t="s">
        <v>41</v>
      </c>
      <c r="F4" s="622"/>
      <c r="G4" s="63" t="s">
        <v>42</v>
      </c>
      <c r="H4" s="63">
        <v>1990</v>
      </c>
      <c r="I4" s="63">
        <f t="shared" ref="I4:AJ4" si="0">H4+1</f>
        <v>1991</v>
      </c>
      <c r="J4" s="63">
        <f t="shared" si="0"/>
        <v>1992</v>
      </c>
      <c r="K4" s="63">
        <f t="shared" si="0"/>
        <v>1993</v>
      </c>
      <c r="L4" s="63">
        <f t="shared" si="0"/>
        <v>1994</v>
      </c>
      <c r="M4" s="63">
        <f t="shared" si="0"/>
        <v>1995</v>
      </c>
      <c r="N4" s="63">
        <f t="shared" si="0"/>
        <v>1996</v>
      </c>
      <c r="O4" s="63">
        <f t="shared" si="0"/>
        <v>1997</v>
      </c>
      <c r="P4" s="63">
        <f t="shared" si="0"/>
        <v>1998</v>
      </c>
      <c r="Q4" s="63">
        <f t="shared" si="0"/>
        <v>1999</v>
      </c>
      <c r="R4" s="63">
        <f t="shared" si="0"/>
        <v>2000</v>
      </c>
      <c r="S4" s="63">
        <f t="shared" si="0"/>
        <v>2001</v>
      </c>
      <c r="T4" s="63">
        <f t="shared" si="0"/>
        <v>2002</v>
      </c>
      <c r="U4" s="63">
        <f t="shared" si="0"/>
        <v>2003</v>
      </c>
      <c r="V4" s="63">
        <f t="shared" si="0"/>
        <v>2004</v>
      </c>
      <c r="W4" s="63">
        <f t="shared" si="0"/>
        <v>2005</v>
      </c>
      <c r="X4" s="63">
        <f t="shared" si="0"/>
        <v>2006</v>
      </c>
      <c r="Y4" s="63">
        <f t="shared" si="0"/>
        <v>2007</v>
      </c>
      <c r="Z4" s="63">
        <f t="shared" si="0"/>
        <v>2008</v>
      </c>
      <c r="AA4" s="63">
        <f t="shared" si="0"/>
        <v>2009</v>
      </c>
      <c r="AB4" s="63">
        <f t="shared" si="0"/>
        <v>2010</v>
      </c>
      <c r="AC4" s="63">
        <f t="shared" si="0"/>
        <v>2011</v>
      </c>
      <c r="AD4" s="63">
        <f t="shared" si="0"/>
        <v>2012</v>
      </c>
      <c r="AE4" s="63">
        <f t="shared" si="0"/>
        <v>2013</v>
      </c>
      <c r="AF4" s="63">
        <f t="shared" si="0"/>
        <v>2014</v>
      </c>
      <c r="AG4" s="63">
        <f t="shared" si="0"/>
        <v>2015</v>
      </c>
      <c r="AH4" s="63">
        <f t="shared" si="0"/>
        <v>2016</v>
      </c>
      <c r="AI4" s="63">
        <f t="shared" si="0"/>
        <v>2017</v>
      </c>
      <c r="AJ4" s="63">
        <f t="shared" si="0"/>
        <v>2018</v>
      </c>
    </row>
    <row r="5" spans="2:36" ht="18" customHeight="1">
      <c r="D5" s="607" t="s">
        <v>370</v>
      </c>
      <c r="E5" s="610" t="s">
        <v>371</v>
      </c>
      <c r="F5" s="303" t="s">
        <v>372</v>
      </c>
      <c r="G5" s="30" t="s">
        <v>45</v>
      </c>
      <c r="H5" s="37" t="s">
        <v>114</v>
      </c>
      <c r="I5" s="37" t="s">
        <v>114</v>
      </c>
      <c r="J5" s="37" t="s">
        <v>114</v>
      </c>
      <c r="K5" s="37" t="s">
        <v>114</v>
      </c>
      <c r="L5" s="37" t="s">
        <v>114</v>
      </c>
      <c r="M5" s="37" t="s">
        <v>114</v>
      </c>
      <c r="N5" s="37" t="s">
        <v>114</v>
      </c>
      <c r="O5" s="37" t="s">
        <v>114</v>
      </c>
      <c r="P5" s="37" t="s">
        <v>114</v>
      </c>
      <c r="Q5" s="37" t="s">
        <v>114</v>
      </c>
      <c r="R5" s="37" t="s">
        <v>114</v>
      </c>
      <c r="S5" s="37" t="s">
        <v>114</v>
      </c>
      <c r="T5" s="37" t="s">
        <v>114</v>
      </c>
      <c r="U5" s="37" t="s">
        <v>114</v>
      </c>
      <c r="V5" s="37" t="s">
        <v>114</v>
      </c>
      <c r="W5" s="37" t="s">
        <v>114</v>
      </c>
      <c r="X5" s="37" t="s">
        <v>114</v>
      </c>
      <c r="Y5" s="37" t="s">
        <v>114</v>
      </c>
      <c r="Z5" s="37" t="s">
        <v>114</v>
      </c>
      <c r="AA5" s="37" t="s">
        <v>114</v>
      </c>
      <c r="AB5" s="37" t="s">
        <v>114</v>
      </c>
      <c r="AC5" s="37" t="s">
        <v>114</v>
      </c>
      <c r="AD5" s="37" t="s">
        <v>114</v>
      </c>
      <c r="AE5" s="37" t="s">
        <v>114</v>
      </c>
      <c r="AF5" s="37" t="s">
        <v>114</v>
      </c>
      <c r="AG5" s="37" t="s">
        <v>114</v>
      </c>
      <c r="AH5" s="37" t="s">
        <v>114</v>
      </c>
      <c r="AI5" s="37" t="s">
        <v>114</v>
      </c>
      <c r="AJ5" s="37" t="s">
        <v>114</v>
      </c>
    </row>
    <row r="6" spans="2:36" ht="18" customHeight="1">
      <c r="D6" s="607"/>
      <c r="E6" s="609"/>
      <c r="F6" s="303" t="s">
        <v>373</v>
      </c>
      <c r="G6" s="30" t="s">
        <v>45</v>
      </c>
      <c r="H6" s="37" t="s">
        <v>526</v>
      </c>
      <c r="I6" s="37" t="s">
        <v>526</v>
      </c>
      <c r="J6" s="37" t="s">
        <v>526</v>
      </c>
      <c r="K6" s="37" t="s">
        <v>526</v>
      </c>
      <c r="L6" s="37" t="s">
        <v>526</v>
      </c>
      <c r="M6" s="37" t="s">
        <v>526</v>
      </c>
      <c r="N6" s="37" t="s">
        <v>526</v>
      </c>
      <c r="O6" s="37">
        <v>0.1258664814814815</v>
      </c>
      <c r="P6" s="37">
        <v>0.24066777777777779</v>
      </c>
      <c r="Q6" s="37">
        <v>0.23236888888888896</v>
      </c>
      <c r="R6" s="37">
        <v>0.61550092592592598</v>
      </c>
      <c r="S6" s="37">
        <v>0.81467425925925929</v>
      </c>
      <c r="T6" s="37">
        <v>6.0913844444444454</v>
      </c>
      <c r="U6" s="37">
        <v>10.072084814814815</v>
      </c>
      <c r="V6" s="37">
        <v>8.2753753703703712</v>
      </c>
      <c r="W6" s="37">
        <v>6.4201738732444529</v>
      </c>
      <c r="X6" s="37">
        <v>9.9623231977268318</v>
      </c>
      <c r="Y6" s="37">
        <v>5.2654597629235083</v>
      </c>
      <c r="Z6" s="37">
        <v>3.5186465843406194</v>
      </c>
      <c r="AA6" s="37">
        <v>4.6415597296263593</v>
      </c>
      <c r="AB6" s="37">
        <v>5.7702648261843867</v>
      </c>
      <c r="AC6" s="37">
        <v>4.6001176302329991</v>
      </c>
      <c r="AD6" s="37">
        <v>5.5310860737716556</v>
      </c>
      <c r="AE6" s="37">
        <v>4.513187958967384</v>
      </c>
      <c r="AF6" s="37">
        <v>5.0205439829891816</v>
      </c>
      <c r="AG6" s="37">
        <v>6.0828020064472632</v>
      </c>
      <c r="AH6" s="37">
        <v>4.4651271159344343</v>
      </c>
      <c r="AI6" s="37">
        <v>5.031765828197754</v>
      </c>
      <c r="AJ6" s="37">
        <v>0.3105991726346885</v>
      </c>
    </row>
    <row r="7" spans="2:36" ht="34.5" customHeight="1">
      <c r="D7" s="607"/>
      <c r="E7" s="609"/>
      <c r="F7" s="35" t="s">
        <v>374</v>
      </c>
      <c r="G7" s="30" t="s">
        <v>45</v>
      </c>
      <c r="H7" s="37" t="s">
        <v>526</v>
      </c>
      <c r="I7" s="37" t="s">
        <v>526</v>
      </c>
      <c r="J7" s="37" t="s">
        <v>526</v>
      </c>
      <c r="K7" s="37" t="s">
        <v>526</v>
      </c>
      <c r="L7" s="37" t="s">
        <v>526</v>
      </c>
      <c r="M7" s="37" t="s">
        <v>526</v>
      </c>
      <c r="N7" s="37" t="s">
        <v>526</v>
      </c>
      <c r="O7" s="37" t="s">
        <v>526</v>
      </c>
      <c r="P7" s="37" t="s">
        <v>526</v>
      </c>
      <c r="Q7" s="37" t="s">
        <v>526</v>
      </c>
      <c r="R7" s="37">
        <v>15.01149112987035</v>
      </c>
      <c r="S7" s="37">
        <v>71.456041760008077</v>
      </c>
      <c r="T7" s="37">
        <v>126.87319217023521</v>
      </c>
      <c r="U7" s="37">
        <v>168.75121992506479</v>
      </c>
      <c r="V7" s="37">
        <v>191.25625814053649</v>
      </c>
      <c r="W7" s="37">
        <v>241.2070780820803</v>
      </c>
      <c r="X7" s="37">
        <v>214.56995843421609</v>
      </c>
      <c r="Y7" s="37">
        <v>195.91967118071304</v>
      </c>
      <c r="Z7" s="37">
        <v>194.45487653285238</v>
      </c>
      <c r="AA7" s="37">
        <v>205.53801362223544</v>
      </c>
      <c r="AB7" s="37">
        <v>242.29233066628942</v>
      </c>
      <c r="AC7" s="37">
        <v>231.85978546360741</v>
      </c>
      <c r="AD7" s="37">
        <v>234.70342406292002</v>
      </c>
      <c r="AE7" s="37" t="s">
        <v>526</v>
      </c>
      <c r="AF7" s="37">
        <v>23.711846388402453</v>
      </c>
      <c r="AG7" s="37">
        <v>39.475894218864603</v>
      </c>
      <c r="AH7" s="37">
        <v>33.638181009324455</v>
      </c>
      <c r="AI7" s="37">
        <v>43.70651892727237</v>
      </c>
      <c r="AJ7" s="37">
        <v>23.912306731806336</v>
      </c>
    </row>
    <row r="8" spans="2:36" ht="18" customHeight="1">
      <c r="D8" s="607"/>
      <c r="E8" s="610" t="s">
        <v>375</v>
      </c>
      <c r="F8" s="303" t="s">
        <v>376</v>
      </c>
      <c r="G8" s="30" t="s">
        <v>45</v>
      </c>
      <c r="H8" s="37" t="s">
        <v>526</v>
      </c>
      <c r="I8" s="37" t="s">
        <v>526</v>
      </c>
      <c r="J8" s="37" t="s">
        <v>526</v>
      </c>
      <c r="K8" s="37" t="s">
        <v>526</v>
      </c>
      <c r="L8" s="37" t="s">
        <v>526</v>
      </c>
      <c r="M8" s="37" t="s">
        <v>526</v>
      </c>
      <c r="N8" s="37" t="s">
        <v>526</v>
      </c>
      <c r="O8" s="37">
        <v>77.000000000000014</v>
      </c>
      <c r="P8" s="37">
        <v>77.000000000000014</v>
      </c>
      <c r="Q8" s="37">
        <v>169.13312392301265</v>
      </c>
      <c r="R8" s="37">
        <v>310.04513716524355</v>
      </c>
      <c r="S8" s="37">
        <v>485.41825647275607</v>
      </c>
      <c r="T8" s="37">
        <v>463.97453975239102</v>
      </c>
      <c r="U8" s="37">
        <v>597.52824076449087</v>
      </c>
      <c r="V8" s="37">
        <v>672.13162881788026</v>
      </c>
      <c r="W8" s="37">
        <v>637.21116059259987</v>
      </c>
      <c r="X8" s="37">
        <v>501.85004158987493</v>
      </c>
      <c r="Y8" s="37">
        <v>510.43676009355647</v>
      </c>
      <c r="Z8" s="37">
        <v>379.17105889753003</v>
      </c>
      <c r="AA8" s="37">
        <v>446.00022800311046</v>
      </c>
      <c r="AB8" s="37">
        <v>547.06013996255615</v>
      </c>
      <c r="AC8" s="37">
        <v>486.79963981883122</v>
      </c>
      <c r="AD8" s="37">
        <v>536.73372166467539</v>
      </c>
      <c r="AE8" s="37">
        <v>472.9811708717026</v>
      </c>
      <c r="AF8" s="37">
        <v>579.1818976160539</v>
      </c>
      <c r="AG8" s="37">
        <v>560.93807202278856</v>
      </c>
      <c r="AH8" s="37">
        <v>588.7088186659139</v>
      </c>
      <c r="AI8" s="37">
        <v>624.31532590876179</v>
      </c>
      <c r="AJ8" s="37">
        <v>528.28832529966803</v>
      </c>
    </row>
    <row r="9" spans="2:36" ht="18" customHeight="1">
      <c r="D9" s="607"/>
      <c r="E9" s="610"/>
      <c r="F9" s="303" t="s">
        <v>377</v>
      </c>
      <c r="G9" s="30" t="s">
        <v>45</v>
      </c>
      <c r="H9" s="37">
        <v>118.85419681841012</v>
      </c>
      <c r="I9" s="37">
        <v>117.07948468441471</v>
      </c>
      <c r="J9" s="37">
        <v>91.276631377246773</v>
      </c>
      <c r="K9" s="37">
        <v>77.171888729842436</v>
      </c>
      <c r="L9" s="37">
        <v>61.403928886247883</v>
      </c>
      <c r="M9" s="37">
        <v>63.046636955091401</v>
      </c>
      <c r="N9" s="37">
        <v>65.155756248240451</v>
      </c>
      <c r="O9" s="37">
        <v>74.858327308938357</v>
      </c>
      <c r="P9" s="37">
        <v>54.962017260899174</v>
      </c>
      <c r="Q9" s="37">
        <v>58.643245272459616</v>
      </c>
      <c r="R9" s="37">
        <v>51.266092122476024</v>
      </c>
      <c r="S9" s="37">
        <v>51.119534493559243</v>
      </c>
      <c r="T9" s="37">
        <v>44.317948152677218</v>
      </c>
      <c r="U9" s="37">
        <v>33.800689515853662</v>
      </c>
      <c r="V9" s="37">
        <v>18.408159745609499</v>
      </c>
      <c r="W9" s="37">
        <v>16.587010019493292</v>
      </c>
      <c r="X9" s="37">
        <v>13.208649338425545</v>
      </c>
      <c r="Y9" s="37">
        <v>13.14926509553608</v>
      </c>
      <c r="Z9" s="37">
        <v>3.2948593463416227</v>
      </c>
      <c r="AA9" s="37">
        <v>1.6506578015649271</v>
      </c>
      <c r="AB9" s="37">
        <v>1.6712544565670915</v>
      </c>
      <c r="AC9" s="37">
        <v>1.6568242054549456</v>
      </c>
      <c r="AD9" s="37" t="s">
        <v>526</v>
      </c>
      <c r="AE9" s="37" t="s">
        <v>526</v>
      </c>
      <c r="AF9" s="37" t="s">
        <v>526</v>
      </c>
      <c r="AG9" s="37" t="s">
        <v>526</v>
      </c>
      <c r="AH9" s="37" t="s">
        <v>526</v>
      </c>
      <c r="AI9" s="37" t="s">
        <v>526</v>
      </c>
      <c r="AJ9" s="37" t="s">
        <v>526</v>
      </c>
    </row>
    <row r="10" spans="2:36" ht="18" customHeight="1">
      <c r="D10" s="607"/>
      <c r="E10" s="610"/>
      <c r="F10" s="35" t="s">
        <v>378</v>
      </c>
      <c r="G10" s="30" t="s">
        <v>45</v>
      </c>
      <c r="H10" s="37">
        <v>13.695733333333335</v>
      </c>
      <c r="I10" s="37">
        <v>11.490966666666669</v>
      </c>
      <c r="J10" s="37">
        <v>22.445205328211717</v>
      </c>
      <c r="K10" s="37">
        <v>29.705044412635154</v>
      </c>
      <c r="L10" s="37">
        <v>47.39975851697794</v>
      </c>
      <c r="M10" s="37">
        <v>64.498321150349312</v>
      </c>
      <c r="N10" s="37">
        <v>85.107007234804712</v>
      </c>
      <c r="O10" s="37">
        <v>92.910385308371033</v>
      </c>
      <c r="P10" s="37">
        <v>90.186676576123986</v>
      </c>
      <c r="Q10" s="37">
        <v>91.640676409865364</v>
      </c>
      <c r="R10" s="37">
        <v>89.222619203663271</v>
      </c>
      <c r="S10" s="37">
        <v>112.33773231226606</v>
      </c>
      <c r="T10" s="37">
        <v>118.98701032314524</v>
      </c>
      <c r="U10" s="37">
        <v>101.62736670551493</v>
      </c>
      <c r="V10" s="37">
        <v>77.224050774221197</v>
      </c>
      <c r="W10" s="37">
        <v>66.543342929109102</v>
      </c>
      <c r="X10" s="37">
        <v>68.993229344021742</v>
      </c>
      <c r="Y10" s="37">
        <v>62.518146880835715</v>
      </c>
      <c r="Z10" s="37">
        <v>66.045416144119685</v>
      </c>
      <c r="AA10" s="37">
        <v>67.489719665636713</v>
      </c>
      <c r="AB10" s="37">
        <v>72.687676901532313</v>
      </c>
      <c r="AC10" s="37">
        <v>72.335948411400054</v>
      </c>
      <c r="AD10" s="37">
        <v>84.412215167450796</v>
      </c>
      <c r="AE10" s="37">
        <v>81.72449196721746</v>
      </c>
      <c r="AF10" s="37">
        <v>65.497597564965531</v>
      </c>
      <c r="AG10" s="37">
        <v>68.369879527778593</v>
      </c>
      <c r="AH10" s="37">
        <v>63.394966874242471</v>
      </c>
      <c r="AI10" s="37">
        <v>65.467751112680091</v>
      </c>
      <c r="AJ10" s="37">
        <v>63.474913795122646</v>
      </c>
    </row>
    <row r="11" spans="2:36" ht="18" customHeight="1">
      <c r="D11" s="607"/>
      <c r="E11" s="610"/>
      <c r="F11" s="303" t="s">
        <v>379</v>
      </c>
      <c r="G11" s="30" t="s">
        <v>45</v>
      </c>
      <c r="H11" s="37" t="s">
        <v>526</v>
      </c>
      <c r="I11" s="37" t="s">
        <v>526</v>
      </c>
      <c r="J11" s="37">
        <v>43.055014800588111</v>
      </c>
      <c r="K11" s="37">
        <v>51.740646821686738</v>
      </c>
      <c r="L11" s="37">
        <v>59.274646417625611</v>
      </c>
      <c r="M11" s="37">
        <v>55.537912555029187</v>
      </c>
      <c r="N11" s="37">
        <v>56.864504603966637</v>
      </c>
      <c r="O11" s="37">
        <v>56.360991910608149</v>
      </c>
      <c r="P11" s="37">
        <v>72.152443569025777</v>
      </c>
      <c r="Q11" s="37">
        <v>71.93258705381821</v>
      </c>
      <c r="R11" s="37">
        <v>113.71671045294789</v>
      </c>
      <c r="S11" s="37">
        <v>214.35318499052715</v>
      </c>
      <c r="T11" s="37">
        <v>294.23704094453922</v>
      </c>
      <c r="U11" s="37">
        <v>360.05847418425583</v>
      </c>
      <c r="V11" s="37">
        <v>626.5847246016541</v>
      </c>
      <c r="W11" s="37">
        <v>998.34658218844447</v>
      </c>
      <c r="X11" s="37">
        <v>1349.8498567058748</v>
      </c>
      <c r="Y11" s="37">
        <v>1606.0332784885909</v>
      </c>
      <c r="Z11" s="37">
        <v>1614.0009246027248</v>
      </c>
      <c r="AA11" s="37">
        <v>1662.439128385477</v>
      </c>
      <c r="AB11" s="37">
        <v>1726.2171728638127</v>
      </c>
      <c r="AC11" s="37">
        <v>1746.9929410872132</v>
      </c>
      <c r="AD11" s="37">
        <v>1772.452427769399</v>
      </c>
      <c r="AE11" s="37">
        <v>1852.5512383357</v>
      </c>
      <c r="AF11" s="37">
        <v>1905.3348551835156</v>
      </c>
      <c r="AG11" s="37">
        <v>1952.49220866325</v>
      </c>
      <c r="AH11" s="37">
        <v>2000.7425970554168</v>
      </c>
      <c r="AI11" s="37">
        <v>2064.6517777397235</v>
      </c>
      <c r="AJ11" s="37">
        <v>2090.5793446024254</v>
      </c>
    </row>
    <row r="12" spans="2:36" ht="18" customHeight="1">
      <c r="D12" s="607"/>
      <c r="E12" s="610"/>
      <c r="F12" s="303" t="s">
        <v>380</v>
      </c>
      <c r="G12" s="30" t="s">
        <v>45</v>
      </c>
      <c r="H12" s="37" t="s">
        <v>114</v>
      </c>
      <c r="I12" s="37" t="s">
        <v>114</v>
      </c>
      <c r="J12" s="37" t="s">
        <v>114</v>
      </c>
      <c r="K12" s="37" t="s">
        <v>114</v>
      </c>
      <c r="L12" s="37" t="s">
        <v>114</v>
      </c>
      <c r="M12" s="37" t="s">
        <v>114</v>
      </c>
      <c r="N12" s="37" t="s">
        <v>114</v>
      </c>
      <c r="O12" s="37" t="s">
        <v>114</v>
      </c>
      <c r="P12" s="37" t="s">
        <v>114</v>
      </c>
      <c r="Q12" s="37" t="s">
        <v>114</v>
      </c>
      <c r="R12" s="37" t="s">
        <v>114</v>
      </c>
      <c r="S12" s="37" t="s">
        <v>114</v>
      </c>
      <c r="T12" s="37" t="s">
        <v>114</v>
      </c>
      <c r="U12" s="37" t="s">
        <v>114</v>
      </c>
      <c r="V12" s="37" t="s">
        <v>114</v>
      </c>
      <c r="W12" s="37" t="s">
        <v>114</v>
      </c>
      <c r="X12" s="37" t="s">
        <v>114</v>
      </c>
      <c r="Y12" s="37" t="s">
        <v>114</v>
      </c>
      <c r="Z12" s="37" t="s">
        <v>114</v>
      </c>
      <c r="AA12" s="37" t="s">
        <v>114</v>
      </c>
      <c r="AB12" s="37" t="s">
        <v>114</v>
      </c>
      <c r="AC12" s="37" t="s">
        <v>114</v>
      </c>
      <c r="AD12" s="37" t="s">
        <v>114</v>
      </c>
      <c r="AE12" s="37" t="s">
        <v>114</v>
      </c>
      <c r="AF12" s="37" t="s">
        <v>114</v>
      </c>
      <c r="AG12" s="37" t="s">
        <v>114</v>
      </c>
      <c r="AH12" s="37" t="s">
        <v>114</v>
      </c>
      <c r="AI12" s="37" t="s">
        <v>114</v>
      </c>
      <c r="AJ12" s="37" t="s">
        <v>114</v>
      </c>
    </row>
    <row r="13" spans="2:36" ht="18" customHeight="1">
      <c r="D13" s="607"/>
      <c r="E13" s="610"/>
      <c r="F13" s="304" t="s">
        <v>381</v>
      </c>
      <c r="G13" s="30" t="s">
        <v>45</v>
      </c>
      <c r="H13" s="37">
        <v>196.90769920661975</v>
      </c>
      <c r="I13" s="37">
        <v>263.86570428875552</v>
      </c>
      <c r="J13" s="37">
        <v>291.05190005197562</v>
      </c>
      <c r="K13" s="37">
        <v>380.71465106722263</v>
      </c>
      <c r="L13" s="37">
        <v>423.00484343859659</v>
      </c>
      <c r="M13" s="37">
        <v>491.68986926081448</v>
      </c>
      <c r="N13" s="37">
        <v>506.60321204862356</v>
      </c>
      <c r="O13" s="37">
        <v>529.98910917902094</v>
      </c>
      <c r="P13" s="37">
        <v>539.89291701157322</v>
      </c>
      <c r="Q13" s="37">
        <v>666.26599546825014</v>
      </c>
      <c r="R13" s="37">
        <v>879.0731658730067</v>
      </c>
      <c r="S13" s="37">
        <v>978.12378129906051</v>
      </c>
      <c r="T13" s="37">
        <v>1031.4953023001838</v>
      </c>
      <c r="U13" s="37">
        <v>1068.4274057662883</v>
      </c>
      <c r="V13" s="37">
        <v>1090.8049394321952</v>
      </c>
      <c r="W13" s="37">
        <v>1088.2944368537976</v>
      </c>
      <c r="X13" s="37">
        <v>1226.0254237748547</v>
      </c>
      <c r="Y13" s="37">
        <v>1301.3543918985015</v>
      </c>
      <c r="Z13" s="37">
        <v>1374.6877176067651</v>
      </c>
      <c r="AA13" s="37">
        <v>1391.2945399587786</v>
      </c>
      <c r="AB13" s="37">
        <v>1323.992766829394</v>
      </c>
      <c r="AC13" s="37">
        <v>1355.1628397992145</v>
      </c>
      <c r="AD13" s="37">
        <v>1358.5991187300372</v>
      </c>
      <c r="AE13" s="37">
        <v>1454.8127007724895</v>
      </c>
      <c r="AF13" s="37">
        <v>1638.8250241223197</v>
      </c>
      <c r="AG13" s="37">
        <v>1593.0923023058306</v>
      </c>
      <c r="AH13" s="37">
        <v>1713.9671926411611</v>
      </c>
      <c r="AI13" s="37">
        <v>1779.7652928744772</v>
      </c>
      <c r="AJ13" s="37">
        <v>1964.7369585827241</v>
      </c>
    </row>
    <row r="14" spans="2:36" ht="18" customHeight="1">
      <c r="D14" s="607"/>
      <c r="E14" s="611"/>
      <c r="F14" s="305" t="s">
        <v>382</v>
      </c>
      <c r="G14" s="306" t="s">
        <v>45</v>
      </c>
      <c r="H14" s="307">
        <v>3869.5650359861984</v>
      </c>
      <c r="I14" s="307">
        <v>3782.9925585815058</v>
      </c>
      <c r="J14" s="307">
        <v>4467.3744035304107</v>
      </c>
      <c r="K14" s="307">
        <v>3699.7294501184556</v>
      </c>
      <c r="L14" s="307">
        <v>4626.103131576675</v>
      </c>
      <c r="M14" s="307">
        <v>4463.8509308887005</v>
      </c>
      <c r="N14" s="307">
        <v>4206.7796184053905</v>
      </c>
      <c r="O14" s="307">
        <v>4631.8910332176347</v>
      </c>
      <c r="P14" s="307">
        <v>4337.9781974214102</v>
      </c>
      <c r="Q14" s="307">
        <v>4124.567695655679</v>
      </c>
      <c r="R14" s="307">
        <v>4425.0055339699147</v>
      </c>
      <c r="S14" s="307">
        <v>4501.6300501687501</v>
      </c>
      <c r="T14" s="307">
        <v>4774.1101314320922</v>
      </c>
      <c r="U14" s="307">
        <v>5176.161115217642</v>
      </c>
      <c r="V14" s="307">
        <v>5517.5668561461553</v>
      </c>
      <c r="W14" s="307">
        <v>5767.6980250347833</v>
      </c>
      <c r="X14" s="307">
        <v>5631.968826743233</v>
      </c>
      <c r="Y14" s="307">
        <v>6010.4016661695296</v>
      </c>
      <c r="Z14" s="307">
        <v>5358.5408811499501</v>
      </c>
      <c r="AA14" s="307">
        <v>5236.539296588141</v>
      </c>
      <c r="AB14" s="307">
        <v>5526.3509328538639</v>
      </c>
      <c r="AC14" s="307">
        <v>5378.7949110362879</v>
      </c>
      <c r="AD14" s="307">
        <v>5624.8538499858942</v>
      </c>
      <c r="AE14" s="307">
        <v>5507.6681104039999</v>
      </c>
      <c r="AF14" s="307">
        <v>5256.7049573909417</v>
      </c>
      <c r="AG14" s="307">
        <v>5647.5280065589977</v>
      </c>
      <c r="AH14" s="307">
        <v>5304.8955330077642</v>
      </c>
      <c r="AI14" s="307">
        <v>5339.3133816725758</v>
      </c>
      <c r="AJ14" s="307">
        <v>5144.5685522615604</v>
      </c>
    </row>
    <row r="15" spans="2:36" ht="18" customHeight="1" thickBot="1">
      <c r="D15" s="623"/>
      <c r="E15" s="56" t="s">
        <v>383</v>
      </c>
      <c r="F15" s="308" t="s">
        <v>384</v>
      </c>
      <c r="G15" s="42" t="s">
        <v>45</v>
      </c>
      <c r="H15" s="43">
        <v>6678.5783160819501</v>
      </c>
      <c r="I15" s="43">
        <v>6874.3776547025627</v>
      </c>
      <c r="J15" s="43">
        <v>6891.8021690518553</v>
      </c>
      <c r="K15" s="43">
        <v>6837.294227487796</v>
      </c>
      <c r="L15" s="43">
        <v>6924.4562741789978</v>
      </c>
      <c r="M15" s="43">
        <v>7292.1884327379839</v>
      </c>
      <c r="N15" s="43">
        <v>7604.1860650318495</v>
      </c>
      <c r="O15" s="43">
        <v>8031.8580014417003</v>
      </c>
      <c r="P15" s="43">
        <v>8580.1240465387</v>
      </c>
      <c r="Q15" s="43">
        <v>8689.8130374066095</v>
      </c>
      <c r="R15" s="43">
        <v>9330.3960764855929</v>
      </c>
      <c r="S15" s="43">
        <v>9717.2731245578398</v>
      </c>
      <c r="T15" s="43">
        <v>10137.522205430849</v>
      </c>
      <c r="U15" s="43">
        <v>10291.925989584974</v>
      </c>
      <c r="V15" s="43">
        <v>9347.1232708279822</v>
      </c>
      <c r="W15" s="43">
        <v>8254.7453646850772</v>
      </c>
      <c r="X15" s="43">
        <v>7146.3122022675416</v>
      </c>
      <c r="Y15" s="43">
        <v>6811.8643592434628</v>
      </c>
      <c r="Z15" s="43">
        <v>7823.6296898055325</v>
      </c>
      <c r="AA15" s="43">
        <v>6614.5656338565532</v>
      </c>
      <c r="AB15" s="43">
        <v>6444.0582322361961</v>
      </c>
      <c r="AC15" s="43">
        <v>6685.4687037908943</v>
      </c>
      <c r="AD15" s="43">
        <v>7516.2211954996237</v>
      </c>
      <c r="AE15" s="43">
        <v>7328.4792701711331</v>
      </c>
      <c r="AF15" s="43">
        <v>6855.266667021765</v>
      </c>
      <c r="AG15" s="43">
        <v>6973.1188150701964</v>
      </c>
      <c r="AH15" s="43">
        <v>7855.0492884059713</v>
      </c>
      <c r="AI15" s="43">
        <v>8277.6272411304126</v>
      </c>
      <c r="AJ15" s="43">
        <v>8224.1348835069057</v>
      </c>
    </row>
    <row r="16" spans="2:36" ht="18" customHeight="1" thickTop="1" thickBot="1">
      <c r="D16" s="617"/>
      <c r="E16" s="619" t="s">
        <v>71</v>
      </c>
      <c r="F16" s="620"/>
      <c r="G16" s="53" t="s">
        <v>45</v>
      </c>
      <c r="H16" s="309">
        <f>SUM(H5:H15)</f>
        <v>10877.600981426513</v>
      </c>
      <c r="I16" s="309">
        <f t="shared" ref="I16:AJ16" si="1">SUM(I5:I15)</f>
        <v>11049.806368923906</v>
      </c>
      <c r="J16" s="309">
        <f t="shared" si="1"/>
        <v>11807.005324140289</v>
      </c>
      <c r="K16" s="309">
        <f t="shared" si="1"/>
        <v>11076.355908637637</v>
      </c>
      <c r="L16" s="309">
        <f t="shared" si="1"/>
        <v>12141.64258301512</v>
      </c>
      <c r="M16" s="309">
        <f t="shared" si="1"/>
        <v>12430.812103547969</v>
      </c>
      <c r="N16" s="309">
        <f t="shared" si="1"/>
        <v>12524.696163572877</v>
      </c>
      <c r="O16" s="309">
        <f t="shared" si="1"/>
        <v>13494.993714847755</v>
      </c>
      <c r="P16" s="309">
        <f t="shared" si="1"/>
        <v>13752.536966155511</v>
      </c>
      <c r="Q16" s="309">
        <f t="shared" si="1"/>
        <v>13872.228730078583</v>
      </c>
      <c r="R16" s="309">
        <f t="shared" si="1"/>
        <v>15214.352327328641</v>
      </c>
      <c r="S16" s="309">
        <f t="shared" si="1"/>
        <v>16132.526380314026</v>
      </c>
      <c r="T16" s="309">
        <f t="shared" si="1"/>
        <v>16997.608754950557</v>
      </c>
      <c r="U16" s="309">
        <f t="shared" si="1"/>
        <v>17808.352586478897</v>
      </c>
      <c r="V16" s="309">
        <f t="shared" si="1"/>
        <v>17549.375263856604</v>
      </c>
      <c r="W16" s="309">
        <f t="shared" si="1"/>
        <v>17077.053174258632</v>
      </c>
      <c r="X16" s="309">
        <f t="shared" si="1"/>
        <v>16162.740511395768</v>
      </c>
      <c r="Y16" s="309">
        <f t="shared" si="1"/>
        <v>16516.942998813651</v>
      </c>
      <c r="Z16" s="309">
        <f t="shared" si="1"/>
        <v>16817.344070670159</v>
      </c>
      <c r="AA16" s="309">
        <f t="shared" si="1"/>
        <v>15630.158777611123</v>
      </c>
      <c r="AB16" s="309">
        <f t="shared" si="1"/>
        <v>15890.100771596397</v>
      </c>
      <c r="AC16" s="309">
        <f t="shared" si="1"/>
        <v>15963.671711243136</v>
      </c>
      <c r="AD16" s="309">
        <f t="shared" si="1"/>
        <v>17133.507038953772</v>
      </c>
      <c r="AE16" s="309">
        <f t="shared" si="1"/>
        <v>16702.730170481209</v>
      </c>
      <c r="AF16" s="309">
        <f t="shared" si="1"/>
        <v>16329.543389270955</v>
      </c>
      <c r="AG16" s="309">
        <f t="shared" si="1"/>
        <v>16841.097980374154</v>
      </c>
      <c r="AH16" s="309">
        <f t="shared" si="1"/>
        <v>17564.861704775729</v>
      </c>
      <c r="AI16" s="309">
        <f t="shared" si="1"/>
        <v>18199.879055194102</v>
      </c>
      <c r="AJ16" s="309">
        <f t="shared" si="1"/>
        <v>18040.00588395285</v>
      </c>
    </row>
    <row r="17" spans="4:36" ht="18" customHeight="1" thickTop="1">
      <c r="D17" s="616" t="s">
        <v>385</v>
      </c>
      <c r="E17" s="618" t="s">
        <v>371</v>
      </c>
      <c r="F17" s="303" t="s">
        <v>372</v>
      </c>
      <c r="G17" s="47" t="s">
        <v>73</v>
      </c>
      <c r="H17" s="310" t="s">
        <v>114</v>
      </c>
      <c r="I17" s="310" t="s">
        <v>114</v>
      </c>
      <c r="J17" s="310" t="s">
        <v>114</v>
      </c>
      <c r="K17" s="310" t="s">
        <v>114</v>
      </c>
      <c r="L17" s="310" t="s">
        <v>114</v>
      </c>
      <c r="M17" s="310" t="s">
        <v>114</v>
      </c>
      <c r="N17" s="310" t="s">
        <v>114</v>
      </c>
      <c r="O17" s="310" t="s">
        <v>114</v>
      </c>
      <c r="P17" s="310" t="s">
        <v>114</v>
      </c>
      <c r="Q17" s="310" t="s">
        <v>114</v>
      </c>
      <c r="R17" s="310" t="s">
        <v>114</v>
      </c>
      <c r="S17" s="310" t="s">
        <v>114</v>
      </c>
      <c r="T17" s="310" t="s">
        <v>114</v>
      </c>
      <c r="U17" s="310" t="s">
        <v>114</v>
      </c>
      <c r="V17" s="310" t="s">
        <v>114</v>
      </c>
      <c r="W17" s="310" t="s">
        <v>114</v>
      </c>
      <c r="X17" s="310" t="s">
        <v>114</v>
      </c>
      <c r="Y17" s="310" t="s">
        <v>114</v>
      </c>
      <c r="Z17" s="310" t="s">
        <v>114</v>
      </c>
      <c r="AA17" s="310" t="s">
        <v>114</v>
      </c>
      <c r="AB17" s="310" t="s">
        <v>114</v>
      </c>
      <c r="AC17" s="310" t="s">
        <v>114</v>
      </c>
      <c r="AD17" s="310" t="s">
        <v>114</v>
      </c>
      <c r="AE17" s="310" t="s">
        <v>114</v>
      </c>
      <c r="AF17" s="310" t="s">
        <v>114</v>
      </c>
      <c r="AG17" s="310" t="s">
        <v>114</v>
      </c>
      <c r="AH17" s="310" t="s">
        <v>114</v>
      </c>
      <c r="AI17" s="310" t="s">
        <v>114</v>
      </c>
      <c r="AJ17" s="310" t="s">
        <v>114</v>
      </c>
    </row>
    <row r="18" spans="4:36" ht="18" customHeight="1">
      <c r="D18" s="607"/>
      <c r="E18" s="609"/>
      <c r="F18" s="303" t="s">
        <v>373</v>
      </c>
      <c r="G18" s="30" t="s">
        <v>73</v>
      </c>
      <c r="H18" s="311" t="s">
        <v>526</v>
      </c>
      <c r="I18" s="311" t="s">
        <v>526</v>
      </c>
      <c r="J18" s="311" t="s">
        <v>526</v>
      </c>
      <c r="K18" s="311" t="s">
        <v>526</v>
      </c>
      <c r="L18" s="311" t="s">
        <v>526</v>
      </c>
      <c r="M18" s="311" t="s">
        <v>526</v>
      </c>
      <c r="N18" s="311" t="s">
        <v>526</v>
      </c>
      <c r="O18" s="311">
        <v>3.4905514084976762E-7</v>
      </c>
      <c r="P18" s="311">
        <v>6.6742411547098439E-7</v>
      </c>
      <c r="Q18" s="311">
        <v>6.4440949079957098E-7</v>
      </c>
      <c r="R18" s="311">
        <v>1.7069179964631493E-6</v>
      </c>
      <c r="S18" s="311">
        <v>2.2592689885770673E-6</v>
      </c>
      <c r="T18" s="311">
        <v>1.6892734508817324E-5</v>
      </c>
      <c r="U18" s="311">
        <v>2.7932082809538546E-5</v>
      </c>
      <c r="V18" s="311">
        <v>2.2949416568177583E-5</v>
      </c>
      <c r="W18" s="311">
        <v>1.7805647954116719E-5</v>
      </c>
      <c r="X18" s="311">
        <v>2.7629056918031604E-5</v>
      </c>
      <c r="Y18" s="311">
        <v>1.4602779354011707E-5</v>
      </c>
      <c r="Z18" s="311">
        <v>9.7582008606792164E-6</v>
      </c>
      <c r="AA18" s="311">
        <v>1.2872846732877144E-5</v>
      </c>
      <c r="AB18" s="311">
        <v>1.6022014542082192E-5</v>
      </c>
      <c r="AC18" s="311">
        <v>1.2776952463412922E-5</v>
      </c>
      <c r="AD18" s="311">
        <v>1.5366097738946912E-5</v>
      </c>
      <c r="AE18" s="311">
        <v>1.2540285406375222E-5</v>
      </c>
      <c r="AF18" s="311">
        <v>1.3950314744577142E-5</v>
      </c>
      <c r="AG18" s="311">
        <v>1.6904241821153033E-5</v>
      </c>
      <c r="AH18" s="311">
        <v>1.2404575836229457E-5</v>
      </c>
      <c r="AI18" s="311">
        <v>1.3981039268513477E-5</v>
      </c>
      <c r="AJ18" s="311">
        <v>8.6289499434685415E-7</v>
      </c>
    </row>
    <row r="19" spans="4:36" ht="34.5" customHeight="1">
      <c r="D19" s="607"/>
      <c r="E19" s="609"/>
      <c r="F19" s="35" t="s">
        <v>374</v>
      </c>
      <c r="G19" s="30" t="s">
        <v>73</v>
      </c>
      <c r="H19" s="37" t="s">
        <v>526</v>
      </c>
      <c r="I19" s="37" t="s">
        <v>526</v>
      </c>
      <c r="J19" s="37" t="s">
        <v>526</v>
      </c>
      <c r="K19" s="37" t="s">
        <v>526</v>
      </c>
      <c r="L19" s="37" t="s">
        <v>526</v>
      </c>
      <c r="M19" s="37" t="s">
        <v>526</v>
      </c>
      <c r="N19" s="37" t="s">
        <v>526</v>
      </c>
      <c r="O19" s="37" t="s">
        <v>526</v>
      </c>
      <c r="P19" s="37" t="s">
        <v>526</v>
      </c>
      <c r="Q19" s="37" t="s">
        <v>526</v>
      </c>
      <c r="R19" s="37" t="s">
        <v>114</v>
      </c>
      <c r="S19" s="37" t="s">
        <v>114</v>
      </c>
      <c r="T19" s="37" t="s">
        <v>114</v>
      </c>
      <c r="U19" s="37" t="s">
        <v>114</v>
      </c>
      <c r="V19" s="37" t="s">
        <v>114</v>
      </c>
      <c r="W19" s="37" t="s">
        <v>114</v>
      </c>
      <c r="X19" s="37" t="s">
        <v>114</v>
      </c>
      <c r="Y19" s="37" t="s">
        <v>114</v>
      </c>
      <c r="Z19" s="37" t="s">
        <v>114</v>
      </c>
      <c r="AA19" s="37" t="s">
        <v>114</v>
      </c>
      <c r="AB19" s="37" t="s">
        <v>114</v>
      </c>
      <c r="AC19" s="37" t="s">
        <v>114</v>
      </c>
      <c r="AD19" s="37" t="s">
        <v>114</v>
      </c>
      <c r="AE19" s="37" t="s">
        <v>526</v>
      </c>
      <c r="AF19" s="37" t="s">
        <v>114</v>
      </c>
      <c r="AG19" s="37" t="s">
        <v>114</v>
      </c>
      <c r="AH19" s="37" t="s">
        <v>114</v>
      </c>
      <c r="AI19" s="37" t="s">
        <v>114</v>
      </c>
      <c r="AJ19" s="37" t="s">
        <v>114</v>
      </c>
    </row>
    <row r="20" spans="4:36" ht="18" customHeight="1">
      <c r="D20" s="607"/>
      <c r="E20" s="610" t="s">
        <v>386</v>
      </c>
      <c r="F20" s="303" t="s">
        <v>376</v>
      </c>
      <c r="G20" s="30" t="s">
        <v>73</v>
      </c>
      <c r="H20" s="311" t="s">
        <v>526</v>
      </c>
      <c r="I20" s="311" t="s">
        <v>526</v>
      </c>
      <c r="J20" s="311" t="s">
        <v>526</v>
      </c>
      <c r="K20" s="311" t="s">
        <v>526</v>
      </c>
      <c r="L20" s="311" t="s">
        <v>526</v>
      </c>
      <c r="M20" s="311" t="s">
        <v>526</v>
      </c>
      <c r="N20" s="311" t="s">
        <v>526</v>
      </c>
      <c r="O20" s="311" t="s">
        <v>526</v>
      </c>
      <c r="P20" s="311" t="s">
        <v>526</v>
      </c>
      <c r="Q20" s="311" t="s">
        <v>526</v>
      </c>
      <c r="R20" s="311" t="s">
        <v>526</v>
      </c>
      <c r="S20" s="311" t="s">
        <v>526</v>
      </c>
      <c r="T20" s="311" t="s">
        <v>526</v>
      </c>
      <c r="U20" s="311" t="s">
        <v>526</v>
      </c>
      <c r="V20" s="311">
        <v>1.4291221435574526E-4</v>
      </c>
      <c r="W20" s="311">
        <v>7.6618725447661522E-4</v>
      </c>
      <c r="X20" s="311">
        <v>9.64828394526108E-4</v>
      </c>
      <c r="Y20" s="311">
        <v>1.1918468402969569E-3</v>
      </c>
      <c r="Z20" s="311">
        <v>1.3621106746250938E-3</v>
      </c>
      <c r="AA20" s="311">
        <v>1.3621106746250938E-3</v>
      </c>
      <c r="AB20" s="311">
        <v>1.3904879803464498E-3</v>
      </c>
      <c r="AC20" s="311">
        <v>1.2769787574610256E-3</v>
      </c>
      <c r="AD20" s="311">
        <v>1.2769787574610256E-3</v>
      </c>
      <c r="AE20" s="311">
        <v>1.2486014517396693E-3</v>
      </c>
      <c r="AF20" s="311">
        <v>1.418865286067806E-3</v>
      </c>
      <c r="AG20" s="311">
        <v>1.3904879803464498E-3</v>
      </c>
      <c r="AH20" s="311">
        <v>1.4472425917891622E-3</v>
      </c>
      <c r="AI20" s="311">
        <v>1.6458837318386549E-3</v>
      </c>
      <c r="AJ20" s="311">
        <v>1.7310156490027231E-3</v>
      </c>
    </row>
    <row r="21" spans="4:36" ht="18" customHeight="1">
      <c r="D21" s="607"/>
      <c r="E21" s="610"/>
      <c r="F21" s="303" t="s">
        <v>377</v>
      </c>
      <c r="G21" s="30" t="s">
        <v>73</v>
      </c>
      <c r="H21" s="311">
        <v>3.2292867262299788E-4</v>
      </c>
      <c r="I21" s="311">
        <v>3.2292867262299788E-4</v>
      </c>
      <c r="J21" s="311">
        <v>2.5545103953759533E-4</v>
      </c>
      <c r="K21" s="311">
        <v>2.1689239206022245E-4</v>
      </c>
      <c r="L21" s="311">
        <v>1.7351391364817795E-4</v>
      </c>
      <c r="M21" s="311">
        <v>1.7833374458284956E-4</v>
      </c>
      <c r="N21" s="311">
        <v>1.8315357551752117E-4</v>
      </c>
      <c r="O21" s="311">
        <v>2.0725273019087922E-4</v>
      </c>
      <c r="P21" s="311">
        <v>1.5423458990949151E-4</v>
      </c>
      <c r="Q21" s="311">
        <v>1.6387425177883476E-4</v>
      </c>
      <c r="R21" s="311">
        <v>1.4459492804014829E-4</v>
      </c>
      <c r="S21" s="311">
        <v>1.4459492804014829E-4</v>
      </c>
      <c r="T21" s="311">
        <v>1.2531560430146187E-4</v>
      </c>
      <c r="U21" s="311">
        <v>9.6396618693432196E-5</v>
      </c>
      <c r="V21" s="311">
        <v>5.3018140281387709E-5</v>
      </c>
      <c r="W21" s="311">
        <v>7.6563821545979661E-5</v>
      </c>
      <c r="X21" s="311">
        <v>6.1251057236783726E-5</v>
      </c>
      <c r="Y21" s="311">
        <v>6.1251057236783726E-5</v>
      </c>
      <c r="Z21" s="311">
        <v>1.5312764309195932E-5</v>
      </c>
      <c r="AA21" s="311">
        <v>7.6563821545979658E-6</v>
      </c>
      <c r="AB21" s="311">
        <v>7.6563821545979658E-6</v>
      </c>
      <c r="AC21" s="311">
        <v>7.6563821545979658E-6</v>
      </c>
      <c r="AD21" s="311" t="s">
        <v>526</v>
      </c>
      <c r="AE21" s="311" t="s">
        <v>526</v>
      </c>
      <c r="AF21" s="311" t="s">
        <v>526</v>
      </c>
      <c r="AG21" s="311" t="s">
        <v>526</v>
      </c>
      <c r="AH21" s="311" t="s">
        <v>526</v>
      </c>
      <c r="AI21" s="311" t="s">
        <v>526</v>
      </c>
      <c r="AJ21" s="311" t="s">
        <v>526</v>
      </c>
    </row>
    <row r="22" spans="4:36" ht="18" customHeight="1">
      <c r="D22" s="607"/>
      <c r="E22" s="610"/>
      <c r="F22" s="35" t="s">
        <v>378</v>
      </c>
      <c r="G22" s="30" t="s">
        <v>73</v>
      </c>
      <c r="H22" s="311">
        <v>2.0467672874443517E-5</v>
      </c>
      <c r="I22" s="311">
        <v>1.7172745775652853E-5</v>
      </c>
      <c r="J22" s="311">
        <v>3.5004458643148856E-5</v>
      </c>
      <c r="K22" s="311">
        <v>4.5951748445184417E-5</v>
      </c>
      <c r="L22" s="311">
        <v>7.476501122436621E-5</v>
      </c>
      <c r="M22" s="311">
        <v>1.0245703762173199E-4</v>
      </c>
      <c r="N22" s="311">
        <v>1.348298956834257E-4</v>
      </c>
      <c r="O22" s="311">
        <v>1.4476454199991909E-4</v>
      </c>
      <c r="P22" s="311">
        <v>1.5073590761503384E-4</v>
      </c>
      <c r="Q22" s="311">
        <v>1.5660080113546565E-4</v>
      </c>
      <c r="R22" s="311">
        <v>1.5366524517538657E-4</v>
      </c>
      <c r="S22" s="311">
        <v>1.9035312411885369E-4</v>
      </c>
      <c r="T22" s="311">
        <v>2.0104729363274403E-4</v>
      </c>
      <c r="U22" s="311">
        <v>1.8013180172015488E-4</v>
      </c>
      <c r="V22" s="311">
        <v>1.4323273413974994E-4</v>
      </c>
      <c r="W22" s="311">
        <v>1.71308742138239E-4</v>
      </c>
      <c r="X22" s="311">
        <v>1.7965571841883205E-4</v>
      </c>
      <c r="Y22" s="311">
        <v>1.6585682759870705E-4</v>
      </c>
      <c r="Z22" s="311">
        <v>1.7353683010688301E-4</v>
      </c>
      <c r="AA22" s="311">
        <v>1.7849377442870221E-4</v>
      </c>
      <c r="AB22" s="311">
        <v>1.9074341968668861E-4</v>
      </c>
      <c r="AC22" s="311">
        <v>1.9203635289246035E-4</v>
      </c>
      <c r="AD22" s="311">
        <v>2.2392411503155207E-4</v>
      </c>
      <c r="AE22" s="311">
        <v>2.1798668708569754E-4</v>
      </c>
      <c r="AF22" s="311">
        <v>1.7560265889719884E-4</v>
      </c>
      <c r="AG22" s="311">
        <v>1.8540932012659514E-4</v>
      </c>
      <c r="AH22" s="311">
        <v>1.7359399539736945E-4</v>
      </c>
      <c r="AI22" s="311">
        <v>1.7055862108268009E-4</v>
      </c>
      <c r="AJ22" s="311">
        <v>1.6418245459870142E-4</v>
      </c>
    </row>
    <row r="23" spans="4:36" ht="18" customHeight="1">
      <c r="D23" s="607"/>
      <c r="E23" s="610"/>
      <c r="F23" s="303" t="s">
        <v>379</v>
      </c>
      <c r="G23" s="30" t="s">
        <v>73</v>
      </c>
      <c r="H23" s="311" t="s">
        <v>526</v>
      </c>
      <c r="I23" s="311" t="s">
        <v>526</v>
      </c>
      <c r="J23" s="311">
        <v>6.8402396989837447E-5</v>
      </c>
      <c r="K23" s="311">
        <v>9.0973777637782968E-5</v>
      </c>
      <c r="L23" s="311">
        <v>1.0655307221599891E-4</v>
      </c>
      <c r="M23" s="311">
        <v>1.0229523303885791E-4</v>
      </c>
      <c r="N23" s="311">
        <v>1.0116752641718774E-4</v>
      </c>
      <c r="O23" s="311">
        <v>9.9823380345899642E-5</v>
      </c>
      <c r="P23" s="311">
        <v>1.2509246002651202E-4</v>
      </c>
      <c r="Q23" s="311">
        <v>1.2979105654204297E-4</v>
      </c>
      <c r="R23" s="311">
        <v>2.2193802561189162E-4</v>
      </c>
      <c r="S23" s="311">
        <v>4.4956602260671152E-4</v>
      </c>
      <c r="T23" s="311">
        <v>6.3885992591381727E-4</v>
      </c>
      <c r="U23" s="311">
        <v>8.5730493151419177E-4</v>
      </c>
      <c r="V23" s="311">
        <v>1.4853976424393383E-3</v>
      </c>
      <c r="W23" s="311">
        <v>2.7064321237130046E-3</v>
      </c>
      <c r="X23" s="311">
        <v>3.6514884733643859E-3</v>
      </c>
      <c r="Y23" s="311">
        <v>4.3381833679555781E-3</v>
      </c>
      <c r="Z23" s="311">
        <v>4.3472318991758328E-3</v>
      </c>
      <c r="AA23" s="311">
        <v>4.4723854183281011E-3</v>
      </c>
      <c r="AB23" s="311">
        <v>4.6205186828616246E-3</v>
      </c>
      <c r="AC23" s="311">
        <v>4.7032212875288424E-3</v>
      </c>
      <c r="AD23" s="311">
        <v>4.7809262260154854E-3</v>
      </c>
      <c r="AE23" s="311">
        <v>5.005252017411959E-3</v>
      </c>
      <c r="AF23" s="311">
        <v>5.1386874065294432E-3</v>
      </c>
      <c r="AG23" s="311">
        <v>5.3141378280974465E-3</v>
      </c>
      <c r="AH23" s="311">
        <v>5.4703285552535289E-3</v>
      </c>
      <c r="AI23" s="311">
        <v>5.6465662554867693E-3</v>
      </c>
      <c r="AJ23" s="311">
        <v>5.7302372928097773E-3</v>
      </c>
    </row>
    <row r="24" spans="4:36" ht="18" customHeight="1">
      <c r="D24" s="607"/>
      <c r="E24" s="610"/>
      <c r="F24" s="303" t="s">
        <v>380</v>
      </c>
      <c r="G24" s="30" t="s">
        <v>73</v>
      </c>
      <c r="H24" s="37" t="s">
        <v>114</v>
      </c>
      <c r="I24" s="37" t="s">
        <v>114</v>
      </c>
      <c r="J24" s="37" t="s">
        <v>114</v>
      </c>
      <c r="K24" s="37" t="s">
        <v>114</v>
      </c>
      <c r="L24" s="37" t="s">
        <v>114</v>
      </c>
      <c r="M24" s="37" t="s">
        <v>114</v>
      </c>
      <c r="N24" s="37" t="s">
        <v>114</v>
      </c>
      <c r="O24" s="37" t="s">
        <v>114</v>
      </c>
      <c r="P24" s="37" t="s">
        <v>114</v>
      </c>
      <c r="Q24" s="37" t="s">
        <v>114</v>
      </c>
      <c r="R24" s="37" t="s">
        <v>114</v>
      </c>
      <c r="S24" s="37" t="s">
        <v>114</v>
      </c>
      <c r="T24" s="37" t="s">
        <v>114</v>
      </c>
      <c r="U24" s="37" t="s">
        <v>114</v>
      </c>
      <c r="V24" s="37" t="s">
        <v>114</v>
      </c>
      <c r="W24" s="37" t="s">
        <v>114</v>
      </c>
      <c r="X24" s="37" t="s">
        <v>114</v>
      </c>
      <c r="Y24" s="37" t="s">
        <v>114</v>
      </c>
      <c r="Z24" s="37" t="s">
        <v>114</v>
      </c>
      <c r="AA24" s="37" t="s">
        <v>114</v>
      </c>
      <c r="AB24" s="37" t="s">
        <v>114</v>
      </c>
      <c r="AC24" s="37" t="s">
        <v>114</v>
      </c>
      <c r="AD24" s="37" t="s">
        <v>114</v>
      </c>
      <c r="AE24" s="37" t="s">
        <v>114</v>
      </c>
      <c r="AF24" s="37" t="s">
        <v>114</v>
      </c>
      <c r="AG24" s="37" t="s">
        <v>114</v>
      </c>
      <c r="AH24" s="37" t="s">
        <v>114</v>
      </c>
      <c r="AI24" s="37" t="s">
        <v>114</v>
      </c>
      <c r="AJ24" s="37" t="s">
        <v>114</v>
      </c>
    </row>
    <row r="25" spans="4:36" ht="18" customHeight="1">
      <c r="D25" s="607"/>
      <c r="E25" s="610"/>
      <c r="F25" s="304" t="s">
        <v>381</v>
      </c>
      <c r="G25" s="30" t="s">
        <v>73</v>
      </c>
      <c r="H25" s="50">
        <v>3.0302622802213741E-2</v>
      </c>
      <c r="I25" s="50">
        <v>4.122248687508355E-2</v>
      </c>
      <c r="J25" s="50">
        <v>4.6136425707874976E-2</v>
      </c>
      <c r="K25" s="50">
        <v>6.0605245604427482E-2</v>
      </c>
      <c r="L25" s="50">
        <v>6.7703157251792864E-2</v>
      </c>
      <c r="M25" s="50">
        <v>7.8518525017745255E-2</v>
      </c>
      <c r="N25" s="50">
        <v>8.0322392515907129E-2</v>
      </c>
      <c r="O25" s="50">
        <v>8.2674865625385424E-2</v>
      </c>
      <c r="P25" s="50">
        <v>8.5080893092158896E-2</v>
      </c>
      <c r="Q25" s="50">
        <v>0.10404305418616022</v>
      </c>
      <c r="R25" s="50">
        <v>0.13767815434403502</v>
      </c>
      <c r="S25" s="50">
        <v>0.1518953615017726</v>
      </c>
      <c r="T25" s="50">
        <v>0.1596875178758129</v>
      </c>
      <c r="U25" s="50">
        <v>0.16511075603407374</v>
      </c>
      <c r="V25" s="50">
        <v>0.16837672149038188</v>
      </c>
      <c r="W25" s="50">
        <v>0.19719268578371227</v>
      </c>
      <c r="X25" s="50">
        <v>0.21539536249422248</v>
      </c>
      <c r="Y25" s="50">
        <v>0.22295628944031592</v>
      </c>
      <c r="Z25" s="50">
        <v>0.23385677887904424</v>
      </c>
      <c r="AA25" s="50">
        <v>0.23152659885493923</v>
      </c>
      <c r="AB25" s="50">
        <v>0.21739277106125388</v>
      </c>
      <c r="AC25" s="50">
        <v>0.21906729871531247</v>
      </c>
      <c r="AD25" s="50">
        <v>0.21724588236860765</v>
      </c>
      <c r="AE25" s="50">
        <v>0.2311846826282328</v>
      </c>
      <c r="AF25" s="50">
        <v>0.25725619771520702</v>
      </c>
      <c r="AG25" s="50">
        <v>0.25147778575316071</v>
      </c>
      <c r="AH25" s="50">
        <v>0.26994139888547053</v>
      </c>
      <c r="AI25" s="50">
        <v>0.28158012832112883</v>
      </c>
      <c r="AJ25" s="50">
        <v>0.30835591063311979</v>
      </c>
    </row>
    <row r="26" spans="4:36" ht="18" customHeight="1">
      <c r="D26" s="607"/>
      <c r="E26" s="611"/>
      <c r="F26" s="305" t="s">
        <v>382</v>
      </c>
      <c r="G26" s="306" t="s">
        <v>73</v>
      </c>
      <c r="H26" s="312">
        <v>1.7739954912345171</v>
      </c>
      <c r="I26" s="312">
        <v>1.7737299070924701</v>
      </c>
      <c r="J26" s="312">
        <v>1.7764950854523258</v>
      </c>
      <c r="K26" s="312">
        <v>1.7734854830812745</v>
      </c>
      <c r="L26" s="312">
        <v>1.7771952542747547</v>
      </c>
      <c r="M26" s="312">
        <v>1.7765219996751926</v>
      </c>
      <c r="N26" s="312">
        <v>1.7755209417415052</v>
      </c>
      <c r="O26" s="312">
        <v>1.7772405715967898</v>
      </c>
      <c r="P26" s="312">
        <v>1.620497800449908</v>
      </c>
      <c r="Q26" s="312">
        <v>1.7596130705990549</v>
      </c>
      <c r="R26" s="312">
        <v>2.2354627410959313</v>
      </c>
      <c r="S26" s="312">
        <v>1.5661442925641009</v>
      </c>
      <c r="T26" s="312">
        <v>1.7007169893732172</v>
      </c>
      <c r="U26" s="312">
        <v>2.5784021238117978</v>
      </c>
      <c r="V26" s="312">
        <v>2.7474522220408257</v>
      </c>
      <c r="W26" s="312">
        <v>2.9099287707066663</v>
      </c>
      <c r="X26" s="312">
        <v>3.0793494892403364</v>
      </c>
      <c r="Y26" s="312">
        <v>3.3002250198087388</v>
      </c>
      <c r="Z26" s="312">
        <v>4.0285567828232818</v>
      </c>
      <c r="AA26" s="312">
        <v>4.2363025498036908</v>
      </c>
      <c r="AB26" s="312">
        <v>4.2178205986882036</v>
      </c>
      <c r="AC26" s="312">
        <v>4.3952273965473232</v>
      </c>
      <c r="AD26" s="312">
        <v>4.4886722487844013</v>
      </c>
      <c r="AE26" s="312">
        <v>4.7829017515128367</v>
      </c>
      <c r="AF26" s="312">
        <v>5.2695637019759536</v>
      </c>
      <c r="AG26" s="312">
        <v>5.0022149303517667</v>
      </c>
      <c r="AH26" s="312">
        <v>4.9222454684211012</v>
      </c>
      <c r="AI26" s="312">
        <v>5.2203504664084086</v>
      </c>
      <c r="AJ26" s="312">
        <v>5.2992149996635289</v>
      </c>
    </row>
    <row r="27" spans="4:36" ht="18" customHeight="1" thickBot="1">
      <c r="D27" s="607"/>
      <c r="E27" s="56" t="s">
        <v>383</v>
      </c>
      <c r="F27" s="308" t="s">
        <v>384</v>
      </c>
      <c r="G27" s="42" t="s">
        <v>73</v>
      </c>
      <c r="H27" s="51">
        <v>0.54043585300162877</v>
      </c>
      <c r="I27" s="51">
        <v>0.55120863612431292</v>
      </c>
      <c r="J27" s="51">
        <v>0.54324496765486319</v>
      </c>
      <c r="K27" s="51">
        <v>0.5359165295269972</v>
      </c>
      <c r="L27" s="51">
        <v>0.53145424984755074</v>
      </c>
      <c r="M27" s="51">
        <v>0.54271949934601693</v>
      </c>
      <c r="N27" s="51">
        <v>0.54445741420273641</v>
      </c>
      <c r="O27" s="51">
        <v>0.55087687087436565</v>
      </c>
      <c r="P27" s="51">
        <v>0.57053357613081712</v>
      </c>
      <c r="Q27" s="51">
        <v>0.56792385180444138</v>
      </c>
      <c r="R27" s="51">
        <v>0.60104274512141964</v>
      </c>
      <c r="S27" s="51">
        <v>0.61831248557069785</v>
      </c>
      <c r="T27" s="51">
        <v>0.15698238407657081</v>
      </c>
      <c r="U27" s="51">
        <v>0.15767895780104341</v>
      </c>
      <c r="V27" s="51">
        <v>0.15189598249656483</v>
      </c>
      <c r="W27" s="51">
        <v>0.14772507579156882</v>
      </c>
      <c r="X27" s="51">
        <v>0.14684730207956731</v>
      </c>
      <c r="Y27" s="51">
        <v>0.14981340493351422</v>
      </c>
      <c r="Z27" s="51">
        <v>0.15016498972273995</v>
      </c>
      <c r="AA27" s="51">
        <v>0.13774092015296951</v>
      </c>
      <c r="AB27" s="51">
        <v>0.13761031228553153</v>
      </c>
      <c r="AC27" s="51">
        <v>0.16573861823610497</v>
      </c>
      <c r="AD27" s="51">
        <v>0.16871863457228181</v>
      </c>
      <c r="AE27" s="51">
        <v>0.14864824479624358</v>
      </c>
      <c r="AF27" s="51">
        <v>0.14655753836955412</v>
      </c>
      <c r="AG27" s="51">
        <v>0.13925668437793393</v>
      </c>
      <c r="AH27" s="51">
        <v>0.15090504723322751</v>
      </c>
      <c r="AI27" s="51">
        <v>0.15080647223142371</v>
      </c>
      <c r="AJ27" s="51">
        <v>0.15074147493118778</v>
      </c>
    </row>
    <row r="28" spans="4:36" ht="18" customHeight="1" thickTop="1" thickBot="1">
      <c r="D28" s="607"/>
      <c r="E28" s="612" t="s">
        <v>71</v>
      </c>
      <c r="F28" s="613"/>
      <c r="G28" s="53" t="s">
        <v>73</v>
      </c>
      <c r="H28" s="313">
        <f>SUM(H17:H27)</f>
        <v>2.3450773633838571</v>
      </c>
      <c r="I28" s="313">
        <f t="shared" ref="I28:AJ28" si="2">SUM(I17:I27)</f>
        <v>2.3665011315102653</v>
      </c>
      <c r="J28" s="313">
        <f t="shared" si="2"/>
        <v>2.3662353367102344</v>
      </c>
      <c r="K28" s="313">
        <f t="shared" si="2"/>
        <v>2.3703610761308425</v>
      </c>
      <c r="L28" s="313">
        <f t="shared" si="2"/>
        <v>2.3767074933711867</v>
      </c>
      <c r="M28" s="313">
        <f t="shared" si="2"/>
        <v>2.3981431100541983</v>
      </c>
      <c r="N28" s="313">
        <f t="shared" si="2"/>
        <v>2.400719899457767</v>
      </c>
      <c r="O28" s="313">
        <f t="shared" si="2"/>
        <v>2.4112444978042182</v>
      </c>
      <c r="P28" s="313">
        <f t="shared" si="2"/>
        <v>2.2765430000545503</v>
      </c>
      <c r="Q28" s="313">
        <f t="shared" si="2"/>
        <v>2.4320308871086036</v>
      </c>
      <c r="R28" s="313">
        <f t="shared" si="2"/>
        <v>2.9747055456782099</v>
      </c>
      <c r="S28" s="313">
        <f t="shared" si="2"/>
        <v>2.3371389129803255</v>
      </c>
      <c r="T28" s="313">
        <f t="shared" si="2"/>
        <v>2.0183690068839577</v>
      </c>
      <c r="U28" s="313">
        <f t="shared" si="2"/>
        <v>2.9023536030816524</v>
      </c>
      <c r="V28" s="313">
        <f t="shared" si="2"/>
        <v>3.0695724361755565</v>
      </c>
      <c r="W28" s="313">
        <f t="shared" si="2"/>
        <v>3.2585848298717757</v>
      </c>
      <c r="X28" s="313">
        <f t="shared" si="2"/>
        <v>3.4464770065145904</v>
      </c>
      <c r="Y28" s="313">
        <f t="shared" si="2"/>
        <v>3.678766455055011</v>
      </c>
      <c r="Z28" s="313">
        <f t="shared" si="2"/>
        <v>4.4184865017941437</v>
      </c>
      <c r="AA28" s="313">
        <f t="shared" si="2"/>
        <v>4.6116035879078696</v>
      </c>
      <c r="AB28" s="313">
        <f t="shared" si="2"/>
        <v>4.5790491105145801</v>
      </c>
      <c r="AC28" s="313">
        <f t="shared" si="2"/>
        <v>4.7862259832312413</v>
      </c>
      <c r="AD28" s="313">
        <f t="shared" si="2"/>
        <v>4.8809339609215376</v>
      </c>
      <c r="AE28" s="313">
        <f t="shared" si="2"/>
        <v>5.1692190593789569</v>
      </c>
      <c r="AF28" s="313">
        <f t="shared" si="2"/>
        <v>5.6801245437269534</v>
      </c>
      <c r="AG28" s="313">
        <f t="shared" si="2"/>
        <v>5.3998563398532529</v>
      </c>
      <c r="AH28" s="313">
        <f t="shared" si="2"/>
        <v>5.3501954842580757</v>
      </c>
      <c r="AI28" s="313">
        <f t="shared" si="2"/>
        <v>5.6602140566086376</v>
      </c>
      <c r="AJ28" s="313">
        <f t="shared" si="2"/>
        <v>5.7659386835192423</v>
      </c>
    </row>
    <row r="29" spans="4:36" ht="18" customHeight="1" thickTop="1" thickBot="1">
      <c r="D29" s="617"/>
      <c r="E29" s="619"/>
      <c r="F29" s="620"/>
      <c r="G29" s="53" t="s">
        <v>387</v>
      </c>
      <c r="H29" s="309">
        <f t="shared" ref="H29:AJ29" si="3">H28*25</f>
        <v>58.626934084596428</v>
      </c>
      <c r="I29" s="309">
        <f t="shared" si="3"/>
        <v>59.162528287756629</v>
      </c>
      <c r="J29" s="309">
        <f t="shared" si="3"/>
        <v>59.155883417755859</v>
      </c>
      <c r="K29" s="309">
        <f t="shared" si="3"/>
        <v>59.259026903271064</v>
      </c>
      <c r="L29" s="309">
        <f t="shared" si="3"/>
        <v>59.41768733427967</v>
      </c>
      <c r="M29" s="309">
        <f t="shared" si="3"/>
        <v>59.953577751354956</v>
      </c>
      <c r="N29" s="309">
        <f t="shared" si="3"/>
        <v>60.017997486444173</v>
      </c>
      <c r="O29" s="309">
        <f t="shared" si="3"/>
        <v>60.281112445105457</v>
      </c>
      <c r="P29" s="309">
        <f t="shared" si="3"/>
        <v>56.91357500136376</v>
      </c>
      <c r="Q29" s="309">
        <f t="shared" si="3"/>
        <v>60.800772177715089</v>
      </c>
      <c r="R29" s="309">
        <f t="shared" si="3"/>
        <v>74.367638641955253</v>
      </c>
      <c r="S29" s="309">
        <f t="shared" si="3"/>
        <v>58.428472824508134</v>
      </c>
      <c r="T29" s="309">
        <f t="shared" si="3"/>
        <v>50.45922517209894</v>
      </c>
      <c r="U29" s="309">
        <f t="shared" si="3"/>
        <v>72.55884007704131</v>
      </c>
      <c r="V29" s="309">
        <f t="shared" si="3"/>
        <v>76.739310904388915</v>
      </c>
      <c r="W29" s="309">
        <f t="shared" si="3"/>
        <v>81.464620746794395</v>
      </c>
      <c r="X29" s="309">
        <f t="shared" si="3"/>
        <v>86.161925162864762</v>
      </c>
      <c r="Y29" s="309">
        <f t="shared" si="3"/>
        <v>91.969161376375268</v>
      </c>
      <c r="Z29" s="309">
        <f t="shared" si="3"/>
        <v>110.4621625448536</v>
      </c>
      <c r="AA29" s="309">
        <f t="shared" si="3"/>
        <v>115.29008969769674</v>
      </c>
      <c r="AB29" s="309">
        <f t="shared" si="3"/>
        <v>114.4762277628645</v>
      </c>
      <c r="AC29" s="309">
        <f t="shared" si="3"/>
        <v>119.65564958078103</v>
      </c>
      <c r="AD29" s="309">
        <f t="shared" si="3"/>
        <v>122.02334902303843</v>
      </c>
      <c r="AE29" s="309">
        <f t="shared" si="3"/>
        <v>129.23047648447391</v>
      </c>
      <c r="AF29" s="309">
        <f t="shared" si="3"/>
        <v>142.00311359317382</v>
      </c>
      <c r="AG29" s="309">
        <f t="shared" si="3"/>
        <v>134.99640849633133</v>
      </c>
      <c r="AH29" s="309">
        <f t="shared" si="3"/>
        <v>133.75488710645189</v>
      </c>
      <c r="AI29" s="309">
        <f t="shared" si="3"/>
        <v>141.50535141521596</v>
      </c>
      <c r="AJ29" s="309">
        <f t="shared" si="3"/>
        <v>144.14846708798106</v>
      </c>
    </row>
    <row r="30" spans="4:36" ht="18" customHeight="1" thickTop="1">
      <c r="D30" s="606" t="s">
        <v>388</v>
      </c>
      <c r="E30" s="608" t="s">
        <v>371</v>
      </c>
      <c r="F30" s="303" t="s">
        <v>372</v>
      </c>
      <c r="G30" s="55" t="s">
        <v>76</v>
      </c>
      <c r="H30" s="310" t="s">
        <v>114</v>
      </c>
      <c r="I30" s="310" t="s">
        <v>114</v>
      </c>
      <c r="J30" s="310" t="s">
        <v>114</v>
      </c>
      <c r="K30" s="310" t="s">
        <v>114</v>
      </c>
      <c r="L30" s="310" t="s">
        <v>114</v>
      </c>
      <c r="M30" s="310" t="s">
        <v>114</v>
      </c>
      <c r="N30" s="310" t="s">
        <v>114</v>
      </c>
      <c r="O30" s="310" t="s">
        <v>114</v>
      </c>
      <c r="P30" s="310" t="s">
        <v>114</v>
      </c>
      <c r="Q30" s="310" t="s">
        <v>114</v>
      </c>
      <c r="R30" s="310" t="s">
        <v>114</v>
      </c>
      <c r="S30" s="310" t="s">
        <v>114</v>
      </c>
      <c r="T30" s="310" t="s">
        <v>114</v>
      </c>
      <c r="U30" s="310" t="s">
        <v>114</v>
      </c>
      <c r="V30" s="310" t="s">
        <v>114</v>
      </c>
      <c r="W30" s="310" t="s">
        <v>114</v>
      </c>
      <c r="X30" s="310" t="s">
        <v>114</v>
      </c>
      <c r="Y30" s="310" t="s">
        <v>114</v>
      </c>
      <c r="Z30" s="310" t="s">
        <v>114</v>
      </c>
      <c r="AA30" s="310" t="s">
        <v>114</v>
      </c>
      <c r="AB30" s="310" t="s">
        <v>114</v>
      </c>
      <c r="AC30" s="310" t="s">
        <v>114</v>
      </c>
      <c r="AD30" s="310" t="s">
        <v>114</v>
      </c>
      <c r="AE30" s="310" t="s">
        <v>114</v>
      </c>
      <c r="AF30" s="310" t="s">
        <v>114</v>
      </c>
      <c r="AG30" s="310" t="s">
        <v>114</v>
      </c>
      <c r="AH30" s="310" t="s">
        <v>114</v>
      </c>
      <c r="AI30" s="310" t="s">
        <v>114</v>
      </c>
      <c r="AJ30" s="310" t="s">
        <v>114</v>
      </c>
    </row>
    <row r="31" spans="4:36" ht="18" customHeight="1">
      <c r="D31" s="607"/>
      <c r="E31" s="609"/>
      <c r="F31" s="303" t="s">
        <v>373</v>
      </c>
      <c r="G31" s="55" t="s">
        <v>76</v>
      </c>
      <c r="H31" s="314" t="s">
        <v>526</v>
      </c>
      <c r="I31" s="314" t="s">
        <v>526</v>
      </c>
      <c r="J31" s="314" t="s">
        <v>526</v>
      </c>
      <c r="K31" s="314" t="s">
        <v>526</v>
      </c>
      <c r="L31" s="314" t="s">
        <v>526</v>
      </c>
      <c r="M31" s="314" t="s">
        <v>526</v>
      </c>
      <c r="N31" s="314" t="s">
        <v>526</v>
      </c>
      <c r="O31" s="314">
        <v>2.2625119189998658E-6</v>
      </c>
      <c r="P31" s="314">
        <v>4.3261216912744692E-6</v>
      </c>
      <c r="Q31" s="314">
        <v>4.1769450812305219E-6</v>
      </c>
      <c r="R31" s="314">
        <v>1.1063931911592751E-5</v>
      </c>
      <c r="S31" s="314">
        <v>1.4644170552647484E-5</v>
      </c>
      <c r="T31" s="314">
        <v>1.0949563177225724E-4</v>
      </c>
      <c r="U31" s="314">
        <v>1.8105067905667058E-4</v>
      </c>
      <c r="V31" s="314">
        <v>1.4875394298215604E-4</v>
      </c>
      <c r="W31" s="314">
        <v>1.1541297063733381E-4</v>
      </c>
      <c r="X31" s="314">
        <v>1.790865203577586E-4</v>
      </c>
      <c r="Y31" s="314">
        <v>9.4652559072884505E-5</v>
      </c>
      <c r="Z31" s="314">
        <v>6.3250882658633608E-5</v>
      </c>
      <c r="AA31" s="314">
        <v>8.3439450551247798E-5</v>
      </c>
      <c r="AB31" s="314">
        <v>1.0385178335892793E-4</v>
      </c>
      <c r="AC31" s="314">
        <v>8.2817881342731357E-5</v>
      </c>
      <c r="AD31" s="314">
        <v>9.9600249972675407E-5</v>
      </c>
      <c r="AE31" s="314">
        <v>8.1283848536112767E-5</v>
      </c>
      <c r="AF31" s="314">
        <v>9.0423402178138596E-5</v>
      </c>
      <c r="AG31" s="314">
        <v>1.0957022007727922E-4</v>
      </c>
      <c r="AH31" s="314">
        <v>8.0404203792220293E-5</v>
      </c>
      <c r="AI31" s="314">
        <v>9.0622552952547263E-5</v>
      </c>
      <c r="AJ31" s="314">
        <v>5.5931283659143942E-6</v>
      </c>
    </row>
    <row r="32" spans="4:36" ht="34.5" customHeight="1">
      <c r="D32" s="607"/>
      <c r="E32" s="609"/>
      <c r="F32" s="35" t="s">
        <v>374</v>
      </c>
      <c r="G32" s="55" t="s">
        <v>76</v>
      </c>
      <c r="H32" s="310" t="s">
        <v>526</v>
      </c>
      <c r="I32" s="310" t="s">
        <v>526</v>
      </c>
      <c r="J32" s="310" t="s">
        <v>526</v>
      </c>
      <c r="K32" s="310" t="s">
        <v>526</v>
      </c>
      <c r="L32" s="310" t="s">
        <v>526</v>
      </c>
      <c r="M32" s="310" t="s">
        <v>526</v>
      </c>
      <c r="N32" s="310" t="s">
        <v>526</v>
      </c>
      <c r="O32" s="310" t="s">
        <v>526</v>
      </c>
      <c r="P32" s="310" t="s">
        <v>526</v>
      </c>
      <c r="Q32" s="310" t="s">
        <v>526</v>
      </c>
      <c r="R32" s="310" t="s">
        <v>526</v>
      </c>
      <c r="S32" s="310" t="s">
        <v>526</v>
      </c>
      <c r="T32" s="310" t="s">
        <v>526</v>
      </c>
      <c r="U32" s="310" t="s">
        <v>526</v>
      </c>
      <c r="V32" s="310" t="s">
        <v>526</v>
      </c>
      <c r="W32" s="310" t="s">
        <v>526</v>
      </c>
      <c r="X32" s="310" t="s">
        <v>526</v>
      </c>
      <c r="Y32" s="310" t="s">
        <v>526</v>
      </c>
      <c r="Z32" s="310" t="s">
        <v>526</v>
      </c>
      <c r="AA32" s="310" t="s">
        <v>526</v>
      </c>
      <c r="AB32" s="310" t="s">
        <v>526</v>
      </c>
      <c r="AC32" s="310" t="s">
        <v>526</v>
      </c>
      <c r="AD32" s="310" t="s">
        <v>526</v>
      </c>
      <c r="AE32" s="310" t="s">
        <v>526</v>
      </c>
      <c r="AF32" s="310" t="s">
        <v>526</v>
      </c>
      <c r="AG32" s="310" t="s">
        <v>526</v>
      </c>
      <c r="AH32" s="310" t="s">
        <v>526</v>
      </c>
      <c r="AI32" s="310" t="s">
        <v>526</v>
      </c>
      <c r="AJ32" s="310" t="s">
        <v>526</v>
      </c>
    </row>
    <row r="33" spans="4:36" ht="18" customHeight="1">
      <c r="D33" s="607"/>
      <c r="E33" s="610" t="s">
        <v>386</v>
      </c>
      <c r="F33" s="303" t="s">
        <v>376</v>
      </c>
      <c r="G33" s="55" t="s">
        <v>76</v>
      </c>
      <c r="H33" s="311" t="s">
        <v>526</v>
      </c>
      <c r="I33" s="311" t="s">
        <v>526</v>
      </c>
      <c r="J33" s="311" t="s">
        <v>526</v>
      </c>
      <c r="K33" s="311" t="s">
        <v>526</v>
      </c>
      <c r="L33" s="311" t="s">
        <v>526</v>
      </c>
      <c r="M33" s="311" t="s">
        <v>526</v>
      </c>
      <c r="N33" s="311" t="s">
        <v>526</v>
      </c>
      <c r="O33" s="311" t="s">
        <v>526</v>
      </c>
      <c r="P33" s="311" t="s">
        <v>526</v>
      </c>
      <c r="Q33" s="311" t="s">
        <v>526</v>
      </c>
      <c r="R33" s="311" t="s">
        <v>526</v>
      </c>
      <c r="S33" s="311" t="s">
        <v>526</v>
      </c>
      <c r="T33" s="311" t="s">
        <v>526</v>
      </c>
      <c r="U33" s="311" t="s">
        <v>526</v>
      </c>
      <c r="V33" s="311">
        <v>1.6922810132299958E-4</v>
      </c>
      <c r="W33" s="311">
        <v>9.0727314608813909E-4</v>
      </c>
      <c r="X33" s="311">
        <v>1.1424921098887677E-3</v>
      </c>
      <c r="Y33" s="311">
        <v>1.4113137828037721E-3</v>
      </c>
      <c r="Z33" s="311">
        <v>1.6129300374900252E-3</v>
      </c>
      <c r="AA33" s="311">
        <v>1.6129300374900252E-3</v>
      </c>
      <c r="AB33" s="311">
        <v>1.6465327466044007E-3</v>
      </c>
      <c r="AC33" s="311">
        <v>1.5121219101468988E-3</v>
      </c>
      <c r="AD33" s="311">
        <v>1.5121219101468988E-3</v>
      </c>
      <c r="AE33" s="311">
        <v>1.4785192010325231E-3</v>
      </c>
      <c r="AF33" s="311">
        <v>1.6801354557187762E-3</v>
      </c>
      <c r="AG33" s="311">
        <v>1.6465327466044007E-3</v>
      </c>
      <c r="AH33" s="311">
        <v>1.7137381648331517E-3</v>
      </c>
      <c r="AI33" s="311">
        <v>1.9489571286337806E-3</v>
      </c>
      <c r="AJ33" s="311">
        <v>2.049765255976907E-3</v>
      </c>
    </row>
    <row r="34" spans="4:36" ht="18" customHeight="1">
      <c r="D34" s="607"/>
      <c r="E34" s="610"/>
      <c r="F34" s="303" t="s">
        <v>377</v>
      </c>
      <c r="G34" s="55" t="s">
        <v>76</v>
      </c>
      <c r="H34" s="311">
        <v>2.3707300944579956E-4</v>
      </c>
      <c r="I34" s="311">
        <v>2.3707300944579956E-4</v>
      </c>
      <c r="J34" s="311">
        <v>1.8753536568100559E-4</v>
      </c>
      <c r="K34" s="311">
        <v>1.5922814067255195E-4</v>
      </c>
      <c r="L34" s="311">
        <v>1.2738251253804154E-4</v>
      </c>
      <c r="M34" s="311">
        <v>1.3092091566409826E-4</v>
      </c>
      <c r="N34" s="311">
        <v>1.3445931879015494E-4</v>
      </c>
      <c r="O34" s="311">
        <v>1.521513344204385E-4</v>
      </c>
      <c r="P34" s="311">
        <v>1.1322890003381471E-4</v>
      </c>
      <c r="Q34" s="311">
        <v>1.2030570628592812E-4</v>
      </c>
      <c r="R34" s="311">
        <v>1.0615209378170129E-4</v>
      </c>
      <c r="S34" s="311">
        <v>1.0615209378170129E-4</v>
      </c>
      <c r="T34" s="311">
        <v>9.1998481277474453E-5</v>
      </c>
      <c r="U34" s="311">
        <v>7.0768062521134195E-5</v>
      </c>
      <c r="V34" s="311">
        <v>3.8922434386623803E-5</v>
      </c>
      <c r="W34" s="311">
        <v>5.6208126212958272E-5</v>
      </c>
      <c r="X34" s="311">
        <v>4.4966500970366613E-5</v>
      </c>
      <c r="Y34" s="311">
        <v>4.4966500970366613E-5</v>
      </c>
      <c r="Z34" s="311">
        <v>1.1241625242591653E-5</v>
      </c>
      <c r="AA34" s="311">
        <v>5.6208126212958267E-6</v>
      </c>
      <c r="AB34" s="311">
        <v>5.6208126212958267E-6</v>
      </c>
      <c r="AC34" s="311">
        <v>5.6208126212958267E-6</v>
      </c>
      <c r="AD34" s="311" t="s">
        <v>526</v>
      </c>
      <c r="AE34" s="311" t="s">
        <v>526</v>
      </c>
      <c r="AF34" s="311" t="s">
        <v>526</v>
      </c>
      <c r="AG34" s="311" t="s">
        <v>526</v>
      </c>
      <c r="AH34" s="311" t="s">
        <v>526</v>
      </c>
      <c r="AI34" s="311" t="s">
        <v>526</v>
      </c>
      <c r="AJ34" s="311" t="s">
        <v>526</v>
      </c>
    </row>
    <row r="35" spans="4:36" ht="18" customHeight="1">
      <c r="D35" s="607"/>
      <c r="E35" s="610"/>
      <c r="F35" s="35" t="s">
        <v>378</v>
      </c>
      <c r="G35" s="55" t="s">
        <v>76</v>
      </c>
      <c r="H35" s="311">
        <v>8.5043462667877701E-3</v>
      </c>
      <c r="I35" s="311">
        <v>7.1352995195668742E-3</v>
      </c>
      <c r="J35" s="311">
        <v>4.472350200347113E-3</v>
      </c>
      <c r="K35" s="311">
        <v>9.0209641893674083E-3</v>
      </c>
      <c r="L35" s="311">
        <v>7.5635137909239574E-3</v>
      </c>
      <c r="M35" s="311">
        <v>6.7593048620318615E-3</v>
      </c>
      <c r="N35" s="311">
        <v>6.7808712056384567E-3</v>
      </c>
      <c r="O35" s="311">
        <v>1.0908730431834169E-2</v>
      </c>
      <c r="P35" s="311">
        <v>9.7189829088801926E-3</v>
      </c>
      <c r="Q35" s="311">
        <v>8.497167147725835E-3</v>
      </c>
      <c r="R35" s="311">
        <v>8.4781394080615489E-3</v>
      </c>
      <c r="S35" s="311">
        <v>6.8578890502935868E-3</v>
      </c>
      <c r="T35" s="311">
        <v>9.637804351057877E-3</v>
      </c>
      <c r="U35" s="311">
        <v>1.0618823820212306E-2</v>
      </c>
      <c r="V35" s="311">
        <v>7.5165555451642881E-3</v>
      </c>
      <c r="W35" s="311">
        <v>4.527467784007747E-3</v>
      </c>
      <c r="X35" s="311">
        <v>4.3038751324228196E-3</v>
      </c>
      <c r="Y35" s="311">
        <v>2.8479167400860491E-3</v>
      </c>
      <c r="Z35" s="311">
        <v>3.705683334533381E-3</v>
      </c>
      <c r="AA35" s="311">
        <v>3.3142089221864252E-3</v>
      </c>
      <c r="AB35" s="311">
        <v>3.3010434830701347E-3</v>
      </c>
      <c r="AC35" s="311">
        <v>3.0458479550780366E-3</v>
      </c>
      <c r="AD35" s="311">
        <v>3.2227294277071806E-3</v>
      </c>
      <c r="AE35" s="311">
        <v>2.4437208112687422E-3</v>
      </c>
      <c r="AF35" s="311">
        <v>1.7090267414957125E-3</v>
      </c>
      <c r="AG35" s="311">
        <v>1.9046590434900253E-3</v>
      </c>
      <c r="AH35" s="311">
        <v>1.4683085900962776E-3</v>
      </c>
      <c r="AI35" s="311">
        <v>5.8393846933302608E-3</v>
      </c>
      <c r="AJ35" s="311">
        <v>6.511444614209709E-3</v>
      </c>
    </row>
    <row r="36" spans="4:36" ht="18" customHeight="1">
      <c r="D36" s="607"/>
      <c r="E36" s="610"/>
      <c r="F36" s="303" t="s">
        <v>379</v>
      </c>
      <c r="G36" s="55" t="s">
        <v>76</v>
      </c>
      <c r="H36" s="311" t="s">
        <v>526</v>
      </c>
      <c r="I36" s="311" t="s">
        <v>526</v>
      </c>
      <c r="J36" s="311">
        <v>4.4337189276429128E-4</v>
      </c>
      <c r="K36" s="311">
        <v>5.8967547568799681E-4</v>
      </c>
      <c r="L36" s="311">
        <v>6.9065762878567707E-4</v>
      </c>
      <c r="M36" s="311">
        <v>6.6305908987284573E-4</v>
      </c>
      <c r="N36" s="311">
        <v>6.557495007160942E-4</v>
      </c>
      <c r="O36" s="311">
        <v>6.4703699042398819E-4</v>
      </c>
      <c r="P36" s="311">
        <v>8.1082656768206743E-4</v>
      </c>
      <c r="Q36" s="311">
        <v>2.8416362381183452E-3</v>
      </c>
      <c r="R36" s="311">
        <v>5.8832705420356658E-3</v>
      </c>
      <c r="S36" s="311">
        <v>5.601539900561581E-3</v>
      </c>
      <c r="T36" s="311">
        <v>6.9618654915250136E-3</v>
      </c>
      <c r="U36" s="311">
        <v>7.7863089880914581E-3</v>
      </c>
      <c r="V36" s="311">
        <v>1.1843371523251838E-2</v>
      </c>
      <c r="W36" s="311">
        <v>2.1871210288987461E-2</v>
      </c>
      <c r="X36" s="311">
        <v>3.7226763331347335E-2</v>
      </c>
      <c r="Y36" s="311">
        <v>5.0251862022020172E-2</v>
      </c>
      <c r="Z36" s="311">
        <v>5.3721313017946755E-2</v>
      </c>
      <c r="AA36" s="311">
        <v>5.6418359497512602E-2</v>
      </c>
      <c r="AB36" s="311">
        <v>5.7889995487057692E-2</v>
      </c>
      <c r="AC36" s="311">
        <v>5.5705576981539023E-2</v>
      </c>
      <c r="AD36" s="311">
        <v>5.5225542649905146E-2</v>
      </c>
      <c r="AE36" s="311">
        <v>5.4750141913578257E-2</v>
      </c>
      <c r="AF36" s="311">
        <v>6.0799963974881563E-2</v>
      </c>
      <c r="AG36" s="311">
        <v>5.944421120933667E-2</v>
      </c>
      <c r="AH36" s="311">
        <v>6.2217236583791226E-2</v>
      </c>
      <c r="AI36" s="311">
        <v>6.5378444598443997E-2</v>
      </c>
      <c r="AJ36" s="311">
        <v>6.6138862872907211E-2</v>
      </c>
    </row>
    <row r="37" spans="4:36" ht="18" customHeight="1">
      <c r="D37" s="607"/>
      <c r="E37" s="610"/>
      <c r="F37" s="303" t="s">
        <v>380</v>
      </c>
      <c r="G37" s="55" t="s">
        <v>76</v>
      </c>
      <c r="H37" s="310" t="s">
        <v>114</v>
      </c>
      <c r="I37" s="310" t="s">
        <v>114</v>
      </c>
      <c r="J37" s="310" t="s">
        <v>114</v>
      </c>
      <c r="K37" s="310" t="s">
        <v>114</v>
      </c>
      <c r="L37" s="310" t="s">
        <v>114</v>
      </c>
      <c r="M37" s="310" t="s">
        <v>114</v>
      </c>
      <c r="N37" s="310" t="s">
        <v>114</v>
      </c>
      <c r="O37" s="310" t="s">
        <v>114</v>
      </c>
      <c r="P37" s="310" t="s">
        <v>114</v>
      </c>
      <c r="Q37" s="310" t="s">
        <v>114</v>
      </c>
      <c r="R37" s="310" t="s">
        <v>114</v>
      </c>
      <c r="S37" s="310" t="s">
        <v>114</v>
      </c>
      <c r="T37" s="310" t="s">
        <v>114</v>
      </c>
      <c r="U37" s="310" t="s">
        <v>114</v>
      </c>
      <c r="V37" s="310" t="s">
        <v>114</v>
      </c>
      <c r="W37" s="310" t="s">
        <v>114</v>
      </c>
      <c r="X37" s="310" t="s">
        <v>114</v>
      </c>
      <c r="Y37" s="310" t="s">
        <v>114</v>
      </c>
      <c r="Z37" s="310" t="s">
        <v>114</v>
      </c>
      <c r="AA37" s="310" t="s">
        <v>114</v>
      </c>
      <c r="AB37" s="310" t="s">
        <v>114</v>
      </c>
      <c r="AC37" s="310" t="s">
        <v>114</v>
      </c>
      <c r="AD37" s="310" t="s">
        <v>114</v>
      </c>
      <c r="AE37" s="310" t="s">
        <v>114</v>
      </c>
      <c r="AF37" s="310" t="s">
        <v>114</v>
      </c>
      <c r="AG37" s="310" t="s">
        <v>114</v>
      </c>
      <c r="AH37" s="310" t="s">
        <v>114</v>
      </c>
      <c r="AI37" s="310" t="s">
        <v>114</v>
      </c>
      <c r="AJ37" s="310" t="s">
        <v>114</v>
      </c>
    </row>
    <row r="38" spans="4:36" ht="18" customHeight="1">
      <c r="D38" s="607"/>
      <c r="E38" s="610"/>
      <c r="F38" s="304" t="s">
        <v>381</v>
      </c>
      <c r="G38" s="55" t="s">
        <v>76</v>
      </c>
      <c r="H38" s="311">
        <v>2.6624963995121346E-3</v>
      </c>
      <c r="I38" s="311">
        <v>3.6219545614984893E-3</v>
      </c>
      <c r="J38" s="311">
        <v>4.0537107343923493E-3</v>
      </c>
      <c r="K38" s="311">
        <v>5.3249927990242692E-3</v>
      </c>
      <c r="L38" s="311">
        <v>5.9486406043154005E-3</v>
      </c>
      <c r="M38" s="311">
        <v>6.8989173484837038E-3</v>
      </c>
      <c r="N38" s="311">
        <v>7.0574115735678134E-3</v>
      </c>
      <c r="O38" s="311">
        <v>7.2641082421966924E-3</v>
      </c>
      <c r="P38" s="311">
        <v>7.4755103874573217E-3</v>
      </c>
      <c r="Q38" s="311">
        <v>9.1415934182654465E-3</v>
      </c>
      <c r="R38" s="311">
        <v>1.2096893150968105E-2</v>
      </c>
      <c r="S38" s="311">
        <v>1.3346067623939105E-2</v>
      </c>
      <c r="T38" s="311">
        <v>1.4030714244323467E-2</v>
      </c>
      <c r="U38" s="311">
        <v>1.4507219270449836E-2</v>
      </c>
      <c r="V38" s="311">
        <v>1.4794178631199169E-2</v>
      </c>
      <c r="W38" s="311">
        <v>1.7326051917555672E-2</v>
      </c>
      <c r="X38" s="311">
        <v>1.8925403944591308E-2</v>
      </c>
      <c r="Y38" s="311">
        <v>1.9589733923627891E-2</v>
      </c>
      <c r="Z38" s="311">
        <v>2.0547489761231951E-2</v>
      </c>
      <c r="AA38" s="311">
        <v>2.034275184250825E-2</v>
      </c>
      <c r="AB38" s="311">
        <v>1.9100903377521159E-2</v>
      </c>
      <c r="AC38" s="311">
        <v>1.9248033343099213E-2</v>
      </c>
      <c r="AD38" s="311">
        <v>1.908799721366029E-2</v>
      </c>
      <c r="AE38" s="311">
        <v>2.0312709864674101E-2</v>
      </c>
      <c r="AF38" s="311">
        <v>2.2603446066024432E-2</v>
      </c>
      <c r="AG38" s="311">
        <v>2.2095734204108566E-2</v>
      </c>
      <c r="AH38" s="311">
        <v>2.3718013034809939E-2</v>
      </c>
      <c r="AI38" s="311">
        <v>2.4740633268695182E-2</v>
      </c>
      <c r="AJ38" s="311">
        <v>2.7093248897550527E-2</v>
      </c>
    </row>
    <row r="39" spans="4:36" ht="18" customHeight="1">
      <c r="D39" s="607"/>
      <c r="E39" s="611"/>
      <c r="F39" s="305" t="s">
        <v>382</v>
      </c>
      <c r="G39" s="315" t="s">
        <v>76</v>
      </c>
      <c r="H39" s="311">
        <v>5.8273599014897148E-2</v>
      </c>
      <c r="I39" s="311">
        <v>5.8681415140585946E-2</v>
      </c>
      <c r="J39" s="311">
        <v>5.7464345240645337E-2</v>
      </c>
      <c r="K39" s="311">
        <v>5.0675072479649787E-2</v>
      </c>
      <c r="L39" s="311">
        <v>5.1202242553360644E-2</v>
      </c>
      <c r="M39" s="311">
        <v>5.1102570830733544E-2</v>
      </c>
      <c r="N39" s="311">
        <v>5.0552419724869763E-2</v>
      </c>
      <c r="O39" s="311">
        <v>5.2158200038857939E-2</v>
      </c>
      <c r="P39" s="311">
        <v>4.9894442765773234E-2</v>
      </c>
      <c r="Q39" s="311">
        <v>4.9692099052440618E-2</v>
      </c>
      <c r="R39" s="311">
        <v>5.3405135006739005E-2</v>
      </c>
      <c r="S39" s="311">
        <v>4.3944079265125821E-2</v>
      </c>
      <c r="T39" s="311">
        <v>4.6549771939911555E-2</v>
      </c>
      <c r="U39" s="311">
        <v>5.6901897654425271E-2</v>
      </c>
      <c r="V39" s="311">
        <v>5.961533505806331E-2</v>
      </c>
      <c r="W39" s="311">
        <v>6.1157899136131927E-2</v>
      </c>
      <c r="X39" s="311">
        <v>6.213566934748356E-2</v>
      </c>
      <c r="Y39" s="311">
        <v>5.9637210647925362E-2</v>
      </c>
      <c r="Z39" s="311">
        <v>6.5861278902583933E-2</v>
      </c>
      <c r="AA39" s="311">
        <v>6.72702719974487E-2</v>
      </c>
      <c r="AB39" s="311">
        <v>6.7722784315496554E-2</v>
      </c>
      <c r="AC39" s="311">
        <v>6.9683284544937787E-2</v>
      </c>
      <c r="AD39" s="311">
        <v>7.130389892701243E-2</v>
      </c>
      <c r="AE39" s="311">
        <v>7.4203402017297596E-2</v>
      </c>
      <c r="AF39" s="311">
        <v>7.902955461491018E-2</v>
      </c>
      <c r="AG39" s="311">
        <v>7.6837894779063137E-2</v>
      </c>
      <c r="AH39" s="311">
        <v>7.4995608845788014E-2</v>
      </c>
      <c r="AI39" s="311">
        <v>7.830774100646179E-2</v>
      </c>
      <c r="AJ39" s="311">
        <v>7.8696004486954546E-2</v>
      </c>
    </row>
    <row r="40" spans="4:36" ht="18" customHeight="1" thickBot="1">
      <c r="D40" s="607"/>
      <c r="E40" s="56" t="s">
        <v>383</v>
      </c>
      <c r="F40" s="308" t="s">
        <v>384</v>
      </c>
      <c r="G40" s="56" t="s">
        <v>76</v>
      </c>
      <c r="H40" s="316">
        <v>1.210271781764571</v>
      </c>
      <c r="I40" s="316">
        <v>1.2504616784499256</v>
      </c>
      <c r="J40" s="316">
        <v>1.2563609059891079</v>
      </c>
      <c r="K40" s="316">
        <v>1.2644648708366313</v>
      </c>
      <c r="L40" s="316">
        <v>1.2869590866561667</v>
      </c>
      <c r="M40" s="316">
        <v>1.3455262983594649</v>
      </c>
      <c r="N40" s="316">
        <v>1.3705636380245645</v>
      </c>
      <c r="O40" s="316">
        <v>1.4273407351229372</v>
      </c>
      <c r="P40" s="316">
        <v>1.4814750895059288</v>
      </c>
      <c r="Q40" s="316">
        <v>1.497361092030935</v>
      </c>
      <c r="R40" s="316">
        <v>1.5776898025205182</v>
      </c>
      <c r="S40" s="316">
        <v>1.6321865650472653</v>
      </c>
      <c r="T40" s="316">
        <v>1.2835741111178793</v>
      </c>
      <c r="U40" s="316">
        <v>1.2488500295593319</v>
      </c>
      <c r="V40" s="316">
        <v>1.2045519721861142</v>
      </c>
      <c r="W40" s="316">
        <v>1.1783264788687995</v>
      </c>
      <c r="X40" s="316">
        <v>1.155327536789198</v>
      </c>
      <c r="Y40" s="316">
        <v>1.0873045090004494</v>
      </c>
      <c r="Z40" s="316">
        <v>1.0882713945253915</v>
      </c>
      <c r="AA40" s="316">
        <v>0.99238607025660519</v>
      </c>
      <c r="AB40" s="316">
        <v>0.97872932556774883</v>
      </c>
      <c r="AC40" s="316">
        <v>0.95922480180795122</v>
      </c>
      <c r="AD40" s="316">
        <v>1.0200284491933196</v>
      </c>
      <c r="AE40" s="316">
        <v>0.97913297409114286</v>
      </c>
      <c r="AF40" s="316">
        <v>0.96683992620919823</v>
      </c>
      <c r="AG40" s="316">
        <v>0.91911784847199829</v>
      </c>
      <c r="AH40" s="316">
        <v>1.0448702475390133</v>
      </c>
      <c r="AI40" s="316">
        <v>1.0501316645965688</v>
      </c>
      <c r="AJ40" s="316">
        <v>1.0459729830964832</v>
      </c>
    </row>
    <row r="41" spans="4:36" ht="18" customHeight="1" thickTop="1" thickBot="1">
      <c r="D41" s="607"/>
      <c r="E41" s="612" t="s">
        <v>71</v>
      </c>
      <c r="F41" s="613"/>
      <c r="G41" s="57" t="s">
        <v>76</v>
      </c>
      <c r="H41" s="313">
        <f>SUM(H30:H40)</f>
        <v>1.2799492964552137</v>
      </c>
      <c r="I41" s="313">
        <f t="shared" ref="I41:AJ41" si="4">SUM(I30:I40)</f>
        <v>1.3201374206810228</v>
      </c>
      <c r="J41" s="313">
        <f t="shared" si="4"/>
        <v>1.3229822194229379</v>
      </c>
      <c r="K41" s="313">
        <f t="shared" si="4"/>
        <v>1.3302348039210332</v>
      </c>
      <c r="L41" s="313">
        <f t="shared" si="4"/>
        <v>1.3524915237460904</v>
      </c>
      <c r="M41" s="313">
        <f t="shared" si="4"/>
        <v>1.4110810714062509</v>
      </c>
      <c r="N41" s="313">
        <f t="shared" si="4"/>
        <v>1.4357445493481467</v>
      </c>
      <c r="O41" s="313">
        <f t="shared" si="4"/>
        <v>1.4984732246725896</v>
      </c>
      <c r="P41" s="313">
        <f t="shared" si="4"/>
        <v>1.5494924071574467</v>
      </c>
      <c r="Q41" s="313">
        <f t="shared" si="4"/>
        <v>1.5676580705388525</v>
      </c>
      <c r="R41" s="313">
        <f t="shared" si="4"/>
        <v>1.6576704566540157</v>
      </c>
      <c r="S41" s="313">
        <f t="shared" si="4"/>
        <v>1.7020569371515197</v>
      </c>
      <c r="T41" s="313">
        <f t="shared" si="4"/>
        <v>1.360955761257747</v>
      </c>
      <c r="U41" s="313">
        <f t="shared" si="4"/>
        <v>1.3389160980340886</v>
      </c>
      <c r="V41" s="313">
        <f t="shared" si="4"/>
        <v>1.2986783174224845</v>
      </c>
      <c r="W41" s="313">
        <f t="shared" si="4"/>
        <v>1.2842880022384207</v>
      </c>
      <c r="X41" s="313">
        <f t="shared" si="4"/>
        <v>1.2792857936762598</v>
      </c>
      <c r="Y41" s="313">
        <f t="shared" si="4"/>
        <v>1.2211821651769559</v>
      </c>
      <c r="Z41" s="313">
        <f t="shared" si="4"/>
        <v>1.2337945820870788</v>
      </c>
      <c r="AA41" s="313">
        <f t="shared" si="4"/>
        <v>1.1414336528169238</v>
      </c>
      <c r="AB41" s="313">
        <f t="shared" si="4"/>
        <v>1.1285000575734789</v>
      </c>
      <c r="AC41" s="313">
        <f t="shared" si="4"/>
        <v>1.1085081052367163</v>
      </c>
      <c r="AD41" s="313">
        <f t="shared" si="4"/>
        <v>1.1704803395717243</v>
      </c>
      <c r="AE41" s="313">
        <f t="shared" si="4"/>
        <v>1.1324027517475301</v>
      </c>
      <c r="AF41" s="313">
        <f t="shared" si="4"/>
        <v>1.132752476464407</v>
      </c>
      <c r="AG41" s="313">
        <f t="shared" si="4"/>
        <v>1.0811564506746785</v>
      </c>
      <c r="AH41" s="313">
        <f t="shared" si="4"/>
        <v>1.209063556962124</v>
      </c>
      <c r="AI41" s="313">
        <f t="shared" si="4"/>
        <v>1.2264374478450863</v>
      </c>
      <c r="AJ41" s="313">
        <f t="shared" si="4"/>
        <v>1.2264679023524481</v>
      </c>
    </row>
    <row r="42" spans="4:36" ht="18" customHeight="1" thickTop="1">
      <c r="D42" s="607"/>
      <c r="E42" s="614"/>
      <c r="F42" s="615"/>
      <c r="G42" s="58" t="s">
        <v>387</v>
      </c>
      <c r="H42" s="317">
        <f t="shared" ref="H42:AJ42" si="5">H41*298</f>
        <v>381.42489034365371</v>
      </c>
      <c r="I42" s="317">
        <f t="shared" si="5"/>
        <v>393.4009513629448</v>
      </c>
      <c r="J42" s="317">
        <f t="shared" si="5"/>
        <v>394.2487013880355</v>
      </c>
      <c r="K42" s="317">
        <f t="shared" si="5"/>
        <v>396.40997156846788</v>
      </c>
      <c r="L42" s="317">
        <f t="shared" si="5"/>
        <v>403.04247407633494</v>
      </c>
      <c r="M42" s="317">
        <f t="shared" si="5"/>
        <v>420.50215927906277</v>
      </c>
      <c r="N42" s="317">
        <f t="shared" si="5"/>
        <v>427.85187570574772</v>
      </c>
      <c r="O42" s="317">
        <f t="shared" si="5"/>
        <v>446.54502095243168</v>
      </c>
      <c r="P42" s="317">
        <f t="shared" si="5"/>
        <v>461.74873733291912</v>
      </c>
      <c r="Q42" s="317">
        <f t="shared" si="5"/>
        <v>467.16210502057805</v>
      </c>
      <c r="R42" s="317">
        <f t="shared" si="5"/>
        <v>493.98579608289668</v>
      </c>
      <c r="S42" s="317">
        <f t="shared" si="5"/>
        <v>507.21296727115288</v>
      </c>
      <c r="T42" s="317">
        <f t="shared" si="5"/>
        <v>405.56481685480861</v>
      </c>
      <c r="U42" s="317">
        <f t="shared" si="5"/>
        <v>398.9969972141584</v>
      </c>
      <c r="V42" s="317">
        <f t="shared" si="5"/>
        <v>387.00613859190037</v>
      </c>
      <c r="W42" s="317">
        <f t="shared" si="5"/>
        <v>382.71782466704934</v>
      </c>
      <c r="X42" s="317">
        <f t="shared" si="5"/>
        <v>381.22716651552543</v>
      </c>
      <c r="Y42" s="317">
        <f t="shared" si="5"/>
        <v>363.91228522273286</v>
      </c>
      <c r="Z42" s="317">
        <f t="shared" si="5"/>
        <v>367.67078546194949</v>
      </c>
      <c r="AA42" s="317">
        <f t="shared" si="5"/>
        <v>340.14722853944329</v>
      </c>
      <c r="AB42" s="317">
        <f t="shared" si="5"/>
        <v>336.29301715689672</v>
      </c>
      <c r="AC42" s="317">
        <f t="shared" si="5"/>
        <v>330.33541536054145</v>
      </c>
      <c r="AD42" s="317">
        <f t="shared" si="5"/>
        <v>348.80314119237386</v>
      </c>
      <c r="AE42" s="317">
        <f t="shared" si="5"/>
        <v>337.45602002076396</v>
      </c>
      <c r="AF42" s="317">
        <f t="shared" si="5"/>
        <v>337.5602379863933</v>
      </c>
      <c r="AG42" s="317">
        <f t="shared" si="5"/>
        <v>322.18462230105416</v>
      </c>
      <c r="AH42" s="317">
        <f t="shared" si="5"/>
        <v>360.30093997471295</v>
      </c>
      <c r="AI42" s="317">
        <f t="shared" si="5"/>
        <v>365.47835945783572</v>
      </c>
      <c r="AJ42" s="317">
        <f t="shared" si="5"/>
        <v>365.48743490102953</v>
      </c>
    </row>
    <row r="44" spans="4:36" ht="12.75" customHeight="1">
      <c r="D44" s="152" t="s">
        <v>625</v>
      </c>
    </row>
    <row r="45" spans="4:36" ht="12.75" customHeight="1">
      <c r="D45" s="77" t="s">
        <v>626</v>
      </c>
    </row>
    <row r="46" spans="4:36" ht="12.75" customHeight="1">
      <c r="D46" s="536" t="s">
        <v>628</v>
      </c>
    </row>
    <row r="47" spans="4:36" ht="12.75" customHeight="1">
      <c r="D47" s="77" t="s">
        <v>627</v>
      </c>
    </row>
  </sheetData>
  <mergeCells count="13">
    <mergeCell ref="E4:F4"/>
    <mergeCell ref="D5:D16"/>
    <mergeCell ref="E5:E7"/>
    <mergeCell ref="E8:E14"/>
    <mergeCell ref="E16:F16"/>
    <mergeCell ref="D30:D42"/>
    <mergeCell ref="E30:E32"/>
    <mergeCell ref="E33:E39"/>
    <mergeCell ref="E41:F42"/>
    <mergeCell ref="D17:D29"/>
    <mergeCell ref="E17:E19"/>
    <mergeCell ref="E20:E26"/>
    <mergeCell ref="E28:F29"/>
  </mergeCells>
  <phoneticPr fontId="3"/>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3E044-E046-412A-9A50-BABE553A1104}">
  <dimension ref="B1:AJ31"/>
  <sheetViews>
    <sheetView zoomScale="80" zoomScaleNormal="80" workbookViewId="0">
      <pane xSplit="7" ySplit="4" topLeftCell="S5" activePane="bottomRight" state="frozen"/>
      <selection activeCell="I5" sqref="I5"/>
      <selection pane="topRight" activeCell="I5" sqref="I5"/>
      <selection pane="bottomLeft" activeCell="I5" sqref="I5"/>
      <selection pane="bottomRight" activeCell="Y38" sqref="Y38"/>
    </sheetView>
  </sheetViews>
  <sheetFormatPr defaultColWidth="18.7109375" defaultRowHeight="12.75" customHeight="1"/>
  <cols>
    <col min="1" max="1" width="3.28515625" style="65" customWidth="1"/>
    <col min="2" max="2" width="5.7109375" style="65" customWidth="1"/>
    <col min="3" max="3" width="3" style="65" customWidth="1"/>
    <col min="4" max="4" width="5.42578125" style="65" customWidth="1"/>
    <col min="5" max="5" width="15.7109375" style="65" customWidth="1"/>
    <col min="6" max="6" width="28.140625" style="65" customWidth="1"/>
    <col min="7" max="7" width="12" style="65" customWidth="1"/>
    <col min="8" max="36" width="8" style="65" bestFit="1" customWidth="1"/>
    <col min="37" max="16384" width="18.7109375" style="65"/>
  </cols>
  <sheetData>
    <row r="1" spans="2:36" ht="18.75">
      <c r="B1" s="318" t="s">
        <v>389</v>
      </c>
    </row>
    <row r="2" spans="2:36" ht="15">
      <c r="I2" s="77"/>
      <c r="J2" s="77"/>
      <c r="K2" s="77"/>
      <c r="L2" s="77"/>
      <c r="M2" s="77"/>
      <c r="N2" s="77"/>
      <c r="O2" s="77"/>
      <c r="P2" s="77"/>
      <c r="Q2" s="77"/>
      <c r="R2" s="77"/>
      <c r="S2" s="77"/>
      <c r="T2" s="77"/>
      <c r="U2" s="77"/>
    </row>
    <row r="3" spans="2:36" ht="20.25">
      <c r="B3" s="74" t="s">
        <v>97</v>
      </c>
      <c r="C3" s="75">
        <v>63</v>
      </c>
      <c r="D3" s="319" t="s">
        <v>390</v>
      </c>
      <c r="E3" s="320"/>
      <c r="I3" s="77"/>
      <c r="J3" s="77"/>
      <c r="K3" s="77"/>
      <c r="L3" s="77"/>
      <c r="M3" s="77"/>
      <c r="N3" s="77"/>
      <c r="O3" s="77"/>
      <c r="P3" s="77"/>
      <c r="Q3" s="77"/>
      <c r="R3" s="77"/>
      <c r="S3" s="77"/>
      <c r="T3" s="77"/>
      <c r="U3" s="77"/>
    </row>
    <row r="4" spans="2:36" ht="15">
      <c r="D4" s="63" t="s">
        <v>40</v>
      </c>
      <c r="E4" s="321" t="s">
        <v>391</v>
      </c>
      <c r="F4" s="322"/>
      <c r="G4" s="63" t="s">
        <v>42</v>
      </c>
      <c r="H4" s="63">
        <v>1990</v>
      </c>
      <c r="I4" s="63">
        <f t="shared" ref="I4:AJ4" si="0">H4+1</f>
        <v>1991</v>
      </c>
      <c r="J4" s="63">
        <f t="shared" si="0"/>
        <v>1992</v>
      </c>
      <c r="K4" s="63">
        <f t="shared" si="0"/>
        <v>1993</v>
      </c>
      <c r="L4" s="63">
        <f t="shared" si="0"/>
        <v>1994</v>
      </c>
      <c r="M4" s="63">
        <f t="shared" si="0"/>
        <v>1995</v>
      </c>
      <c r="N4" s="63">
        <f t="shared" si="0"/>
        <v>1996</v>
      </c>
      <c r="O4" s="63">
        <f t="shared" si="0"/>
        <v>1997</v>
      </c>
      <c r="P4" s="63">
        <f t="shared" si="0"/>
        <v>1998</v>
      </c>
      <c r="Q4" s="63">
        <f t="shared" si="0"/>
        <v>1999</v>
      </c>
      <c r="R4" s="63">
        <f t="shared" si="0"/>
        <v>2000</v>
      </c>
      <c r="S4" s="63">
        <f t="shared" si="0"/>
        <v>2001</v>
      </c>
      <c r="T4" s="63">
        <f t="shared" si="0"/>
        <v>2002</v>
      </c>
      <c r="U4" s="63">
        <f t="shared" si="0"/>
        <v>2003</v>
      </c>
      <c r="V4" s="63">
        <f t="shared" si="0"/>
        <v>2004</v>
      </c>
      <c r="W4" s="63">
        <f t="shared" si="0"/>
        <v>2005</v>
      </c>
      <c r="X4" s="63">
        <f t="shared" si="0"/>
        <v>2006</v>
      </c>
      <c r="Y4" s="63">
        <f t="shared" si="0"/>
        <v>2007</v>
      </c>
      <c r="Z4" s="63">
        <f t="shared" si="0"/>
        <v>2008</v>
      </c>
      <c r="AA4" s="63">
        <f t="shared" si="0"/>
        <v>2009</v>
      </c>
      <c r="AB4" s="63">
        <f t="shared" si="0"/>
        <v>2010</v>
      </c>
      <c r="AC4" s="63">
        <f t="shared" si="0"/>
        <v>2011</v>
      </c>
      <c r="AD4" s="63">
        <f t="shared" si="0"/>
        <v>2012</v>
      </c>
      <c r="AE4" s="63">
        <f t="shared" si="0"/>
        <v>2013</v>
      </c>
      <c r="AF4" s="63">
        <f t="shared" si="0"/>
        <v>2014</v>
      </c>
      <c r="AG4" s="63">
        <f t="shared" si="0"/>
        <v>2015</v>
      </c>
      <c r="AH4" s="63">
        <f t="shared" si="0"/>
        <v>2016</v>
      </c>
      <c r="AI4" s="63">
        <f t="shared" si="0"/>
        <v>2017</v>
      </c>
      <c r="AJ4" s="63">
        <f t="shared" si="0"/>
        <v>2018</v>
      </c>
    </row>
    <row r="5" spans="2:36" ht="16.5" customHeight="1">
      <c r="D5" s="631" t="s">
        <v>72</v>
      </c>
      <c r="E5" s="323" t="s">
        <v>392</v>
      </c>
      <c r="F5" s="324" t="s">
        <v>393</v>
      </c>
      <c r="G5" s="631" t="s">
        <v>394</v>
      </c>
      <c r="H5" s="325">
        <v>187.91829301916783</v>
      </c>
      <c r="I5" s="325">
        <v>167.26277221291528</v>
      </c>
      <c r="J5" s="325">
        <v>148.5600185222234</v>
      </c>
      <c r="K5" s="325">
        <v>122.77945015353853</v>
      </c>
      <c r="L5" s="325">
        <v>105.3823161507154</v>
      </c>
      <c r="M5" s="325">
        <v>93.295734648418517</v>
      </c>
      <c r="N5" s="325">
        <v>80.06024033045243</v>
      </c>
      <c r="O5" s="325">
        <v>75.164725109191721</v>
      </c>
      <c r="P5" s="325">
        <v>67.928422228148705</v>
      </c>
      <c r="Q5" s="325">
        <v>65.464715365453856</v>
      </c>
      <c r="R5" s="325">
        <v>60.49363367772996</v>
      </c>
      <c r="S5" s="325">
        <v>51.29174847631122</v>
      </c>
      <c r="T5" s="325">
        <v>29.081617841909832</v>
      </c>
      <c r="U5" s="325">
        <v>27.319032231375232</v>
      </c>
      <c r="V5" s="325">
        <v>25.447797223971627</v>
      </c>
      <c r="W5" s="325">
        <v>24.834595561599286</v>
      </c>
      <c r="X5" s="325">
        <v>24.482061597364815</v>
      </c>
      <c r="Y5" s="325">
        <v>23.2036758759522</v>
      </c>
      <c r="Z5" s="325">
        <v>22.47459152732819</v>
      </c>
      <c r="AA5" s="325">
        <v>22.052321534310064</v>
      </c>
      <c r="AB5" s="325">
        <v>21.546569676376517</v>
      </c>
      <c r="AC5" s="325">
        <v>21.155209139900641</v>
      </c>
      <c r="AD5" s="325">
        <v>20.899656480968378</v>
      </c>
      <c r="AE5" s="325">
        <v>20.437065108013229</v>
      </c>
      <c r="AF5" s="325">
        <v>20.683491436113613</v>
      </c>
      <c r="AG5" s="325">
        <v>20.056512965309508</v>
      </c>
      <c r="AH5" s="325">
        <v>19.691130887810257</v>
      </c>
      <c r="AI5" s="325">
        <v>20.138288326329711</v>
      </c>
      <c r="AJ5" s="325">
        <v>18.499471033361335</v>
      </c>
    </row>
    <row r="6" spans="2:36" ht="15">
      <c r="D6" s="625"/>
      <c r="F6" s="326" t="s">
        <v>395</v>
      </c>
      <c r="G6" s="625"/>
      <c r="H6" s="325">
        <v>2.49675</v>
      </c>
      <c r="I6" s="325">
        <v>2.4467699999999999</v>
      </c>
      <c r="J6" s="325">
        <v>2.5596000000000001</v>
      </c>
      <c r="K6" s="325">
        <v>2.4700799999999998</v>
      </c>
      <c r="L6" s="325">
        <v>2.5722300000000002</v>
      </c>
      <c r="M6" s="325">
        <v>2.4683399999999995</v>
      </c>
      <c r="N6" s="325">
        <v>2.3349899999999999</v>
      </c>
      <c r="O6" s="325">
        <v>2.1527099999999999</v>
      </c>
      <c r="P6" s="325">
        <v>2.0574599999999998</v>
      </c>
      <c r="Q6" s="325">
        <v>2.25501</v>
      </c>
      <c r="R6" s="325">
        <v>2.02284</v>
      </c>
      <c r="S6" s="325">
        <v>1.8946799999999999</v>
      </c>
      <c r="T6" s="325">
        <v>1.6529399999999999</v>
      </c>
      <c r="U6" s="325">
        <v>1.5295799999999999</v>
      </c>
      <c r="V6" s="325">
        <v>1.4192100000000001</v>
      </c>
      <c r="W6" s="325">
        <v>1.3475699999999999</v>
      </c>
      <c r="X6" s="325">
        <v>1.2703499999999999</v>
      </c>
      <c r="Y6" s="325">
        <v>1.17072</v>
      </c>
      <c r="Z6" s="325">
        <v>1.1192219999999999</v>
      </c>
      <c r="AA6" s="325">
        <v>1.033455</v>
      </c>
      <c r="AB6" s="325">
        <v>1.022853</v>
      </c>
      <c r="AC6" s="325">
        <v>0.93680099999999988</v>
      </c>
      <c r="AD6" s="325">
        <v>0.90789299999999995</v>
      </c>
      <c r="AE6" s="325">
        <v>0.88763999999999998</v>
      </c>
      <c r="AF6" s="325">
        <v>0.83247300000000002</v>
      </c>
      <c r="AG6" s="325">
        <v>0.77594999999999992</v>
      </c>
      <c r="AH6" s="325">
        <v>0.71198399999999995</v>
      </c>
      <c r="AI6" s="325">
        <v>0.69286799999999993</v>
      </c>
      <c r="AJ6" s="325">
        <v>0.65132699999999999</v>
      </c>
    </row>
    <row r="7" spans="2:36" ht="28.5">
      <c r="D7" s="625"/>
      <c r="F7" s="327" t="s">
        <v>396</v>
      </c>
      <c r="G7" s="625"/>
      <c r="H7" s="325" t="s">
        <v>526</v>
      </c>
      <c r="I7" s="325" t="s">
        <v>526</v>
      </c>
      <c r="J7" s="325" t="s">
        <v>526</v>
      </c>
      <c r="K7" s="325" t="s">
        <v>526</v>
      </c>
      <c r="L7" s="325" t="s">
        <v>526</v>
      </c>
      <c r="M7" s="325" t="s">
        <v>526</v>
      </c>
      <c r="N7" s="325" t="s">
        <v>526</v>
      </c>
      <c r="O7" s="325" t="s">
        <v>526</v>
      </c>
      <c r="P7" s="325" t="s">
        <v>526</v>
      </c>
      <c r="Q7" s="325" t="s">
        <v>526</v>
      </c>
      <c r="R7" s="325" t="s">
        <v>526</v>
      </c>
      <c r="S7" s="325" t="s">
        <v>526</v>
      </c>
      <c r="T7" s="325" t="s">
        <v>526</v>
      </c>
      <c r="U7" s="325" t="s">
        <v>526</v>
      </c>
      <c r="V7" s="325" t="s">
        <v>526</v>
      </c>
      <c r="W7" s="325" t="s">
        <v>526</v>
      </c>
      <c r="X7" s="325" t="s">
        <v>526</v>
      </c>
      <c r="Y7" s="325" t="s">
        <v>526</v>
      </c>
      <c r="Z7" s="325" t="s">
        <v>526</v>
      </c>
      <c r="AA7" s="325" t="s">
        <v>526</v>
      </c>
      <c r="AB7" s="325" t="s">
        <v>526</v>
      </c>
      <c r="AC7" s="325" t="s">
        <v>526</v>
      </c>
      <c r="AD7" s="325" t="s">
        <v>526</v>
      </c>
      <c r="AE7" s="325" t="s">
        <v>526</v>
      </c>
      <c r="AF7" s="325" t="s">
        <v>526</v>
      </c>
      <c r="AG7" s="325" t="s">
        <v>526</v>
      </c>
      <c r="AH7" s="325" t="s">
        <v>526</v>
      </c>
      <c r="AI7" s="325" t="s">
        <v>526</v>
      </c>
      <c r="AJ7" s="325" t="s">
        <v>526</v>
      </c>
    </row>
    <row r="8" spans="2:36" ht="15">
      <c r="D8" s="625"/>
      <c r="E8" s="328" t="s">
        <v>397</v>
      </c>
      <c r="F8" s="324" t="s">
        <v>398</v>
      </c>
      <c r="G8" s="625"/>
      <c r="H8" s="325">
        <v>1.0146403159886515</v>
      </c>
      <c r="I8" s="325">
        <v>1.0763172270622627</v>
      </c>
      <c r="J8" s="325">
        <v>1.130070085175052</v>
      </c>
      <c r="K8" s="325">
        <v>1.1011701478387543</v>
      </c>
      <c r="L8" s="325">
        <v>1.1192038044889971</v>
      </c>
      <c r="M8" s="325">
        <v>1.0937998008273735</v>
      </c>
      <c r="N8" s="325">
        <v>1.088564819877426</v>
      </c>
      <c r="O8" s="325">
        <v>1.1231585679545701</v>
      </c>
      <c r="P8" s="325">
        <v>1.0883257295023707</v>
      </c>
      <c r="Q8" s="325">
        <v>1.0654140465943862</v>
      </c>
      <c r="R8" s="325">
        <v>1.0809753018000738</v>
      </c>
      <c r="S8" s="325">
        <v>1.0068821584435954</v>
      </c>
      <c r="T8" s="325">
        <v>1.0365740236383836</v>
      </c>
      <c r="U8" s="325">
        <v>1.0810734237042665</v>
      </c>
      <c r="V8" s="325">
        <v>1.1322503400715584</v>
      </c>
      <c r="W8" s="325">
        <v>1.2327142688834667</v>
      </c>
      <c r="X8" s="325">
        <v>1.1719765946370653</v>
      </c>
      <c r="Y8" s="325">
        <v>1.1496357467252194</v>
      </c>
      <c r="Z8" s="325">
        <v>1.105235923114865</v>
      </c>
      <c r="AA8" s="325">
        <v>1.0188541789299941</v>
      </c>
      <c r="AB8" s="325">
        <v>1.0039389632178868</v>
      </c>
      <c r="AC8" s="325">
        <v>0.95821187310551359</v>
      </c>
      <c r="AD8" s="325">
        <v>0.95522510728821897</v>
      </c>
      <c r="AE8" s="325">
        <v>0.92861824808138571</v>
      </c>
      <c r="AF8" s="325">
        <v>0.86614322773179675</v>
      </c>
      <c r="AG8" s="325">
        <v>0.83377623700598058</v>
      </c>
      <c r="AH8" s="325">
        <v>0.81628479614093652</v>
      </c>
      <c r="AI8" s="325">
        <v>0.7782678011752151</v>
      </c>
      <c r="AJ8" s="325">
        <v>0.72664403158055735</v>
      </c>
    </row>
    <row r="9" spans="2:36" ht="15">
      <c r="D9" s="625"/>
      <c r="E9" s="65" t="s">
        <v>399</v>
      </c>
      <c r="F9" s="329" t="s">
        <v>400</v>
      </c>
      <c r="G9" s="625"/>
      <c r="H9" s="325">
        <v>6.9696231782876881</v>
      </c>
      <c r="I9" s="325">
        <v>7.2468598441544492</v>
      </c>
      <c r="J9" s="325">
        <v>7.1670911616063337</v>
      </c>
      <c r="K9" s="325">
        <v>7.56728872846179</v>
      </c>
      <c r="L9" s="325">
        <v>7.6907756914488683</v>
      </c>
      <c r="M9" s="325">
        <v>7.7642846392045879</v>
      </c>
      <c r="N9" s="325">
        <v>7.7229768782584989</v>
      </c>
      <c r="O9" s="325">
        <v>8.0838818699035659</v>
      </c>
      <c r="P9" s="325">
        <v>8.1286898861756711</v>
      </c>
      <c r="Q9" s="325">
        <v>8.2192972798154571</v>
      </c>
      <c r="R9" s="325">
        <v>8.7902048192381148</v>
      </c>
      <c r="S9" s="325">
        <v>8.7325224384053364</v>
      </c>
      <c r="T9" s="325">
        <v>9.550303103123488</v>
      </c>
      <c r="U9" s="325">
        <v>9.7962302606079543</v>
      </c>
      <c r="V9" s="325">
        <v>10.160142453700637</v>
      </c>
      <c r="W9" s="325">
        <v>10.695343790312865</v>
      </c>
      <c r="X9" s="325">
        <v>11.430397073353816</v>
      </c>
      <c r="Y9" s="325">
        <v>12.562909692694168</v>
      </c>
      <c r="Z9" s="325">
        <v>12.349754615533978</v>
      </c>
      <c r="AA9" s="325">
        <v>11.841749718264877</v>
      </c>
      <c r="AB9" s="325">
        <v>11.101262472631495</v>
      </c>
      <c r="AC9" s="325">
        <v>10.92740438507623</v>
      </c>
      <c r="AD9" s="325">
        <v>10.544456263407673</v>
      </c>
      <c r="AE9" s="325">
        <v>9.7716183740179208</v>
      </c>
      <c r="AF9" s="325">
        <v>9.1966940499160756</v>
      </c>
      <c r="AG9" s="325">
        <v>9.2588746098462824</v>
      </c>
      <c r="AH9" s="325">
        <v>9.9699369959800599</v>
      </c>
      <c r="AI9" s="325">
        <v>9.9077671814118897</v>
      </c>
      <c r="AJ9" s="325">
        <v>9.2842102294177735</v>
      </c>
    </row>
    <row r="10" spans="2:36" ht="15">
      <c r="D10" s="625"/>
      <c r="E10" s="330"/>
      <c r="F10" s="326" t="s">
        <v>401</v>
      </c>
      <c r="G10" s="625"/>
      <c r="H10" s="325">
        <v>0.31847639484000007</v>
      </c>
      <c r="I10" s="325">
        <v>0.5029695634000001</v>
      </c>
      <c r="J10" s="325">
        <v>0.54014387760000004</v>
      </c>
      <c r="K10" s="325">
        <v>0.49586905120000002</v>
      </c>
      <c r="L10" s="325">
        <v>0.47062341260000001</v>
      </c>
      <c r="M10" s="325">
        <v>0.46963261275999996</v>
      </c>
      <c r="N10" s="325">
        <v>0.45357895928000003</v>
      </c>
      <c r="O10" s="325">
        <v>0.43477703124000011</v>
      </c>
      <c r="P10" s="325">
        <v>0.37623828103999996</v>
      </c>
      <c r="Q10" s="325">
        <v>0.32405638964</v>
      </c>
      <c r="R10" s="325">
        <v>0.29363188680000007</v>
      </c>
      <c r="S10" s="325">
        <v>0.25507083091999999</v>
      </c>
      <c r="T10" s="325">
        <v>0.22615244224</v>
      </c>
      <c r="U10" s="325">
        <v>0.26349643804000006</v>
      </c>
      <c r="V10" s="325">
        <v>0.26276934295999993</v>
      </c>
      <c r="W10" s="325">
        <v>0.28414863312000005</v>
      </c>
      <c r="X10" s="325">
        <v>0.25317695924</v>
      </c>
      <c r="Y10" s="325">
        <v>0.25729974072000006</v>
      </c>
      <c r="Z10" s="325">
        <v>0.26208773963999998</v>
      </c>
      <c r="AA10" s="325">
        <v>0.23837718771999999</v>
      </c>
      <c r="AB10" s="325">
        <v>0.22476434220000002</v>
      </c>
      <c r="AC10" s="325">
        <v>0.21833470792000004</v>
      </c>
      <c r="AD10" s="325">
        <v>0.21650721396</v>
      </c>
      <c r="AE10" s="325">
        <v>0.20414014755999998</v>
      </c>
      <c r="AF10" s="325">
        <v>0.20053096440000001</v>
      </c>
      <c r="AG10" s="325">
        <v>0.18431614452000003</v>
      </c>
      <c r="AH10" s="325">
        <v>0.16872293560000004</v>
      </c>
      <c r="AI10" s="325">
        <v>0.16254102708000001</v>
      </c>
      <c r="AJ10" s="325">
        <v>0.15031908480000003</v>
      </c>
    </row>
    <row r="11" spans="2:36" ht="15.75" thickBot="1">
      <c r="D11" s="625"/>
      <c r="E11" s="331"/>
      <c r="F11" s="65" t="s">
        <v>402</v>
      </c>
      <c r="G11" s="626"/>
      <c r="H11" s="325">
        <v>0.20843474561590103</v>
      </c>
      <c r="I11" s="325">
        <v>0.22984600466155566</v>
      </c>
      <c r="J11" s="325">
        <v>0.22995024793158569</v>
      </c>
      <c r="K11" s="325">
        <v>0.20287429286807745</v>
      </c>
      <c r="L11" s="325">
        <v>0.24314785249956972</v>
      </c>
      <c r="M11" s="325">
        <v>0.79032496797867902</v>
      </c>
      <c r="N11" s="325">
        <v>0.87691635374077825</v>
      </c>
      <c r="O11" s="325">
        <v>0.88787204830538091</v>
      </c>
      <c r="P11" s="325">
        <v>0.73602284115765804</v>
      </c>
      <c r="Q11" s="325">
        <v>0.81574002873905693</v>
      </c>
      <c r="R11" s="325">
        <v>0.74990864829025694</v>
      </c>
      <c r="S11" s="325">
        <v>0.83002877774321282</v>
      </c>
      <c r="T11" s="325">
        <v>0.77040392742229002</v>
      </c>
      <c r="U11" s="325">
        <v>0.71570512851355017</v>
      </c>
      <c r="V11" s="325">
        <v>0.64172471134984266</v>
      </c>
      <c r="W11" s="325">
        <v>0.66303736620954667</v>
      </c>
      <c r="X11" s="325">
        <v>0.68805385069336533</v>
      </c>
      <c r="Y11" s="325">
        <v>0.65902838767128191</v>
      </c>
      <c r="Z11" s="325">
        <v>0.56309360867290492</v>
      </c>
      <c r="AA11" s="325">
        <v>0.47273003859848395</v>
      </c>
      <c r="AB11" s="325">
        <v>0.4900616506864795</v>
      </c>
      <c r="AC11" s="325">
        <v>0.49024188628676485</v>
      </c>
      <c r="AD11" s="325">
        <v>0.49808198838100054</v>
      </c>
      <c r="AE11" s="325">
        <v>0.42080001948898299</v>
      </c>
      <c r="AF11" s="325">
        <v>0.46346441291756846</v>
      </c>
      <c r="AG11" s="325">
        <v>0.39203663297326879</v>
      </c>
      <c r="AH11" s="325">
        <v>0.41155674274481124</v>
      </c>
      <c r="AI11" s="325">
        <v>0.33382181109826875</v>
      </c>
      <c r="AJ11" s="325">
        <v>0.33382181109826875</v>
      </c>
    </row>
    <row r="12" spans="2:36" ht="18" thickTop="1" thickBot="1">
      <c r="D12" s="625"/>
      <c r="E12" s="627" t="s">
        <v>71</v>
      </c>
      <c r="F12" s="628"/>
      <c r="G12" s="332" t="s">
        <v>394</v>
      </c>
      <c r="H12" s="333">
        <f t="shared" ref="H12:AE12" si="1">SUM(H5:H11)</f>
        <v>198.92621765390007</v>
      </c>
      <c r="I12" s="333">
        <f t="shared" si="1"/>
        <v>178.76553485219355</v>
      </c>
      <c r="J12" s="333">
        <f t="shared" si="1"/>
        <v>160.18687389453635</v>
      </c>
      <c r="K12" s="333">
        <f t="shared" si="1"/>
        <v>134.61673237390715</v>
      </c>
      <c r="L12" s="333">
        <f t="shared" si="1"/>
        <v>117.47829691175285</v>
      </c>
      <c r="M12" s="333">
        <f t="shared" si="1"/>
        <v>105.88211666918914</v>
      </c>
      <c r="N12" s="333">
        <f t="shared" si="1"/>
        <v>92.537267341609123</v>
      </c>
      <c r="O12" s="333">
        <f t="shared" si="1"/>
        <v>87.847124626595246</v>
      </c>
      <c r="P12" s="333">
        <f t="shared" si="1"/>
        <v>80.315158966024413</v>
      </c>
      <c r="Q12" s="333">
        <f t="shared" si="1"/>
        <v>78.144233110242766</v>
      </c>
      <c r="R12" s="333">
        <f t="shared" si="1"/>
        <v>73.431194333858414</v>
      </c>
      <c r="S12" s="333">
        <f t="shared" si="1"/>
        <v>64.010932681823363</v>
      </c>
      <c r="T12" s="333">
        <f t="shared" si="1"/>
        <v>42.317991338333997</v>
      </c>
      <c r="U12" s="333">
        <f t="shared" si="1"/>
        <v>40.705117482241</v>
      </c>
      <c r="V12" s="333">
        <f t="shared" si="1"/>
        <v>39.063894072053664</v>
      </c>
      <c r="W12" s="333">
        <f t="shared" si="1"/>
        <v>39.057409620125163</v>
      </c>
      <c r="X12" s="333">
        <f t="shared" si="1"/>
        <v>39.296016075289067</v>
      </c>
      <c r="Y12" s="333">
        <f t="shared" si="1"/>
        <v>39.003269443762875</v>
      </c>
      <c r="Z12" s="333">
        <f t="shared" si="1"/>
        <v>37.873985414289947</v>
      </c>
      <c r="AA12" s="333">
        <f t="shared" si="1"/>
        <v>36.657487657823417</v>
      </c>
      <c r="AB12" s="333">
        <f t="shared" si="1"/>
        <v>35.389450105112374</v>
      </c>
      <c r="AC12" s="333">
        <f t="shared" si="1"/>
        <v>34.686202992289154</v>
      </c>
      <c r="AD12" s="333">
        <f t="shared" si="1"/>
        <v>34.021820054005275</v>
      </c>
      <c r="AE12" s="333">
        <f t="shared" si="1"/>
        <v>32.649881897161521</v>
      </c>
      <c r="AF12" s="333">
        <f>SUM(AF5:AF11)</f>
        <v>32.242797091079055</v>
      </c>
      <c r="AG12" s="333">
        <f>SUM(AG5:AG11)</f>
        <v>31.501466589655045</v>
      </c>
      <c r="AH12" s="333">
        <f>SUM(AH5:AH11)</f>
        <v>31.769616358276068</v>
      </c>
      <c r="AI12" s="333">
        <f>SUM(AI5:AI11)</f>
        <v>32.013554147095086</v>
      </c>
      <c r="AJ12" s="333">
        <f>SUM(AJ5:AJ11)</f>
        <v>29.645793190257933</v>
      </c>
    </row>
    <row r="13" spans="2:36" ht="18" thickTop="1" thickBot="1">
      <c r="D13" s="626"/>
      <c r="E13" s="629"/>
      <c r="F13" s="630"/>
      <c r="G13" s="334" t="s">
        <v>403</v>
      </c>
      <c r="H13" s="335">
        <f t="shared" ref="H13:AE13" si="2">H12*25</f>
        <v>4973.1554413475014</v>
      </c>
      <c r="I13" s="335">
        <f t="shared" si="2"/>
        <v>4469.138371304839</v>
      </c>
      <c r="J13" s="335">
        <f t="shared" si="2"/>
        <v>4004.6718473634087</v>
      </c>
      <c r="K13" s="335">
        <f t="shared" si="2"/>
        <v>3365.418309347679</v>
      </c>
      <c r="L13" s="335">
        <f t="shared" si="2"/>
        <v>2936.957422793821</v>
      </c>
      <c r="M13" s="335">
        <f t="shared" si="2"/>
        <v>2647.0529167297286</v>
      </c>
      <c r="N13" s="335">
        <f t="shared" si="2"/>
        <v>2313.4316835402283</v>
      </c>
      <c r="O13" s="335">
        <f t="shared" si="2"/>
        <v>2196.1781156648813</v>
      </c>
      <c r="P13" s="335">
        <f t="shared" si="2"/>
        <v>2007.8789741506102</v>
      </c>
      <c r="Q13" s="335">
        <f t="shared" si="2"/>
        <v>1953.6058277560692</v>
      </c>
      <c r="R13" s="335">
        <f t="shared" si="2"/>
        <v>1835.7798583464603</v>
      </c>
      <c r="S13" s="335">
        <f t="shared" si="2"/>
        <v>1600.273317045584</v>
      </c>
      <c r="T13" s="335">
        <f t="shared" si="2"/>
        <v>1057.9497834583499</v>
      </c>
      <c r="U13" s="335">
        <f t="shared" si="2"/>
        <v>1017.627937056025</v>
      </c>
      <c r="V13" s="335">
        <f t="shared" si="2"/>
        <v>976.59735180134157</v>
      </c>
      <c r="W13" s="335">
        <f t="shared" si="2"/>
        <v>976.43524050312908</v>
      </c>
      <c r="X13" s="335">
        <f t="shared" si="2"/>
        <v>982.40040188222667</v>
      </c>
      <c r="Y13" s="335">
        <f t="shared" si="2"/>
        <v>975.08173609407186</v>
      </c>
      <c r="Z13" s="335">
        <f t="shared" si="2"/>
        <v>946.84963535724864</v>
      </c>
      <c r="AA13" s="335">
        <f t="shared" si="2"/>
        <v>916.43719144558543</v>
      </c>
      <c r="AB13" s="335">
        <f t="shared" si="2"/>
        <v>884.73625262780934</v>
      </c>
      <c r="AC13" s="335">
        <f t="shared" si="2"/>
        <v>867.15507480722886</v>
      </c>
      <c r="AD13" s="335">
        <f t="shared" si="2"/>
        <v>850.54550135013187</v>
      </c>
      <c r="AE13" s="335">
        <f t="shared" si="2"/>
        <v>816.24704742903805</v>
      </c>
      <c r="AF13" s="335">
        <f>AF12*25</f>
        <v>806.06992727697639</v>
      </c>
      <c r="AG13" s="335">
        <f>AG12*25</f>
        <v>787.53666474137617</v>
      </c>
      <c r="AH13" s="335">
        <f>AH12*25</f>
        <v>794.24040895690166</v>
      </c>
      <c r="AI13" s="335">
        <f>AI12*25</f>
        <v>800.33885367737719</v>
      </c>
      <c r="AJ13" s="335">
        <f>AJ12*25</f>
        <v>741.1448297564483</v>
      </c>
    </row>
    <row r="14" spans="2:36" ht="17.25" customHeight="1" thickTop="1">
      <c r="D14" s="624" t="s">
        <v>43</v>
      </c>
      <c r="E14" s="323" t="s">
        <v>392</v>
      </c>
      <c r="F14" s="324" t="s">
        <v>393</v>
      </c>
      <c r="G14" s="624" t="s">
        <v>45</v>
      </c>
      <c r="H14" s="336">
        <v>5.3220918492228568</v>
      </c>
      <c r="I14" s="336">
        <v>4.8038967215969643</v>
      </c>
      <c r="J14" s="336">
        <v>4.27920905769908</v>
      </c>
      <c r="K14" s="336">
        <v>3.5966868026853454</v>
      </c>
      <c r="L14" s="336">
        <v>2.9564630465777473</v>
      </c>
      <c r="M14" s="336">
        <v>2.4075851430606767</v>
      </c>
      <c r="N14" s="336">
        <v>2.1121844746239362</v>
      </c>
      <c r="O14" s="336">
        <v>1.9985367580382671</v>
      </c>
      <c r="P14" s="336">
        <v>1.815964089827661</v>
      </c>
      <c r="Q14" s="336">
        <v>1.7505944071592947</v>
      </c>
      <c r="R14" s="336">
        <v>1.5978265703558612</v>
      </c>
      <c r="S14" s="336">
        <v>1.3519318711647319</v>
      </c>
      <c r="T14" s="336">
        <v>0.75438398295921616</v>
      </c>
      <c r="U14" s="336">
        <v>0.67058532620006539</v>
      </c>
      <c r="V14" s="336">
        <v>0.64253446696583971</v>
      </c>
      <c r="W14" s="336">
        <v>0.61310621147742816</v>
      </c>
      <c r="X14" s="336">
        <v>0.59281809782329287</v>
      </c>
      <c r="Y14" s="336">
        <v>0.55927998726916839</v>
      </c>
      <c r="Z14" s="336">
        <v>0.54032329831992587</v>
      </c>
      <c r="AA14" s="336">
        <v>0.53055902851183889</v>
      </c>
      <c r="AB14" s="336">
        <v>0.51793318206680139</v>
      </c>
      <c r="AC14" s="336">
        <v>0.50548035753591336</v>
      </c>
      <c r="AD14" s="336">
        <v>0.49736249760410722</v>
      </c>
      <c r="AE14" s="336">
        <v>0.49033073385229536</v>
      </c>
      <c r="AF14" s="336">
        <v>0.49049442160925677</v>
      </c>
      <c r="AG14" s="336">
        <v>0.48207006319438106</v>
      </c>
      <c r="AH14" s="336">
        <v>0.47534087736430181</v>
      </c>
      <c r="AI14" s="336">
        <v>0.47878090858634742</v>
      </c>
      <c r="AJ14" s="336">
        <v>0.43652613934323747</v>
      </c>
    </row>
    <row r="15" spans="2:36" ht="15">
      <c r="D15" s="625"/>
      <c r="F15" s="326" t="s">
        <v>395</v>
      </c>
      <c r="G15" s="625"/>
      <c r="H15" s="325" t="s">
        <v>527</v>
      </c>
      <c r="I15" s="325" t="s">
        <v>527</v>
      </c>
      <c r="J15" s="325" t="s">
        <v>527</v>
      </c>
      <c r="K15" s="325" t="s">
        <v>527</v>
      </c>
      <c r="L15" s="325" t="s">
        <v>527</v>
      </c>
      <c r="M15" s="325" t="s">
        <v>527</v>
      </c>
      <c r="N15" s="325" t="s">
        <v>527</v>
      </c>
      <c r="O15" s="325" t="s">
        <v>527</v>
      </c>
      <c r="P15" s="325" t="s">
        <v>527</v>
      </c>
      <c r="Q15" s="325" t="s">
        <v>527</v>
      </c>
      <c r="R15" s="325" t="s">
        <v>527</v>
      </c>
      <c r="S15" s="325" t="s">
        <v>527</v>
      </c>
      <c r="T15" s="325" t="s">
        <v>527</v>
      </c>
      <c r="U15" s="325" t="s">
        <v>527</v>
      </c>
      <c r="V15" s="325" t="s">
        <v>527</v>
      </c>
      <c r="W15" s="325" t="s">
        <v>527</v>
      </c>
      <c r="X15" s="325" t="s">
        <v>527</v>
      </c>
      <c r="Y15" s="325" t="s">
        <v>527</v>
      </c>
      <c r="Z15" s="325" t="s">
        <v>527</v>
      </c>
      <c r="AA15" s="325" t="s">
        <v>527</v>
      </c>
      <c r="AB15" s="325" t="s">
        <v>527</v>
      </c>
      <c r="AC15" s="325" t="s">
        <v>527</v>
      </c>
      <c r="AD15" s="325" t="s">
        <v>527</v>
      </c>
      <c r="AE15" s="325" t="s">
        <v>527</v>
      </c>
      <c r="AF15" s="325" t="s">
        <v>527</v>
      </c>
      <c r="AG15" s="325" t="s">
        <v>527</v>
      </c>
      <c r="AH15" s="325" t="s">
        <v>527</v>
      </c>
      <c r="AI15" s="325" t="s">
        <v>527</v>
      </c>
      <c r="AJ15" s="325" t="s">
        <v>527</v>
      </c>
    </row>
    <row r="16" spans="2:36" ht="28.5">
      <c r="D16" s="625"/>
      <c r="F16" s="327" t="s">
        <v>396</v>
      </c>
      <c r="G16" s="625"/>
      <c r="H16" s="337" t="s">
        <v>526</v>
      </c>
      <c r="I16" s="337" t="s">
        <v>526</v>
      </c>
      <c r="J16" s="337" t="s">
        <v>526</v>
      </c>
      <c r="K16" s="337" t="s">
        <v>526</v>
      </c>
      <c r="L16" s="337" t="s">
        <v>526</v>
      </c>
      <c r="M16" s="337" t="s">
        <v>526</v>
      </c>
      <c r="N16" s="337" t="s">
        <v>526</v>
      </c>
      <c r="O16" s="337" t="s">
        <v>526</v>
      </c>
      <c r="P16" s="337" t="s">
        <v>526</v>
      </c>
      <c r="Q16" s="337" t="s">
        <v>527</v>
      </c>
      <c r="R16" s="337" t="s">
        <v>526</v>
      </c>
      <c r="S16" s="337" t="s">
        <v>526</v>
      </c>
      <c r="T16" s="337" t="s">
        <v>526</v>
      </c>
      <c r="U16" s="337" t="s">
        <v>526</v>
      </c>
      <c r="V16" s="337" t="s">
        <v>526</v>
      </c>
      <c r="W16" s="337" t="s">
        <v>526</v>
      </c>
      <c r="X16" s="337" t="s">
        <v>526</v>
      </c>
      <c r="Y16" s="337" t="s">
        <v>526</v>
      </c>
      <c r="Z16" s="337" t="s">
        <v>526</v>
      </c>
      <c r="AA16" s="337" t="s">
        <v>526</v>
      </c>
      <c r="AB16" s="337" t="s">
        <v>526</v>
      </c>
      <c r="AC16" s="337" t="s">
        <v>526</v>
      </c>
      <c r="AD16" s="337" t="s">
        <v>526</v>
      </c>
      <c r="AE16" s="337" t="s">
        <v>526</v>
      </c>
      <c r="AF16" s="337" t="s">
        <v>526</v>
      </c>
      <c r="AG16" s="337" t="s">
        <v>526</v>
      </c>
      <c r="AH16" s="337" t="s">
        <v>526</v>
      </c>
      <c r="AI16" s="337" t="s">
        <v>526</v>
      </c>
      <c r="AJ16" s="337" t="s">
        <v>526</v>
      </c>
    </row>
    <row r="17" spans="4:36" ht="15">
      <c r="D17" s="625"/>
      <c r="E17" s="328" t="s">
        <v>397</v>
      </c>
      <c r="F17" s="324" t="s">
        <v>398</v>
      </c>
      <c r="G17" s="625"/>
      <c r="H17" s="338">
        <v>3.4550849695682444E-2</v>
      </c>
      <c r="I17" s="338">
        <v>3.6921511884456464E-2</v>
      </c>
      <c r="J17" s="338">
        <v>3.8282847185516222E-2</v>
      </c>
      <c r="K17" s="338">
        <v>3.5390743918508376E-2</v>
      </c>
      <c r="L17" s="338">
        <v>3.4441755339620767E-2</v>
      </c>
      <c r="M17" s="338">
        <v>3.3301389067850989E-2</v>
      </c>
      <c r="N17" s="338">
        <v>3.2738374782977163E-2</v>
      </c>
      <c r="O17" s="338">
        <v>3.3751653754233987E-2</v>
      </c>
      <c r="P17" s="338">
        <v>3.2532487233705047E-2</v>
      </c>
      <c r="Q17" s="338">
        <v>3.1273413041804858E-2</v>
      </c>
      <c r="R17" s="338">
        <v>3.1961821367620442E-2</v>
      </c>
      <c r="S17" s="338">
        <v>2.8068653229842568E-2</v>
      </c>
      <c r="T17" s="338">
        <v>3.0056098170716718E-2</v>
      </c>
      <c r="U17" s="338">
        <v>3.2883124293836469E-2</v>
      </c>
      <c r="V17" s="338">
        <v>3.7121890209588823E-2</v>
      </c>
      <c r="W17" s="338">
        <v>4.3032496240822268E-2</v>
      </c>
      <c r="X17" s="338">
        <v>4.0555524609473217E-2</v>
      </c>
      <c r="Y17" s="338">
        <v>3.8357486501642543E-2</v>
      </c>
      <c r="Z17" s="338">
        <v>3.6996328868655365E-2</v>
      </c>
      <c r="AA17" s="338">
        <v>3.3495373639476606E-2</v>
      </c>
      <c r="AB17" s="338">
        <v>3.2635048367280026E-2</v>
      </c>
      <c r="AC17" s="338">
        <v>3.1593099267147401E-2</v>
      </c>
      <c r="AD17" s="338">
        <v>3.1301282141748002E-2</v>
      </c>
      <c r="AE17" s="338">
        <v>2.8891618755760792E-2</v>
      </c>
      <c r="AF17" s="338">
        <v>2.6570395474236279E-2</v>
      </c>
      <c r="AG17" s="338">
        <v>2.4325606794572227E-2</v>
      </c>
      <c r="AH17" s="338">
        <v>2.2627676699958733E-2</v>
      </c>
      <c r="AI17" s="338">
        <v>2.118791456356782E-2</v>
      </c>
      <c r="AJ17" s="338">
        <v>1.883349322863594E-2</v>
      </c>
    </row>
    <row r="18" spans="4:36" ht="15">
      <c r="D18" s="625"/>
      <c r="E18" s="65" t="s">
        <v>399</v>
      </c>
      <c r="F18" s="329" t="s">
        <v>400</v>
      </c>
      <c r="G18" s="625"/>
      <c r="H18" s="325">
        <v>0.63219500400000006</v>
      </c>
      <c r="I18" s="325">
        <v>0.66106036300000004</v>
      </c>
      <c r="J18" s="325">
        <v>0.65247636899999994</v>
      </c>
      <c r="K18" s="325">
        <v>0.67935444299999992</v>
      </c>
      <c r="L18" s="325">
        <v>0.69196229399999998</v>
      </c>
      <c r="M18" s="325">
        <v>0.68418083000000007</v>
      </c>
      <c r="N18" s="325">
        <v>0.67486674599999996</v>
      </c>
      <c r="O18" s="325">
        <v>0.70428262799999997</v>
      </c>
      <c r="P18" s="325">
        <v>0.70444422800000006</v>
      </c>
      <c r="Q18" s="325">
        <v>0.71100323599999993</v>
      </c>
      <c r="R18" s="325">
        <v>0.7689395189999999</v>
      </c>
      <c r="S18" s="325">
        <v>0.761747281</v>
      </c>
      <c r="T18" s="325">
        <v>0.84732388199999997</v>
      </c>
      <c r="U18" s="325">
        <v>0.86793339599999997</v>
      </c>
      <c r="V18" s="325">
        <v>0.91058477500000001</v>
      </c>
      <c r="W18" s="325">
        <v>0.97132564100000007</v>
      </c>
      <c r="X18" s="325">
        <v>1.056721961</v>
      </c>
      <c r="Y18" s="325">
        <v>1.168141007</v>
      </c>
      <c r="Z18" s="325">
        <v>1.162236168</v>
      </c>
      <c r="AA18" s="325">
        <v>1.114577567</v>
      </c>
      <c r="AB18" s="325">
        <v>1.0473778760000001</v>
      </c>
      <c r="AC18" s="325">
        <v>1.0444945319999999</v>
      </c>
      <c r="AD18" s="325">
        <v>0.99428097900000001</v>
      </c>
      <c r="AE18" s="325">
        <v>0.91909376799999998</v>
      </c>
      <c r="AF18" s="325">
        <v>0.85752709799999993</v>
      </c>
      <c r="AG18" s="325">
        <v>0.84827571299999993</v>
      </c>
      <c r="AH18" s="325">
        <v>0.87523665900000003</v>
      </c>
      <c r="AI18" s="325">
        <v>0.91779738599999994</v>
      </c>
      <c r="AJ18" s="325">
        <v>0.83257415500000009</v>
      </c>
    </row>
    <row r="19" spans="4:36" ht="15">
      <c r="D19" s="625"/>
      <c r="E19" s="330"/>
      <c r="F19" s="326" t="s">
        <v>401</v>
      </c>
      <c r="G19" s="625"/>
      <c r="H19" s="325">
        <v>81.16828493113546</v>
      </c>
      <c r="I19" s="325">
        <v>93.038027407335051</v>
      </c>
      <c r="J19" s="325">
        <v>87.465197869229158</v>
      </c>
      <c r="K19" s="325">
        <v>105.25966527703235</v>
      </c>
      <c r="L19" s="325">
        <v>105.71838247260072</v>
      </c>
      <c r="M19" s="325">
        <v>109.11164531577515</v>
      </c>
      <c r="N19" s="325">
        <v>113.44790439554191</v>
      </c>
      <c r="O19" s="325">
        <v>117.63813034530145</v>
      </c>
      <c r="P19" s="325">
        <v>115.91744627474061</v>
      </c>
      <c r="Q19" s="325">
        <v>114.87913841325238</v>
      </c>
      <c r="R19" s="325">
        <v>122.55332201925337</v>
      </c>
      <c r="S19" s="325">
        <v>117.48646582063317</v>
      </c>
      <c r="T19" s="325">
        <v>125.20828926160814</v>
      </c>
      <c r="U19" s="325">
        <v>135.47010172551279</v>
      </c>
      <c r="V19" s="325">
        <v>146.20281575834716</v>
      </c>
      <c r="W19" s="325">
        <v>164.26979326499998</v>
      </c>
      <c r="X19" s="325">
        <v>195.99335762600001</v>
      </c>
      <c r="Y19" s="325">
        <v>274.19519004444737</v>
      </c>
      <c r="Z19" s="325">
        <v>273.93690488676003</v>
      </c>
      <c r="AA19" s="325">
        <v>258.1586770488243</v>
      </c>
      <c r="AB19" s="325">
        <v>221.71165359496513</v>
      </c>
      <c r="AC19" s="325">
        <v>224.00719756271104</v>
      </c>
      <c r="AD19" s="325">
        <v>232.20489591025725</v>
      </c>
      <c r="AE19" s="325">
        <v>221.588574077</v>
      </c>
      <c r="AF19" s="325">
        <v>209.79791931400001</v>
      </c>
      <c r="AG19" s="325">
        <v>223.26385753353298</v>
      </c>
      <c r="AH19" s="325">
        <v>245.24015444013497</v>
      </c>
      <c r="AI19" s="325">
        <v>264.66451624154598</v>
      </c>
      <c r="AJ19" s="325">
        <v>242.32693840486337</v>
      </c>
    </row>
    <row r="20" spans="4:36" ht="15.75" thickBot="1">
      <c r="D20" s="625"/>
      <c r="E20" s="331"/>
      <c r="F20" s="65" t="s">
        <v>402</v>
      </c>
      <c r="G20" s="626"/>
      <c r="H20" s="325">
        <v>104.41532296029561</v>
      </c>
      <c r="I20" s="325">
        <v>116.33166894883257</v>
      </c>
      <c r="J20" s="325">
        <v>115.87273505612555</v>
      </c>
      <c r="K20" s="325">
        <v>102.08962220662612</v>
      </c>
      <c r="L20" s="325">
        <v>121.65359826282521</v>
      </c>
      <c r="M20" s="325">
        <v>409.21872018159087</v>
      </c>
      <c r="N20" s="325">
        <v>454.41051727321991</v>
      </c>
      <c r="O20" s="325">
        <v>459.98546108142835</v>
      </c>
      <c r="P20" s="325">
        <v>380.14560337794535</v>
      </c>
      <c r="Q20" s="325">
        <v>421.94887143746439</v>
      </c>
      <c r="R20" s="325">
        <v>386.61121875910271</v>
      </c>
      <c r="S20" s="325">
        <v>428.53899663603033</v>
      </c>
      <c r="T20" s="325">
        <v>397.72652966471918</v>
      </c>
      <c r="U20" s="325">
        <v>368.71605045236174</v>
      </c>
      <c r="V20" s="325">
        <v>329.87082848370778</v>
      </c>
      <c r="W20" s="325">
        <v>341.87308731905796</v>
      </c>
      <c r="X20" s="325">
        <v>355.43059205873851</v>
      </c>
      <c r="Y20" s="325">
        <v>339.68350476814464</v>
      </c>
      <c r="Z20" s="325">
        <v>289.49662931779244</v>
      </c>
      <c r="AA20" s="325">
        <v>241.01003107764305</v>
      </c>
      <c r="AB20" s="325">
        <v>251.23933439748961</v>
      </c>
      <c r="AC20" s="325">
        <v>251.88759197281453</v>
      </c>
      <c r="AD20" s="325">
        <v>256.53990096770565</v>
      </c>
      <c r="AE20" s="325">
        <v>215.17102951293106</v>
      </c>
      <c r="AF20" s="325">
        <v>237.90548718824829</v>
      </c>
      <c r="AG20" s="325">
        <v>200.09264502840168</v>
      </c>
      <c r="AH20" s="325">
        <v>210.4924383207958</v>
      </c>
      <c r="AI20" s="325">
        <v>169.99386627247242</v>
      </c>
      <c r="AJ20" s="325">
        <v>169.99386627247242</v>
      </c>
    </row>
    <row r="21" spans="4:36" ht="18" thickTop="1" thickBot="1">
      <c r="D21" s="626"/>
      <c r="E21" s="339" t="s">
        <v>71</v>
      </c>
      <c r="F21" s="340"/>
      <c r="G21" s="334" t="s">
        <v>404</v>
      </c>
      <c r="H21" s="341">
        <f t="shared" ref="H21:AE21" si="3">SUM(H14:H20)</f>
        <v>191.57244559434963</v>
      </c>
      <c r="I21" s="341">
        <f t="shared" si="3"/>
        <v>214.87157495264904</v>
      </c>
      <c r="J21" s="341">
        <f t="shared" si="3"/>
        <v>208.3079011992393</v>
      </c>
      <c r="K21" s="341">
        <f t="shared" si="3"/>
        <v>211.6607194732623</v>
      </c>
      <c r="L21" s="341">
        <f t="shared" si="3"/>
        <v>231.0548478313433</v>
      </c>
      <c r="M21" s="341">
        <f t="shared" si="3"/>
        <v>521.45543285949452</v>
      </c>
      <c r="N21" s="341">
        <f t="shared" si="3"/>
        <v>570.67821126416879</v>
      </c>
      <c r="O21" s="341">
        <f t="shared" si="3"/>
        <v>580.3601624665223</v>
      </c>
      <c r="P21" s="341">
        <f t="shared" si="3"/>
        <v>498.61599045774733</v>
      </c>
      <c r="Q21" s="341">
        <f t="shared" si="3"/>
        <v>539.32088090691786</v>
      </c>
      <c r="R21" s="341">
        <f t="shared" si="3"/>
        <v>511.56326868907956</v>
      </c>
      <c r="S21" s="341">
        <f t="shared" si="3"/>
        <v>548.16721026205812</v>
      </c>
      <c r="T21" s="341">
        <f t="shared" si="3"/>
        <v>524.56658288945721</v>
      </c>
      <c r="U21" s="341">
        <f t="shared" si="3"/>
        <v>505.75755402436846</v>
      </c>
      <c r="V21" s="341">
        <f t="shared" si="3"/>
        <v>477.6638853742304</v>
      </c>
      <c r="W21" s="341">
        <f t="shared" si="3"/>
        <v>507.7703449327762</v>
      </c>
      <c r="X21" s="341">
        <f t="shared" si="3"/>
        <v>553.11404526817125</v>
      </c>
      <c r="Y21" s="341">
        <f t="shared" si="3"/>
        <v>615.64447329336281</v>
      </c>
      <c r="Z21" s="341">
        <f t="shared" si="3"/>
        <v>565.17308999974102</v>
      </c>
      <c r="AA21" s="341">
        <f t="shared" si="3"/>
        <v>500.84734009561862</v>
      </c>
      <c r="AB21" s="341">
        <f t="shared" si="3"/>
        <v>474.54893409888882</v>
      </c>
      <c r="AC21" s="341">
        <f t="shared" si="3"/>
        <v>477.47635752432865</v>
      </c>
      <c r="AD21" s="341">
        <f t="shared" si="3"/>
        <v>490.26774163670876</v>
      </c>
      <c r="AE21" s="341">
        <f t="shared" si="3"/>
        <v>438.19791971053911</v>
      </c>
      <c r="AF21" s="341">
        <f>SUM(AF14:AF20)</f>
        <v>449.0779984173318</v>
      </c>
      <c r="AG21" s="341">
        <f>SUM(AG14:AG20)</f>
        <v>424.71117394492364</v>
      </c>
      <c r="AH21" s="341">
        <f>SUM(AH14:AH20)</f>
        <v>457.10579797399504</v>
      </c>
      <c r="AI21" s="341">
        <f>SUM(AI14:AI20)</f>
        <v>436.07614872316833</v>
      </c>
      <c r="AJ21" s="341">
        <f>SUM(AJ14:AJ20)</f>
        <v>413.60873846490767</v>
      </c>
    </row>
    <row r="22" spans="4:36" ht="17.25" customHeight="1" thickTop="1">
      <c r="D22" s="624" t="s">
        <v>75</v>
      </c>
      <c r="E22" s="323" t="s">
        <v>392</v>
      </c>
      <c r="F22" s="324" t="s">
        <v>393</v>
      </c>
      <c r="G22" s="624" t="s">
        <v>405</v>
      </c>
      <c r="H22" s="342" t="s">
        <v>527</v>
      </c>
      <c r="I22" s="342" t="s">
        <v>527</v>
      </c>
      <c r="J22" s="342" t="s">
        <v>527</v>
      </c>
      <c r="K22" s="342" t="s">
        <v>527</v>
      </c>
      <c r="L22" s="342" t="s">
        <v>527</v>
      </c>
      <c r="M22" s="342" t="s">
        <v>527</v>
      </c>
      <c r="N22" s="342" t="s">
        <v>527</v>
      </c>
      <c r="O22" s="342" t="s">
        <v>527</v>
      </c>
      <c r="P22" s="342" t="s">
        <v>527</v>
      </c>
      <c r="Q22" s="342" t="s">
        <v>527</v>
      </c>
      <c r="R22" s="342" t="s">
        <v>527</v>
      </c>
      <c r="S22" s="342" t="s">
        <v>527</v>
      </c>
      <c r="T22" s="342" t="s">
        <v>527</v>
      </c>
      <c r="U22" s="342" t="s">
        <v>527</v>
      </c>
      <c r="V22" s="342" t="s">
        <v>527</v>
      </c>
      <c r="W22" s="342" t="s">
        <v>527</v>
      </c>
      <c r="X22" s="342" t="s">
        <v>527</v>
      </c>
      <c r="Y22" s="342" t="s">
        <v>527</v>
      </c>
      <c r="Z22" s="342" t="s">
        <v>527</v>
      </c>
      <c r="AA22" s="342" t="s">
        <v>527</v>
      </c>
      <c r="AB22" s="342" t="s">
        <v>527</v>
      </c>
      <c r="AC22" s="342" t="s">
        <v>527</v>
      </c>
      <c r="AD22" s="342" t="s">
        <v>527</v>
      </c>
      <c r="AE22" s="342" t="s">
        <v>527</v>
      </c>
      <c r="AF22" s="342" t="s">
        <v>527</v>
      </c>
      <c r="AG22" s="342" t="s">
        <v>527</v>
      </c>
      <c r="AH22" s="342" t="s">
        <v>527</v>
      </c>
      <c r="AI22" s="342" t="s">
        <v>527</v>
      </c>
      <c r="AJ22" s="342" t="s">
        <v>527</v>
      </c>
    </row>
    <row r="23" spans="4:36" ht="15">
      <c r="D23" s="625"/>
      <c r="F23" s="326" t="s">
        <v>395</v>
      </c>
      <c r="G23" s="625"/>
      <c r="H23" s="343" t="s">
        <v>527</v>
      </c>
      <c r="I23" s="343" t="s">
        <v>527</v>
      </c>
      <c r="J23" s="343" t="s">
        <v>527</v>
      </c>
      <c r="K23" s="343" t="s">
        <v>527</v>
      </c>
      <c r="L23" s="343" t="s">
        <v>527</v>
      </c>
      <c r="M23" s="343" t="s">
        <v>527</v>
      </c>
      <c r="N23" s="343" t="s">
        <v>527</v>
      </c>
      <c r="O23" s="343" t="s">
        <v>527</v>
      </c>
      <c r="P23" s="343" t="s">
        <v>527</v>
      </c>
      <c r="Q23" s="343" t="s">
        <v>527</v>
      </c>
      <c r="R23" s="343" t="s">
        <v>527</v>
      </c>
      <c r="S23" s="343" t="s">
        <v>527</v>
      </c>
      <c r="T23" s="343" t="s">
        <v>527</v>
      </c>
      <c r="U23" s="343" t="s">
        <v>527</v>
      </c>
      <c r="V23" s="343" t="s">
        <v>527</v>
      </c>
      <c r="W23" s="343" t="s">
        <v>527</v>
      </c>
      <c r="X23" s="343" t="s">
        <v>527</v>
      </c>
      <c r="Y23" s="343" t="s">
        <v>527</v>
      </c>
      <c r="Z23" s="343" t="s">
        <v>527</v>
      </c>
      <c r="AA23" s="343" t="s">
        <v>527</v>
      </c>
      <c r="AB23" s="343" t="s">
        <v>527</v>
      </c>
      <c r="AC23" s="343" t="s">
        <v>527</v>
      </c>
      <c r="AD23" s="343" t="s">
        <v>527</v>
      </c>
      <c r="AE23" s="343" t="s">
        <v>527</v>
      </c>
      <c r="AF23" s="343" t="s">
        <v>527</v>
      </c>
      <c r="AG23" s="343" t="s">
        <v>527</v>
      </c>
      <c r="AH23" s="343" t="s">
        <v>527</v>
      </c>
      <c r="AI23" s="343" t="s">
        <v>527</v>
      </c>
      <c r="AJ23" s="343" t="s">
        <v>527</v>
      </c>
    </row>
    <row r="24" spans="4:36" ht="28.5">
      <c r="D24" s="625"/>
      <c r="F24" s="327" t="s">
        <v>396</v>
      </c>
      <c r="G24" s="625"/>
      <c r="H24" s="343" t="s">
        <v>526</v>
      </c>
      <c r="I24" s="343" t="s">
        <v>526</v>
      </c>
      <c r="J24" s="343" t="s">
        <v>526</v>
      </c>
      <c r="K24" s="343" t="s">
        <v>526</v>
      </c>
      <c r="L24" s="343" t="s">
        <v>526</v>
      </c>
      <c r="M24" s="343" t="s">
        <v>526</v>
      </c>
      <c r="N24" s="343" t="s">
        <v>526</v>
      </c>
      <c r="O24" s="343" t="s">
        <v>526</v>
      </c>
      <c r="P24" s="343" t="s">
        <v>526</v>
      </c>
      <c r="Q24" s="343" t="s">
        <v>526</v>
      </c>
      <c r="R24" s="343" t="s">
        <v>526</v>
      </c>
      <c r="S24" s="343" t="s">
        <v>526</v>
      </c>
      <c r="T24" s="343" t="s">
        <v>526</v>
      </c>
      <c r="U24" s="343" t="s">
        <v>526</v>
      </c>
      <c r="V24" s="343" t="s">
        <v>526</v>
      </c>
      <c r="W24" s="343" t="s">
        <v>526</v>
      </c>
      <c r="X24" s="343" t="s">
        <v>526</v>
      </c>
      <c r="Y24" s="343" t="s">
        <v>526</v>
      </c>
      <c r="Z24" s="343" t="s">
        <v>526</v>
      </c>
      <c r="AA24" s="343" t="s">
        <v>526</v>
      </c>
      <c r="AB24" s="343" t="s">
        <v>526</v>
      </c>
      <c r="AC24" s="343" t="s">
        <v>526</v>
      </c>
      <c r="AD24" s="343" t="s">
        <v>526</v>
      </c>
      <c r="AE24" s="343" t="s">
        <v>526</v>
      </c>
      <c r="AF24" s="343" t="s">
        <v>526</v>
      </c>
      <c r="AG24" s="343" t="s">
        <v>526</v>
      </c>
      <c r="AH24" s="343" t="s">
        <v>526</v>
      </c>
      <c r="AI24" s="343" t="s">
        <v>526</v>
      </c>
      <c r="AJ24" s="343" t="s">
        <v>526</v>
      </c>
    </row>
    <row r="25" spans="4:36" ht="15">
      <c r="D25" s="625"/>
      <c r="E25" s="328" t="s">
        <v>397</v>
      </c>
      <c r="F25" s="324" t="s">
        <v>398</v>
      </c>
      <c r="G25" s="625"/>
      <c r="H25" s="343" t="s">
        <v>528</v>
      </c>
      <c r="I25" s="343" t="s">
        <v>528</v>
      </c>
      <c r="J25" s="343" t="s">
        <v>528</v>
      </c>
      <c r="K25" s="343" t="s">
        <v>528</v>
      </c>
      <c r="L25" s="343" t="s">
        <v>528</v>
      </c>
      <c r="M25" s="343" t="s">
        <v>528</v>
      </c>
      <c r="N25" s="343" t="s">
        <v>528</v>
      </c>
      <c r="O25" s="343" t="s">
        <v>528</v>
      </c>
      <c r="P25" s="343" t="s">
        <v>528</v>
      </c>
      <c r="Q25" s="343" t="s">
        <v>528</v>
      </c>
      <c r="R25" s="343" t="s">
        <v>528</v>
      </c>
      <c r="S25" s="343" t="s">
        <v>528</v>
      </c>
      <c r="T25" s="343" t="s">
        <v>528</v>
      </c>
      <c r="U25" s="343" t="s">
        <v>528</v>
      </c>
      <c r="V25" s="343" t="s">
        <v>528</v>
      </c>
      <c r="W25" s="343" t="s">
        <v>528</v>
      </c>
      <c r="X25" s="343" t="s">
        <v>528</v>
      </c>
      <c r="Y25" s="343" t="s">
        <v>528</v>
      </c>
      <c r="Z25" s="343" t="s">
        <v>528</v>
      </c>
      <c r="AA25" s="343" t="s">
        <v>528</v>
      </c>
      <c r="AB25" s="343" t="s">
        <v>528</v>
      </c>
      <c r="AC25" s="343" t="s">
        <v>528</v>
      </c>
      <c r="AD25" s="343" t="s">
        <v>528</v>
      </c>
      <c r="AE25" s="343" t="s">
        <v>528</v>
      </c>
      <c r="AF25" s="343" t="s">
        <v>528</v>
      </c>
      <c r="AG25" s="343" t="s">
        <v>528</v>
      </c>
      <c r="AH25" s="343" t="s">
        <v>528</v>
      </c>
      <c r="AI25" s="343" t="s">
        <v>528</v>
      </c>
      <c r="AJ25" s="343" t="s">
        <v>528</v>
      </c>
    </row>
    <row r="26" spans="4:36" ht="15">
      <c r="D26" s="625"/>
      <c r="E26" s="65" t="s">
        <v>399</v>
      </c>
      <c r="F26" s="329" t="s">
        <v>400</v>
      </c>
      <c r="G26" s="625"/>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row>
    <row r="27" spans="4:36" ht="15">
      <c r="D27" s="625"/>
      <c r="E27" s="330"/>
      <c r="F27" s="326" t="s">
        <v>401</v>
      </c>
      <c r="G27" s="625"/>
      <c r="H27" s="345">
        <v>3.6439398399999999E-4</v>
      </c>
      <c r="I27" s="345">
        <v>5.273892900000001E-4</v>
      </c>
      <c r="J27" s="345">
        <v>5.5845731E-4</v>
      </c>
      <c r="K27" s="345">
        <v>5.2351112999999996E-4</v>
      </c>
      <c r="L27" s="345">
        <v>5.0417186000000001E-4</v>
      </c>
      <c r="M27" s="345">
        <v>5.0173843600000005E-4</v>
      </c>
      <c r="N27" s="345">
        <v>4.86742508E-4</v>
      </c>
      <c r="O27" s="345">
        <v>4.74217904E-4</v>
      </c>
      <c r="P27" s="345">
        <v>4.2426210399999998E-4</v>
      </c>
      <c r="Q27" s="345">
        <v>3.7996438399999993E-4</v>
      </c>
      <c r="R27" s="345">
        <v>3.6208752999999997E-4</v>
      </c>
      <c r="S27" s="345">
        <v>3.2764638200000001E-4</v>
      </c>
      <c r="T27" s="345">
        <v>3.1559636400000003E-4</v>
      </c>
      <c r="U27" s="345">
        <v>3.4983746400000002E-4</v>
      </c>
      <c r="V27" s="345">
        <v>3.5580678599999996E-4</v>
      </c>
      <c r="W27" s="345">
        <v>3.8201598200000001E-4</v>
      </c>
      <c r="X27" s="345">
        <v>3.67782334E-4</v>
      </c>
      <c r="Y27" s="345">
        <v>3.8580640200000001E-4</v>
      </c>
      <c r="Z27" s="345">
        <v>3.8870838400000002E-4</v>
      </c>
      <c r="AA27" s="345">
        <v>3.6184936200000004E-4</v>
      </c>
      <c r="AB27" s="345">
        <v>3.4106268000000004E-4</v>
      </c>
      <c r="AC27" s="345">
        <v>3.3515547200000002E-4</v>
      </c>
      <c r="AD27" s="345">
        <v>3.2628998600000002E-4</v>
      </c>
      <c r="AE27" s="345">
        <v>3.0498913600000003E-4</v>
      </c>
      <c r="AF27" s="345">
        <v>2.9379142000000001E-4</v>
      </c>
      <c r="AG27" s="345">
        <v>2.7842114200000003E-4</v>
      </c>
      <c r="AH27" s="345">
        <v>2.6874145000000001E-4</v>
      </c>
      <c r="AI27" s="345">
        <v>2.69284068E-4</v>
      </c>
      <c r="AJ27" s="345">
        <v>2.4687057000000005E-4</v>
      </c>
    </row>
    <row r="28" spans="4:36" ht="15.75" thickBot="1">
      <c r="D28" s="625"/>
      <c r="E28" s="331"/>
      <c r="F28" s="65" t="s">
        <v>402</v>
      </c>
      <c r="G28" s="626"/>
      <c r="H28" s="346" t="s">
        <v>526</v>
      </c>
      <c r="I28" s="346" t="s">
        <v>526</v>
      </c>
      <c r="J28" s="346" t="s">
        <v>526</v>
      </c>
      <c r="K28" s="346" t="s">
        <v>526</v>
      </c>
      <c r="L28" s="346" t="s">
        <v>526</v>
      </c>
      <c r="M28" s="346" t="s">
        <v>526</v>
      </c>
      <c r="N28" s="346" t="s">
        <v>526</v>
      </c>
      <c r="O28" s="346" t="s">
        <v>526</v>
      </c>
      <c r="P28" s="346" t="s">
        <v>526</v>
      </c>
      <c r="Q28" s="346" t="s">
        <v>526</v>
      </c>
      <c r="R28" s="346" t="s">
        <v>526</v>
      </c>
      <c r="S28" s="346" t="s">
        <v>526</v>
      </c>
      <c r="T28" s="346" t="s">
        <v>526</v>
      </c>
      <c r="U28" s="346" t="s">
        <v>526</v>
      </c>
      <c r="V28" s="346" t="s">
        <v>526</v>
      </c>
      <c r="W28" s="346" t="s">
        <v>526</v>
      </c>
      <c r="X28" s="346" t="s">
        <v>526</v>
      </c>
      <c r="Y28" s="346" t="s">
        <v>526</v>
      </c>
      <c r="Z28" s="346" t="s">
        <v>526</v>
      </c>
      <c r="AA28" s="346" t="s">
        <v>526</v>
      </c>
      <c r="AB28" s="346" t="s">
        <v>526</v>
      </c>
      <c r="AC28" s="346" t="s">
        <v>526</v>
      </c>
      <c r="AD28" s="346" t="s">
        <v>526</v>
      </c>
      <c r="AE28" s="346" t="s">
        <v>526</v>
      </c>
      <c r="AF28" s="346" t="s">
        <v>526</v>
      </c>
      <c r="AG28" s="346" t="s">
        <v>526</v>
      </c>
      <c r="AH28" s="346" t="s">
        <v>526</v>
      </c>
      <c r="AI28" s="346" t="s">
        <v>526</v>
      </c>
      <c r="AJ28" s="346" t="s">
        <v>526</v>
      </c>
    </row>
    <row r="29" spans="4:36" ht="18" thickTop="1" thickBot="1">
      <c r="D29" s="625"/>
      <c r="E29" s="627" t="s">
        <v>71</v>
      </c>
      <c r="F29" s="628"/>
      <c r="G29" s="332" t="s">
        <v>405</v>
      </c>
      <c r="H29" s="347">
        <f t="shared" ref="H29:AE29" si="4">SUM(H22:H28)</f>
        <v>3.6439398399999999E-4</v>
      </c>
      <c r="I29" s="347">
        <f t="shared" si="4"/>
        <v>5.273892900000001E-4</v>
      </c>
      <c r="J29" s="347">
        <f t="shared" si="4"/>
        <v>5.5845731E-4</v>
      </c>
      <c r="K29" s="347">
        <f t="shared" si="4"/>
        <v>5.2351112999999996E-4</v>
      </c>
      <c r="L29" s="347">
        <f t="shared" si="4"/>
        <v>5.0417186000000001E-4</v>
      </c>
      <c r="M29" s="347">
        <f t="shared" si="4"/>
        <v>5.0173843600000005E-4</v>
      </c>
      <c r="N29" s="347">
        <f t="shared" si="4"/>
        <v>4.86742508E-4</v>
      </c>
      <c r="O29" s="347">
        <f t="shared" si="4"/>
        <v>4.74217904E-4</v>
      </c>
      <c r="P29" s="347">
        <f t="shared" si="4"/>
        <v>4.2426210399999998E-4</v>
      </c>
      <c r="Q29" s="347">
        <f t="shared" si="4"/>
        <v>3.7996438399999993E-4</v>
      </c>
      <c r="R29" s="347">
        <f t="shared" si="4"/>
        <v>3.6208752999999997E-4</v>
      </c>
      <c r="S29" s="347">
        <f t="shared" si="4"/>
        <v>3.2764638200000001E-4</v>
      </c>
      <c r="T29" s="347">
        <f t="shared" si="4"/>
        <v>3.1559636400000003E-4</v>
      </c>
      <c r="U29" s="347">
        <f t="shared" si="4"/>
        <v>3.4983746400000002E-4</v>
      </c>
      <c r="V29" s="347">
        <f t="shared" si="4"/>
        <v>3.5580678599999996E-4</v>
      </c>
      <c r="W29" s="347">
        <f t="shared" si="4"/>
        <v>3.8201598200000001E-4</v>
      </c>
      <c r="X29" s="347">
        <f t="shared" si="4"/>
        <v>3.67782334E-4</v>
      </c>
      <c r="Y29" s="347">
        <f t="shared" si="4"/>
        <v>3.8580640200000001E-4</v>
      </c>
      <c r="Z29" s="347">
        <f t="shared" si="4"/>
        <v>3.8870838400000002E-4</v>
      </c>
      <c r="AA29" s="347">
        <f t="shared" si="4"/>
        <v>3.6184936200000004E-4</v>
      </c>
      <c r="AB29" s="347">
        <f t="shared" si="4"/>
        <v>3.4106268000000004E-4</v>
      </c>
      <c r="AC29" s="347">
        <f t="shared" si="4"/>
        <v>3.3515547200000002E-4</v>
      </c>
      <c r="AD29" s="347">
        <f t="shared" si="4"/>
        <v>3.2628998600000002E-4</v>
      </c>
      <c r="AE29" s="347">
        <f t="shared" si="4"/>
        <v>3.0498913600000003E-4</v>
      </c>
      <c r="AF29" s="347">
        <f>SUM(AF22:AF28)</f>
        <v>2.9379142000000001E-4</v>
      </c>
      <c r="AG29" s="347">
        <f>SUM(AG22:AG28)</f>
        <v>2.7842114200000003E-4</v>
      </c>
      <c r="AH29" s="347">
        <f>SUM(AH22:AH28)</f>
        <v>2.6874145000000001E-4</v>
      </c>
      <c r="AI29" s="347">
        <f>SUM(AI22:AI28)</f>
        <v>2.69284068E-4</v>
      </c>
      <c r="AJ29" s="347">
        <f>SUM(AJ22:AJ28)</f>
        <v>2.4687057000000005E-4</v>
      </c>
    </row>
    <row r="30" spans="4:36" ht="18" thickTop="1" thickBot="1">
      <c r="D30" s="626"/>
      <c r="E30" s="629"/>
      <c r="F30" s="630"/>
      <c r="G30" s="334" t="s">
        <v>403</v>
      </c>
      <c r="H30" s="348">
        <f t="shared" ref="H30:AE30" si="5">H29*298</f>
        <v>0.108589407232</v>
      </c>
      <c r="I30" s="348">
        <f t="shared" si="5"/>
        <v>0.15716200842000003</v>
      </c>
      <c r="J30" s="348">
        <f t="shared" si="5"/>
        <v>0.16642027838000001</v>
      </c>
      <c r="K30" s="348">
        <f t="shared" si="5"/>
        <v>0.15600631673999998</v>
      </c>
      <c r="L30" s="348">
        <f t="shared" si="5"/>
        <v>0.15024321428000001</v>
      </c>
      <c r="M30" s="348">
        <f t="shared" si="5"/>
        <v>0.14951805392800002</v>
      </c>
      <c r="N30" s="348">
        <f t="shared" si="5"/>
        <v>0.14504926738400001</v>
      </c>
      <c r="O30" s="348">
        <f t="shared" si="5"/>
        <v>0.14131693539199999</v>
      </c>
      <c r="P30" s="348">
        <f t="shared" si="5"/>
        <v>0.126430106992</v>
      </c>
      <c r="Q30" s="348">
        <f t="shared" si="5"/>
        <v>0.11322938643199998</v>
      </c>
      <c r="R30" s="348">
        <f t="shared" si="5"/>
        <v>0.10790208393999999</v>
      </c>
      <c r="S30" s="348">
        <f t="shared" si="5"/>
        <v>9.7638621836E-2</v>
      </c>
      <c r="T30" s="348">
        <f t="shared" si="5"/>
        <v>9.4047716472000012E-2</v>
      </c>
      <c r="U30" s="348">
        <f t="shared" si="5"/>
        <v>0.10425156427200001</v>
      </c>
      <c r="V30" s="348">
        <f t="shared" si="5"/>
        <v>0.10603042222799999</v>
      </c>
      <c r="W30" s="348">
        <f t="shared" si="5"/>
        <v>0.113840762636</v>
      </c>
      <c r="X30" s="348">
        <f t="shared" si="5"/>
        <v>0.109599135532</v>
      </c>
      <c r="Y30" s="348">
        <f t="shared" si="5"/>
        <v>0.114970307796</v>
      </c>
      <c r="Z30" s="348">
        <f t="shared" si="5"/>
        <v>0.115835098432</v>
      </c>
      <c r="AA30" s="348">
        <f t="shared" si="5"/>
        <v>0.10783110987600002</v>
      </c>
      <c r="AB30" s="348">
        <f t="shared" si="5"/>
        <v>0.10163667864000002</v>
      </c>
      <c r="AC30" s="348">
        <f t="shared" si="5"/>
        <v>9.9876330656000004E-2</v>
      </c>
      <c r="AD30" s="348">
        <f t="shared" si="5"/>
        <v>9.7234415828000006E-2</v>
      </c>
      <c r="AE30" s="348">
        <f t="shared" si="5"/>
        <v>9.0886762528000015E-2</v>
      </c>
      <c r="AF30" s="348">
        <f>AF29*298</f>
        <v>8.7549843160000002E-2</v>
      </c>
      <c r="AG30" s="348">
        <f>AG29*298</f>
        <v>8.2969500316000006E-2</v>
      </c>
      <c r="AH30" s="348">
        <f>AH29*298</f>
        <v>8.0084952100000009E-2</v>
      </c>
      <c r="AI30" s="348">
        <f>AI29*298</f>
        <v>8.0246652264000004E-2</v>
      </c>
      <c r="AJ30" s="348">
        <f>AJ29*298</f>
        <v>7.3567429860000019E-2</v>
      </c>
    </row>
    <row r="31" spans="4:36" ht="17.25" thickTop="1">
      <c r="D31" s="349"/>
      <c r="E31" s="350" t="s">
        <v>406</v>
      </c>
      <c r="F31" s="351"/>
      <c r="G31" s="352" t="s">
        <v>403</v>
      </c>
      <c r="H31" s="353">
        <f t="shared" ref="H31:AE31" si="6">SUM(H13,H21,H30)</f>
        <v>5164.8364763490836</v>
      </c>
      <c r="I31" s="353">
        <f t="shared" si="6"/>
        <v>4684.1671082659077</v>
      </c>
      <c r="J31" s="353">
        <f t="shared" si="6"/>
        <v>4213.1461688410282</v>
      </c>
      <c r="K31" s="353">
        <f t="shared" si="6"/>
        <v>3577.2350351376813</v>
      </c>
      <c r="L31" s="353">
        <f t="shared" si="6"/>
        <v>3168.1625138394443</v>
      </c>
      <c r="M31" s="353">
        <f t="shared" si="6"/>
        <v>3168.6578676431513</v>
      </c>
      <c r="N31" s="353">
        <f t="shared" si="6"/>
        <v>2884.2549440717812</v>
      </c>
      <c r="O31" s="353">
        <f t="shared" si="6"/>
        <v>2776.6795950667956</v>
      </c>
      <c r="P31" s="353">
        <f t="shared" si="6"/>
        <v>2506.6213947153497</v>
      </c>
      <c r="Q31" s="353">
        <f t="shared" si="6"/>
        <v>2493.0399380494191</v>
      </c>
      <c r="R31" s="353">
        <f t="shared" si="6"/>
        <v>2347.4510291194802</v>
      </c>
      <c r="S31" s="353">
        <f t="shared" si="6"/>
        <v>2148.5381659294781</v>
      </c>
      <c r="T31" s="353">
        <f t="shared" si="6"/>
        <v>1582.610414064279</v>
      </c>
      <c r="U31" s="353">
        <f t="shared" si="6"/>
        <v>1523.4897426446655</v>
      </c>
      <c r="V31" s="353">
        <f t="shared" si="6"/>
        <v>1454.3672675978</v>
      </c>
      <c r="W31" s="353">
        <f t="shared" si="6"/>
        <v>1484.3194261985414</v>
      </c>
      <c r="X31" s="353">
        <f t="shared" si="6"/>
        <v>1535.62404628593</v>
      </c>
      <c r="Y31" s="353">
        <f t="shared" si="6"/>
        <v>1590.8411796952307</v>
      </c>
      <c r="Z31" s="353">
        <f t="shared" si="6"/>
        <v>1512.1385604554216</v>
      </c>
      <c r="AA31" s="353">
        <f t="shared" si="6"/>
        <v>1417.3923626510802</v>
      </c>
      <c r="AB31" s="353">
        <f t="shared" si="6"/>
        <v>1359.3868234053382</v>
      </c>
      <c r="AC31" s="353">
        <f t="shared" si="6"/>
        <v>1344.7313086622135</v>
      </c>
      <c r="AD31" s="353">
        <f t="shared" si="6"/>
        <v>1340.9104774026687</v>
      </c>
      <c r="AE31" s="353">
        <f t="shared" si="6"/>
        <v>1254.5358539021051</v>
      </c>
      <c r="AF31" s="353">
        <f>SUM(AF13,AF21,AF30)</f>
        <v>1255.2354755374683</v>
      </c>
      <c r="AG31" s="353">
        <f>SUM(AG13,AG21,AG30)</f>
        <v>1212.330808186616</v>
      </c>
      <c r="AH31" s="353">
        <f>SUM(AH13,AH21,AH30)</f>
        <v>1251.4262918829966</v>
      </c>
      <c r="AI31" s="353">
        <f>SUM(AI13,AI21,AI30)</f>
        <v>1236.4952490528094</v>
      </c>
      <c r="AJ31" s="353">
        <f>SUM(AJ13,AJ21,AJ30)</f>
        <v>1154.8271356512162</v>
      </c>
    </row>
  </sheetData>
  <mergeCells count="8">
    <mergeCell ref="D22:D30"/>
    <mergeCell ref="G22:G28"/>
    <mergeCell ref="E29:F30"/>
    <mergeCell ref="D5:D13"/>
    <mergeCell ref="G5:G11"/>
    <mergeCell ref="E12:F13"/>
    <mergeCell ref="D14:D21"/>
    <mergeCell ref="G14:G20"/>
  </mergeCells>
  <phoneticPr fontId="3"/>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A0CB3-E215-4F27-B346-F16A2776EC5A}">
  <dimension ref="A1:AN157"/>
  <sheetViews>
    <sheetView topLeftCell="A58" zoomScale="115" zoomScaleNormal="115" workbookViewId="0">
      <pane xSplit="8" topLeftCell="I1" activePane="topRight" state="frozen"/>
      <selection pane="topRight" activeCell="Q76" sqref="Q76"/>
    </sheetView>
  </sheetViews>
  <sheetFormatPr defaultColWidth="18.7109375" defaultRowHeight="12.95" customHeight="1"/>
  <cols>
    <col min="1" max="1" width="3.28515625" style="22" customWidth="1"/>
    <col min="2" max="2" width="4.7109375" style="62" customWidth="1"/>
    <col min="3" max="3" width="4" style="62" bestFit="1" customWidth="1"/>
    <col min="4" max="4" width="6.28515625" style="22" customWidth="1"/>
    <col min="5" max="5" width="3" style="355" customWidth="1"/>
    <col min="6" max="6" width="10.5703125" style="355" customWidth="1"/>
    <col min="7" max="7" width="8" style="22" customWidth="1"/>
    <col min="8" max="8" width="11.28515625" style="22" bestFit="1" customWidth="1"/>
    <col min="9" max="10" width="5.85546875" style="61" customWidth="1"/>
    <col min="11" max="11" width="5.85546875" style="61" customWidth="1" collapsed="1"/>
    <col min="12" max="37" width="5.85546875" style="61" customWidth="1"/>
    <col min="38" max="38" width="18.5703125" style="22" customWidth="1"/>
    <col min="39" max="39" width="13.140625" style="22" customWidth="1"/>
    <col min="40" max="40" width="19.28515625" style="22" customWidth="1"/>
    <col min="41" max="16384" width="18.7109375" style="22"/>
  </cols>
  <sheetData>
    <row r="1" spans="2:39" ht="18.75">
      <c r="B1" s="354" t="s">
        <v>407</v>
      </c>
      <c r="C1" s="354"/>
    </row>
    <row r="3" spans="2:39" ht="14.1" customHeight="1">
      <c r="B3" s="62" t="s">
        <v>408</v>
      </c>
      <c r="C3" s="355">
        <v>64</v>
      </c>
      <c r="E3" s="22" t="s">
        <v>409</v>
      </c>
      <c r="F3" s="22"/>
    </row>
    <row r="4" spans="2:39" ht="14.1" customHeight="1">
      <c r="C4" s="355"/>
      <c r="F4" s="663" t="s">
        <v>410</v>
      </c>
      <c r="G4" s="664"/>
      <c r="H4" s="356" t="s">
        <v>411</v>
      </c>
      <c r="I4" s="357">
        <v>1990</v>
      </c>
      <c r="J4" s="357">
        <f t="shared" ref="J4:AK4" si="0">I4+1</f>
        <v>1991</v>
      </c>
      <c r="K4" s="357">
        <f t="shared" si="0"/>
        <v>1992</v>
      </c>
      <c r="L4" s="357">
        <f t="shared" si="0"/>
        <v>1993</v>
      </c>
      <c r="M4" s="357">
        <f t="shared" si="0"/>
        <v>1994</v>
      </c>
      <c r="N4" s="357">
        <f t="shared" si="0"/>
        <v>1995</v>
      </c>
      <c r="O4" s="357">
        <f t="shared" si="0"/>
        <v>1996</v>
      </c>
      <c r="P4" s="357">
        <f t="shared" si="0"/>
        <v>1997</v>
      </c>
      <c r="Q4" s="357">
        <f t="shared" si="0"/>
        <v>1998</v>
      </c>
      <c r="R4" s="357">
        <f t="shared" si="0"/>
        <v>1999</v>
      </c>
      <c r="S4" s="357">
        <f t="shared" si="0"/>
        <v>2000</v>
      </c>
      <c r="T4" s="357">
        <f t="shared" si="0"/>
        <v>2001</v>
      </c>
      <c r="U4" s="357">
        <f t="shared" si="0"/>
        <v>2002</v>
      </c>
      <c r="V4" s="357">
        <f t="shared" si="0"/>
        <v>2003</v>
      </c>
      <c r="W4" s="357">
        <f t="shared" si="0"/>
        <v>2004</v>
      </c>
      <c r="X4" s="357">
        <f t="shared" si="0"/>
        <v>2005</v>
      </c>
      <c r="Y4" s="357">
        <f t="shared" si="0"/>
        <v>2006</v>
      </c>
      <c r="Z4" s="357">
        <f t="shared" si="0"/>
        <v>2007</v>
      </c>
      <c r="AA4" s="357">
        <f t="shared" si="0"/>
        <v>2008</v>
      </c>
      <c r="AB4" s="357">
        <f t="shared" si="0"/>
        <v>2009</v>
      </c>
      <c r="AC4" s="357">
        <f t="shared" si="0"/>
        <v>2010</v>
      </c>
      <c r="AD4" s="357">
        <f t="shared" si="0"/>
        <v>2011</v>
      </c>
      <c r="AE4" s="357">
        <f t="shared" si="0"/>
        <v>2012</v>
      </c>
      <c r="AF4" s="357">
        <f t="shared" si="0"/>
        <v>2013</v>
      </c>
      <c r="AG4" s="357">
        <f t="shared" si="0"/>
        <v>2014</v>
      </c>
      <c r="AH4" s="357">
        <f t="shared" si="0"/>
        <v>2015</v>
      </c>
      <c r="AI4" s="357">
        <f t="shared" si="0"/>
        <v>2016</v>
      </c>
      <c r="AJ4" s="357">
        <f t="shared" si="0"/>
        <v>2017</v>
      </c>
      <c r="AK4" s="357">
        <f t="shared" si="0"/>
        <v>2018</v>
      </c>
      <c r="AL4" s="698" t="s">
        <v>412</v>
      </c>
      <c r="AM4" s="698"/>
    </row>
    <row r="5" spans="2:39" ht="26.1" customHeight="1">
      <c r="C5" s="355"/>
      <c r="F5" s="691" t="s">
        <v>413</v>
      </c>
      <c r="G5" s="692"/>
      <c r="H5" s="358" t="s">
        <v>414</v>
      </c>
      <c r="I5" s="359">
        <v>6774.6180000000004</v>
      </c>
      <c r="J5" s="359">
        <v>6781.348</v>
      </c>
      <c r="K5" s="359">
        <v>6760.0950000000003</v>
      </c>
      <c r="L5" s="359">
        <v>6391.6670000000004</v>
      </c>
      <c r="M5" s="359">
        <v>5957.7070000000003</v>
      </c>
      <c r="N5" s="359">
        <v>5621.8689999999997</v>
      </c>
      <c r="O5" s="359">
        <v>5520.8050000000003</v>
      </c>
      <c r="P5" s="359">
        <v>3312.0479999999998</v>
      </c>
      <c r="Q5" s="359">
        <v>3130.5010000000002</v>
      </c>
      <c r="R5" s="359">
        <v>3102.0630000000001</v>
      </c>
      <c r="S5" s="359">
        <v>2364.049</v>
      </c>
      <c r="T5" s="359">
        <v>2079.6260000000002</v>
      </c>
      <c r="U5" s="359">
        <v>734.03700000000003</v>
      </c>
      <c r="V5" s="359">
        <v>738.39</v>
      </c>
      <c r="W5" s="359">
        <v>740.81</v>
      </c>
      <c r="X5" s="359">
        <v>738.05</v>
      </c>
      <c r="Y5" s="359">
        <v>744.92</v>
      </c>
      <c r="Z5" s="359">
        <v>616.82000000000005</v>
      </c>
      <c r="AA5" s="359">
        <v>536.29999999999995</v>
      </c>
      <c r="AB5" s="359">
        <v>574.98</v>
      </c>
      <c r="AC5" s="359">
        <v>587.83000000000004</v>
      </c>
      <c r="AD5" s="359">
        <v>543.41</v>
      </c>
      <c r="AE5" s="359">
        <v>528.20000000000005</v>
      </c>
      <c r="AF5" s="359">
        <v>529.41</v>
      </c>
      <c r="AG5" s="359">
        <v>539.70000000000005</v>
      </c>
      <c r="AH5" s="359">
        <v>470.17099999999999</v>
      </c>
      <c r="AI5" s="359">
        <v>529</v>
      </c>
      <c r="AJ5" s="359">
        <v>612.1</v>
      </c>
      <c r="AK5" s="359">
        <v>316.75</v>
      </c>
      <c r="AL5" s="696" t="s">
        <v>415</v>
      </c>
      <c r="AM5" s="696"/>
    </row>
    <row r="6" spans="2:39" ht="14.1" customHeight="1">
      <c r="C6" s="355"/>
      <c r="F6" s="691" t="s">
        <v>416</v>
      </c>
      <c r="G6" s="692"/>
      <c r="H6" s="358" t="s">
        <v>417</v>
      </c>
      <c r="I6" s="359">
        <v>261.99400000000003</v>
      </c>
      <c r="J6" s="359">
        <v>231.99638176763486</v>
      </c>
      <c r="K6" s="359">
        <v>201.1062390014917</v>
      </c>
      <c r="L6" s="359">
        <v>161.62670686040391</v>
      </c>
      <c r="M6" s="359">
        <v>124.07025815197761</v>
      </c>
      <c r="N6" s="359">
        <v>91.992000000000004</v>
      </c>
      <c r="O6" s="359">
        <v>75.587999999999994</v>
      </c>
      <c r="P6" s="359">
        <v>75.418000000000006</v>
      </c>
      <c r="Q6" s="359">
        <v>65.942999999999998</v>
      </c>
      <c r="R6" s="359">
        <v>63.076999999999998</v>
      </c>
      <c r="S6" s="359">
        <v>56.502000000000002</v>
      </c>
      <c r="T6" s="359">
        <v>42.829000000000001</v>
      </c>
      <c r="U6" s="360">
        <v>10.452</v>
      </c>
      <c r="V6" s="360">
        <v>6.0410000000000004</v>
      </c>
      <c r="W6" s="360">
        <v>5.226</v>
      </c>
      <c r="X6" s="360">
        <v>4.21</v>
      </c>
      <c r="Y6" s="360">
        <v>3.5459999999999998</v>
      </c>
      <c r="Z6" s="360">
        <v>2.4159999999999999</v>
      </c>
      <c r="AA6" s="360">
        <v>1.9890000000000001</v>
      </c>
      <c r="AB6" s="360">
        <v>2.0790000000000002</v>
      </c>
      <c r="AC6" s="360">
        <v>1.966</v>
      </c>
      <c r="AD6" s="360">
        <v>1.7609999999999999</v>
      </c>
      <c r="AE6" s="360">
        <v>1.7629999999999999</v>
      </c>
      <c r="AF6" s="360">
        <v>1.851</v>
      </c>
      <c r="AG6" s="360">
        <v>2.2690000000000001</v>
      </c>
      <c r="AH6" s="360">
        <v>2.3889999999999998</v>
      </c>
      <c r="AI6" s="360">
        <v>2.35</v>
      </c>
      <c r="AJ6" s="360">
        <v>2.8540000000000001</v>
      </c>
      <c r="AK6" s="360">
        <v>1.5069999999999999</v>
      </c>
      <c r="AL6" s="696" t="s">
        <v>415</v>
      </c>
      <c r="AM6" s="696"/>
    </row>
    <row r="7" spans="2:39" ht="38.25" customHeight="1">
      <c r="C7" s="355"/>
      <c r="F7" s="691" t="s">
        <v>416</v>
      </c>
      <c r="G7" s="692"/>
      <c r="H7" s="358" t="s">
        <v>419</v>
      </c>
      <c r="I7" s="359">
        <v>175.53598000000002</v>
      </c>
      <c r="J7" s="359">
        <v>155.43757578431536</v>
      </c>
      <c r="K7" s="359">
        <v>134.74118013099945</v>
      </c>
      <c r="L7" s="359">
        <v>108.28989359647063</v>
      </c>
      <c r="M7" s="359">
        <v>83.127072961825007</v>
      </c>
      <c r="N7" s="359">
        <v>61.634640000000005</v>
      </c>
      <c r="O7" s="359">
        <v>50.64396</v>
      </c>
      <c r="P7" s="359">
        <v>50.530060000000006</v>
      </c>
      <c r="Q7" s="359">
        <v>44.181809999999999</v>
      </c>
      <c r="R7" s="359">
        <v>42.261589999999998</v>
      </c>
      <c r="S7" s="359">
        <v>37.856340000000003</v>
      </c>
      <c r="T7" s="359">
        <v>28.695430000000002</v>
      </c>
      <c r="U7" s="360">
        <v>7.00284</v>
      </c>
      <c r="V7" s="360">
        <v>4.0474700000000006</v>
      </c>
      <c r="W7" s="360">
        <v>3.50142</v>
      </c>
      <c r="X7" s="360">
        <v>2.8207</v>
      </c>
      <c r="Y7" s="360">
        <v>2.37582</v>
      </c>
      <c r="Z7" s="360">
        <v>1.6187199999999999</v>
      </c>
      <c r="AA7" s="360">
        <v>1.3326300000000002</v>
      </c>
      <c r="AB7" s="360">
        <v>1.3929300000000002</v>
      </c>
      <c r="AC7" s="360">
        <v>1.3172200000000001</v>
      </c>
      <c r="AD7" s="360">
        <v>1.17987</v>
      </c>
      <c r="AE7" s="360">
        <v>1.1812100000000001</v>
      </c>
      <c r="AF7" s="360">
        <v>1.24017</v>
      </c>
      <c r="AG7" s="360">
        <v>1.5202300000000002</v>
      </c>
      <c r="AH7" s="360">
        <v>1.60063</v>
      </c>
      <c r="AI7" s="360">
        <v>1.5745000000000002</v>
      </c>
      <c r="AJ7" s="360">
        <v>1.9121800000000002</v>
      </c>
      <c r="AK7" s="360">
        <v>1.00969</v>
      </c>
      <c r="AL7" s="697" t="s">
        <v>420</v>
      </c>
      <c r="AM7" s="697"/>
    </row>
    <row r="8" spans="2:39" ht="14.1" customHeight="1">
      <c r="C8" s="355"/>
      <c r="F8" s="691" t="s">
        <v>421</v>
      </c>
      <c r="G8" s="692"/>
      <c r="H8" s="358" t="s">
        <v>422</v>
      </c>
      <c r="I8" s="359">
        <v>25.910830691855985</v>
      </c>
      <c r="J8" s="359">
        <v>22.921338911425185</v>
      </c>
      <c r="K8" s="359">
        <v>19.931847130994377</v>
      </c>
      <c r="L8" s="359">
        <v>16.942355350563574</v>
      </c>
      <c r="M8" s="359">
        <v>13.952863570132772</v>
      </c>
      <c r="N8" s="359">
        <v>10.963371789701966</v>
      </c>
      <c r="O8" s="359">
        <v>9.1732926629359302</v>
      </c>
      <c r="P8" s="359">
        <v>15.256439520200194</v>
      </c>
      <c r="Q8" s="359">
        <v>14.113335213756519</v>
      </c>
      <c r="R8" s="359">
        <v>13.623704612059781</v>
      </c>
      <c r="S8" s="359">
        <v>16.013348285082081</v>
      </c>
      <c r="T8" s="359">
        <v>13.798360859116013</v>
      </c>
      <c r="U8" s="359">
        <v>9.5401730430482381</v>
      </c>
      <c r="V8" s="360">
        <v>5.481479976706078</v>
      </c>
      <c r="W8" s="360">
        <v>4.7264750745805273</v>
      </c>
      <c r="X8" s="360">
        <v>3.8218277894451598</v>
      </c>
      <c r="Y8" s="360">
        <v>3.1893626161198521</v>
      </c>
      <c r="Z8" s="360">
        <v>2.624298822995363</v>
      </c>
      <c r="AA8" s="360">
        <v>2.4848592205854936</v>
      </c>
      <c r="AB8" s="360">
        <v>2.4225712198685176</v>
      </c>
      <c r="AC8" s="360">
        <v>2.2408179235493257</v>
      </c>
      <c r="AD8" s="360">
        <v>2.1712335069284703</v>
      </c>
      <c r="AE8" s="360">
        <v>2.236293070806513</v>
      </c>
      <c r="AF8" s="360">
        <v>2.3425511418371396</v>
      </c>
      <c r="AG8" s="360">
        <v>2.8168056327589404</v>
      </c>
      <c r="AH8" s="360">
        <v>3.4043571381476103</v>
      </c>
      <c r="AI8" s="360">
        <v>2.976370510396976</v>
      </c>
      <c r="AJ8" s="360">
        <v>3.1239666721124002</v>
      </c>
      <c r="AK8" s="360">
        <v>3.1876558800315702</v>
      </c>
      <c r="AL8" s="695" t="s">
        <v>423</v>
      </c>
      <c r="AM8" s="695"/>
    </row>
    <row r="9" spans="2:39" ht="14.1" customHeight="1">
      <c r="C9" s="355"/>
      <c r="G9" s="355"/>
    </row>
    <row r="10" spans="2:39" ht="12.75">
      <c r="C10" s="355"/>
      <c r="G10" s="355"/>
    </row>
    <row r="11" spans="2:39" ht="12.75">
      <c r="C11" s="355"/>
      <c r="G11" s="355"/>
    </row>
    <row r="12" spans="2:39" ht="14.1" customHeight="1">
      <c r="B12" s="62" t="s">
        <v>408</v>
      </c>
      <c r="C12" s="355">
        <f>C3+1</f>
        <v>65</v>
      </c>
      <c r="E12" s="355" t="s">
        <v>424</v>
      </c>
    </row>
    <row r="13" spans="2:39" ht="14.1" customHeight="1">
      <c r="C13" s="355"/>
      <c r="F13" s="663" t="s">
        <v>410</v>
      </c>
      <c r="G13" s="664"/>
      <c r="H13" s="356" t="s">
        <v>411</v>
      </c>
      <c r="I13" s="357">
        <v>1990</v>
      </c>
      <c r="J13" s="357">
        <f t="shared" ref="J13:AK13" si="1">I13+1</f>
        <v>1991</v>
      </c>
      <c r="K13" s="357">
        <f t="shared" si="1"/>
        <v>1992</v>
      </c>
      <c r="L13" s="357">
        <f t="shared" si="1"/>
        <v>1993</v>
      </c>
      <c r="M13" s="357">
        <f t="shared" si="1"/>
        <v>1994</v>
      </c>
      <c r="N13" s="357">
        <f t="shared" si="1"/>
        <v>1995</v>
      </c>
      <c r="O13" s="357">
        <f t="shared" si="1"/>
        <v>1996</v>
      </c>
      <c r="P13" s="357">
        <f t="shared" si="1"/>
        <v>1997</v>
      </c>
      <c r="Q13" s="357">
        <f t="shared" si="1"/>
        <v>1998</v>
      </c>
      <c r="R13" s="357">
        <f t="shared" si="1"/>
        <v>1999</v>
      </c>
      <c r="S13" s="357">
        <f t="shared" si="1"/>
        <v>2000</v>
      </c>
      <c r="T13" s="357">
        <f t="shared" si="1"/>
        <v>2001</v>
      </c>
      <c r="U13" s="357">
        <f t="shared" si="1"/>
        <v>2002</v>
      </c>
      <c r="V13" s="357">
        <f t="shared" si="1"/>
        <v>2003</v>
      </c>
      <c r="W13" s="357">
        <f t="shared" si="1"/>
        <v>2004</v>
      </c>
      <c r="X13" s="357">
        <f t="shared" si="1"/>
        <v>2005</v>
      </c>
      <c r="Y13" s="357">
        <f t="shared" si="1"/>
        <v>2006</v>
      </c>
      <c r="Z13" s="357">
        <f t="shared" si="1"/>
        <v>2007</v>
      </c>
      <c r="AA13" s="357">
        <f t="shared" si="1"/>
        <v>2008</v>
      </c>
      <c r="AB13" s="357">
        <f t="shared" si="1"/>
        <v>2009</v>
      </c>
      <c r="AC13" s="357">
        <f t="shared" si="1"/>
        <v>2010</v>
      </c>
      <c r="AD13" s="357">
        <f t="shared" si="1"/>
        <v>2011</v>
      </c>
      <c r="AE13" s="357">
        <f t="shared" si="1"/>
        <v>2012</v>
      </c>
      <c r="AF13" s="357">
        <f t="shared" si="1"/>
        <v>2013</v>
      </c>
      <c r="AG13" s="357">
        <f t="shared" si="1"/>
        <v>2014</v>
      </c>
      <c r="AH13" s="357">
        <f t="shared" si="1"/>
        <v>2015</v>
      </c>
      <c r="AI13" s="357">
        <f t="shared" si="1"/>
        <v>2016</v>
      </c>
      <c r="AJ13" s="357">
        <f t="shared" si="1"/>
        <v>2017</v>
      </c>
      <c r="AK13" s="357">
        <f t="shared" si="1"/>
        <v>2018</v>
      </c>
    </row>
    <row r="14" spans="2:39" ht="14.1" customHeight="1">
      <c r="C14" s="355"/>
      <c r="F14" s="693" t="s">
        <v>425</v>
      </c>
      <c r="G14" s="694"/>
      <c r="H14" s="361"/>
      <c r="I14" s="359">
        <v>7979.9380000000001</v>
      </c>
      <c r="J14" s="359">
        <v>7930.5789999999997</v>
      </c>
      <c r="K14" s="359">
        <v>7601.5209999999997</v>
      </c>
      <c r="L14" s="359">
        <v>7206.0249999999996</v>
      </c>
      <c r="M14" s="359">
        <v>6741.96</v>
      </c>
      <c r="N14" s="359">
        <v>6317.1310000000003</v>
      </c>
      <c r="O14" s="359">
        <v>6165.5370000000003</v>
      </c>
      <c r="P14" s="359">
        <v>3974.2289999999998</v>
      </c>
      <c r="Q14" s="359">
        <v>3698.4780000000001</v>
      </c>
      <c r="R14" s="359">
        <v>3689.5129999999999</v>
      </c>
      <c r="S14" s="359">
        <v>2973.8620000000001</v>
      </c>
      <c r="T14" s="359">
        <v>2821.89</v>
      </c>
      <c r="U14" s="359">
        <v>1284.6759999999999</v>
      </c>
      <c r="V14" s="359">
        <v>1354.5039999999999</v>
      </c>
      <c r="W14" s="359">
        <v>1271.548</v>
      </c>
      <c r="X14" s="359">
        <v>1249.319</v>
      </c>
      <c r="Y14" s="359">
        <v>1351.4349999999999</v>
      </c>
      <c r="Z14" s="359">
        <v>1279.5029999999999</v>
      </c>
      <c r="AA14" s="359">
        <v>1290.2080000000001</v>
      </c>
      <c r="AB14" s="359">
        <v>1206.4649999999999</v>
      </c>
      <c r="AC14" s="359">
        <v>1145.0820000000001</v>
      </c>
      <c r="AD14" s="359">
        <v>1195.405</v>
      </c>
      <c r="AE14" s="359">
        <v>1246.711</v>
      </c>
      <c r="AF14" s="359">
        <v>1250.7860000000001</v>
      </c>
      <c r="AG14" s="359">
        <v>1318.077</v>
      </c>
      <c r="AH14" s="359">
        <v>1264.922</v>
      </c>
      <c r="AI14" s="359">
        <v>1281.692</v>
      </c>
      <c r="AJ14" s="359">
        <v>1327.8969999999999</v>
      </c>
      <c r="AK14" s="359">
        <v>963.67899999999997</v>
      </c>
    </row>
    <row r="15" spans="2:39" ht="14.1" customHeight="1">
      <c r="C15" s="355"/>
      <c r="F15" s="693" t="s">
        <v>426</v>
      </c>
      <c r="G15" s="694"/>
      <c r="H15" s="362" t="s">
        <v>347</v>
      </c>
      <c r="I15" s="359">
        <v>1205.32</v>
      </c>
      <c r="J15" s="359">
        <v>1149.231</v>
      </c>
      <c r="K15" s="359">
        <v>841.42600000000004</v>
      </c>
      <c r="L15" s="359">
        <v>814.35799999999995</v>
      </c>
      <c r="M15" s="359">
        <v>784.25300000000004</v>
      </c>
      <c r="N15" s="359">
        <v>695.26199999999994</v>
      </c>
      <c r="O15" s="359">
        <v>644.73199999999997</v>
      </c>
      <c r="P15" s="359">
        <v>662.18100000000004</v>
      </c>
      <c r="Q15" s="359">
        <v>567.97699999999998</v>
      </c>
      <c r="R15" s="359">
        <v>587.45000000000005</v>
      </c>
      <c r="S15" s="359">
        <v>609.81299999999999</v>
      </c>
      <c r="T15" s="359">
        <v>742.26400000000001</v>
      </c>
      <c r="U15" s="359">
        <v>550.63900000000001</v>
      </c>
      <c r="V15" s="359">
        <v>616.11400000000003</v>
      </c>
      <c r="W15" s="359">
        <v>530.73800000000006</v>
      </c>
      <c r="X15" s="359">
        <v>511.26900000000001</v>
      </c>
      <c r="Y15" s="359">
        <v>606.51499999999999</v>
      </c>
      <c r="Z15" s="359">
        <v>662.68299999999999</v>
      </c>
      <c r="AA15" s="359">
        <v>753.90800000000002</v>
      </c>
      <c r="AB15" s="359">
        <v>631.48500000000001</v>
      </c>
      <c r="AC15" s="359">
        <v>557.25199999999995</v>
      </c>
      <c r="AD15" s="359">
        <v>651.995</v>
      </c>
      <c r="AE15" s="359">
        <v>718.51099999999997</v>
      </c>
      <c r="AF15" s="359">
        <v>721.37599999999998</v>
      </c>
      <c r="AG15" s="359">
        <v>778.37699999999995</v>
      </c>
      <c r="AH15" s="359">
        <v>794.75099999999998</v>
      </c>
      <c r="AI15" s="359">
        <v>752.69200000000001</v>
      </c>
      <c r="AJ15" s="359">
        <v>715.79700000000003</v>
      </c>
      <c r="AK15" s="359">
        <v>646.92899999999997</v>
      </c>
    </row>
    <row r="16" spans="2:39" ht="14.1" customHeight="1">
      <c r="C16" s="355"/>
      <c r="F16" s="693" t="s">
        <v>427</v>
      </c>
      <c r="G16" s="694"/>
      <c r="H16" s="363"/>
      <c r="I16" s="359">
        <v>6774.6180000000004</v>
      </c>
      <c r="J16" s="359">
        <v>6781.348</v>
      </c>
      <c r="K16" s="359">
        <v>6760.0950000000003</v>
      </c>
      <c r="L16" s="359">
        <v>6391.6670000000004</v>
      </c>
      <c r="M16" s="359">
        <v>5957.7070000000003</v>
      </c>
      <c r="N16" s="359">
        <v>5621.8689999999997</v>
      </c>
      <c r="O16" s="359">
        <v>5520.8050000000003</v>
      </c>
      <c r="P16" s="359">
        <v>3312.0479999999998</v>
      </c>
      <c r="Q16" s="359">
        <v>3130.5010000000002</v>
      </c>
      <c r="R16" s="359">
        <v>3102.0630000000001</v>
      </c>
      <c r="S16" s="359">
        <v>2364.049</v>
      </c>
      <c r="T16" s="359">
        <v>2079.6260000000002</v>
      </c>
      <c r="U16" s="359">
        <v>734.03700000000003</v>
      </c>
      <c r="V16" s="359">
        <v>738.39</v>
      </c>
      <c r="W16" s="359">
        <v>740.81</v>
      </c>
      <c r="X16" s="359">
        <v>738.05</v>
      </c>
      <c r="Y16" s="359">
        <v>744.92</v>
      </c>
      <c r="Z16" s="359">
        <v>616.82000000000005</v>
      </c>
      <c r="AA16" s="359">
        <v>536.29999999999995</v>
      </c>
      <c r="AB16" s="359">
        <v>574.98</v>
      </c>
      <c r="AC16" s="359">
        <v>587.83000000000004</v>
      </c>
      <c r="AD16" s="359">
        <v>543.41</v>
      </c>
      <c r="AE16" s="359">
        <v>528.20000000000005</v>
      </c>
      <c r="AF16" s="359">
        <v>529.41</v>
      </c>
      <c r="AG16" s="359">
        <v>539.70000000000005</v>
      </c>
      <c r="AH16" s="359">
        <v>470.17099999999999</v>
      </c>
      <c r="AI16" s="359">
        <v>529</v>
      </c>
      <c r="AJ16" s="359">
        <v>612.1</v>
      </c>
      <c r="AK16" s="359">
        <v>316.75</v>
      </c>
    </row>
    <row r="17" spans="2:40" ht="14.1" customHeight="1">
      <c r="C17" s="355"/>
      <c r="G17" s="355"/>
    </row>
    <row r="18" spans="2:40" ht="12.75">
      <c r="C18" s="355"/>
      <c r="E18" s="22"/>
      <c r="F18" s="22"/>
    </row>
    <row r="19" spans="2:40" ht="12.75">
      <c r="C19" s="355"/>
      <c r="G19" s="355"/>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row>
    <row r="20" spans="2:40" ht="14.1" customHeight="1">
      <c r="B20" s="62" t="s">
        <v>408</v>
      </c>
      <c r="C20" s="355">
        <v>67</v>
      </c>
      <c r="E20" s="24" t="s">
        <v>428</v>
      </c>
      <c r="F20" s="22"/>
    </row>
    <row r="21" spans="2:40" ht="14.1" customHeight="1">
      <c r="C21" s="355"/>
      <c r="F21" s="663" t="s">
        <v>410</v>
      </c>
      <c r="G21" s="664"/>
      <c r="H21" s="356" t="s">
        <v>411</v>
      </c>
      <c r="I21" s="357">
        <v>1990</v>
      </c>
      <c r="J21" s="357">
        <f t="shared" ref="J21:AK21" si="2">I21+1</f>
        <v>1991</v>
      </c>
      <c r="K21" s="357">
        <f t="shared" si="2"/>
        <v>1992</v>
      </c>
      <c r="L21" s="357">
        <f t="shared" si="2"/>
        <v>1993</v>
      </c>
      <c r="M21" s="357">
        <f t="shared" si="2"/>
        <v>1994</v>
      </c>
      <c r="N21" s="357">
        <f t="shared" si="2"/>
        <v>1995</v>
      </c>
      <c r="O21" s="357">
        <f t="shared" si="2"/>
        <v>1996</v>
      </c>
      <c r="P21" s="357">
        <f t="shared" si="2"/>
        <v>1997</v>
      </c>
      <c r="Q21" s="357">
        <f t="shared" si="2"/>
        <v>1998</v>
      </c>
      <c r="R21" s="357">
        <f t="shared" si="2"/>
        <v>1999</v>
      </c>
      <c r="S21" s="357">
        <f t="shared" si="2"/>
        <v>2000</v>
      </c>
      <c r="T21" s="357">
        <f t="shared" si="2"/>
        <v>2001</v>
      </c>
      <c r="U21" s="357">
        <f t="shared" si="2"/>
        <v>2002</v>
      </c>
      <c r="V21" s="357">
        <f t="shared" si="2"/>
        <v>2003</v>
      </c>
      <c r="W21" s="357">
        <f t="shared" si="2"/>
        <v>2004</v>
      </c>
      <c r="X21" s="357">
        <f t="shared" si="2"/>
        <v>2005</v>
      </c>
      <c r="Y21" s="357">
        <f t="shared" si="2"/>
        <v>2006</v>
      </c>
      <c r="Z21" s="357">
        <f t="shared" si="2"/>
        <v>2007</v>
      </c>
      <c r="AA21" s="357">
        <f t="shared" si="2"/>
        <v>2008</v>
      </c>
      <c r="AB21" s="357">
        <f t="shared" si="2"/>
        <v>2009</v>
      </c>
      <c r="AC21" s="357">
        <f t="shared" si="2"/>
        <v>2010</v>
      </c>
      <c r="AD21" s="357">
        <f t="shared" si="2"/>
        <v>2011</v>
      </c>
      <c r="AE21" s="357">
        <f t="shared" si="2"/>
        <v>2012</v>
      </c>
      <c r="AF21" s="357">
        <f t="shared" si="2"/>
        <v>2013</v>
      </c>
      <c r="AG21" s="357">
        <f t="shared" si="2"/>
        <v>2014</v>
      </c>
      <c r="AH21" s="357">
        <f t="shared" si="2"/>
        <v>2015</v>
      </c>
      <c r="AI21" s="357">
        <f t="shared" si="2"/>
        <v>2016</v>
      </c>
      <c r="AJ21" s="357">
        <f t="shared" si="2"/>
        <v>2017</v>
      </c>
      <c r="AK21" s="357">
        <f t="shared" si="2"/>
        <v>2018</v>
      </c>
      <c r="AN21" s="219"/>
    </row>
    <row r="22" spans="2:40" ht="14.1" customHeight="1">
      <c r="C22" s="355"/>
      <c r="F22" s="691" t="s">
        <v>429</v>
      </c>
      <c r="G22" s="692"/>
      <c r="H22" s="358" t="s">
        <v>418</v>
      </c>
      <c r="I22" s="359">
        <v>50139</v>
      </c>
      <c r="J22" s="359">
        <v>48887</v>
      </c>
      <c r="K22" s="359">
        <v>44355</v>
      </c>
      <c r="L22" s="359">
        <v>40613</v>
      </c>
      <c r="M22" s="359">
        <v>27005</v>
      </c>
      <c r="N22" s="359">
        <v>11112</v>
      </c>
      <c r="O22" s="359">
        <v>12562</v>
      </c>
      <c r="P22" s="359">
        <v>12796</v>
      </c>
      <c r="Q22" s="359">
        <v>12272</v>
      </c>
      <c r="R22" s="359">
        <v>11867</v>
      </c>
      <c r="S22" s="359">
        <v>9810</v>
      </c>
      <c r="T22" s="359">
        <v>8319</v>
      </c>
      <c r="U22" s="359">
        <v>4528</v>
      </c>
      <c r="V22" s="359">
        <v>1949</v>
      </c>
      <c r="W22" s="359">
        <v>2977</v>
      </c>
      <c r="X22" s="359">
        <v>2044</v>
      </c>
      <c r="Y22" s="359">
        <v>1288</v>
      </c>
      <c r="Z22" s="359">
        <v>1097</v>
      </c>
      <c r="AA22" s="359">
        <v>988</v>
      </c>
      <c r="AB22" s="359">
        <v>990</v>
      </c>
      <c r="AC22" s="359">
        <v>941</v>
      </c>
      <c r="AD22" s="359">
        <v>733</v>
      </c>
      <c r="AE22" s="359">
        <v>591</v>
      </c>
      <c r="AF22" s="359">
        <v>826</v>
      </c>
      <c r="AG22" s="359">
        <v>448</v>
      </c>
      <c r="AH22" s="359">
        <v>844</v>
      </c>
      <c r="AI22" s="359">
        <v>955</v>
      </c>
      <c r="AJ22" s="359">
        <v>482</v>
      </c>
      <c r="AK22" s="359">
        <v>301</v>
      </c>
      <c r="AN22" s="219"/>
    </row>
    <row r="23" spans="2:40" ht="14.1" customHeight="1">
      <c r="C23" s="355"/>
      <c r="E23" s="364"/>
      <c r="F23" s="364"/>
      <c r="G23" s="364"/>
      <c r="H23" s="364"/>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N23" s="355"/>
    </row>
    <row r="24" spans="2:40" ht="13.5" customHeight="1">
      <c r="C24" s="355"/>
      <c r="E24" s="364"/>
      <c r="F24" s="364"/>
      <c r="G24" s="364"/>
      <c r="H24" s="364"/>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N24" s="355"/>
    </row>
    <row r="25" spans="2:40" ht="13.5" customHeight="1">
      <c r="C25" s="355"/>
      <c r="E25" s="22"/>
      <c r="F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row>
    <row r="26" spans="2:40" ht="14.1" customHeight="1">
      <c r="B26" s="62" t="s">
        <v>408</v>
      </c>
      <c r="C26" s="355">
        <f>C20+1</f>
        <v>68</v>
      </c>
      <c r="E26" s="22" t="s">
        <v>430</v>
      </c>
      <c r="F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2:40" ht="14.1" customHeight="1">
      <c r="C27" s="355"/>
      <c r="F27" s="663" t="s">
        <v>410</v>
      </c>
      <c r="G27" s="664"/>
      <c r="H27" s="356" t="s">
        <v>411</v>
      </c>
      <c r="I27" s="357">
        <v>1990</v>
      </c>
      <c r="J27" s="357">
        <f t="shared" ref="J27:AK27" si="3">I27+1</f>
        <v>1991</v>
      </c>
      <c r="K27" s="357">
        <f t="shared" si="3"/>
        <v>1992</v>
      </c>
      <c r="L27" s="357">
        <f t="shared" si="3"/>
        <v>1993</v>
      </c>
      <c r="M27" s="357">
        <f t="shared" si="3"/>
        <v>1994</v>
      </c>
      <c r="N27" s="357">
        <f t="shared" si="3"/>
        <v>1995</v>
      </c>
      <c r="O27" s="357">
        <f t="shared" si="3"/>
        <v>1996</v>
      </c>
      <c r="P27" s="357">
        <f t="shared" si="3"/>
        <v>1997</v>
      </c>
      <c r="Q27" s="357">
        <f t="shared" si="3"/>
        <v>1998</v>
      </c>
      <c r="R27" s="357">
        <f t="shared" si="3"/>
        <v>1999</v>
      </c>
      <c r="S27" s="357">
        <f t="shared" si="3"/>
        <v>2000</v>
      </c>
      <c r="T27" s="357">
        <f t="shared" si="3"/>
        <v>2001</v>
      </c>
      <c r="U27" s="357">
        <f t="shared" si="3"/>
        <v>2002</v>
      </c>
      <c r="V27" s="357">
        <f t="shared" si="3"/>
        <v>2003</v>
      </c>
      <c r="W27" s="357">
        <f t="shared" si="3"/>
        <v>2004</v>
      </c>
      <c r="X27" s="357">
        <f t="shared" si="3"/>
        <v>2005</v>
      </c>
      <c r="Y27" s="357">
        <f t="shared" si="3"/>
        <v>2006</v>
      </c>
      <c r="Z27" s="357">
        <f t="shared" si="3"/>
        <v>2007</v>
      </c>
      <c r="AA27" s="357">
        <f t="shared" si="3"/>
        <v>2008</v>
      </c>
      <c r="AB27" s="357">
        <f t="shared" si="3"/>
        <v>2009</v>
      </c>
      <c r="AC27" s="357">
        <f t="shared" si="3"/>
        <v>2010</v>
      </c>
      <c r="AD27" s="357">
        <f t="shared" si="3"/>
        <v>2011</v>
      </c>
      <c r="AE27" s="357">
        <f t="shared" si="3"/>
        <v>2012</v>
      </c>
      <c r="AF27" s="357">
        <f t="shared" si="3"/>
        <v>2013</v>
      </c>
      <c r="AG27" s="357">
        <f t="shared" si="3"/>
        <v>2014</v>
      </c>
      <c r="AH27" s="357">
        <f t="shared" si="3"/>
        <v>2015</v>
      </c>
      <c r="AI27" s="357">
        <f t="shared" si="3"/>
        <v>2016</v>
      </c>
      <c r="AJ27" s="357">
        <f t="shared" si="3"/>
        <v>2017</v>
      </c>
      <c r="AK27" s="357">
        <f t="shared" si="3"/>
        <v>2018</v>
      </c>
    </row>
    <row r="28" spans="2:40" ht="14.1" customHeight="1">
      <c r="C28" s="355"/>
      <c r="F28" s="634" t="s">
        <v>430</v>
      </c>
      <c r="G28" s="635"/>
      <c r="H28" s="366" t="s">
        <v>431</v>
      </c>
      <c r="I28" s="359">
        <v>83225</v>
      </c>
      <c r="J28" s="359">
        <v>81559</v>
      </c>
      <c r="K28" s="359">
        <v>85320</v>
      </c>
      <c r="L28" s="359">
        <v>82336</v>
      </c>
      <c r="M28" s="359">
        <v>85741</v>
      </c>
      <c r="N28" s="359">
        <v>82278</v>
      </c>
      <c r="O28" s="359">
        <v>77833</v>
      </c>
      <c r="P28" s="359">
        <v>71757</v>
      </c>
      <c r="Q28" s="359">
        <v>68582</v>
      </c>
      <c r="R28" s="359">
        <v>75167</v>
      </c>
      <c r="S28" s="359">
        <v>67428</v>
      </c>
      <c r="T28" s="359">
        <v>63156</v>
      </c>
      <c r="U28" s="359">
        <v>55098</v>
      </c>
      <c r="V28" s="359">
        <v>50986</v>
      </c>
      <c r="W28" s="359">
        <v>47307</v>
      </c>
      <c r="X28" s="359">
        <v>44919</v>
      </c>
      <c r="Y28" s="359">
        <v>42345</v>
      </c>
      <c r="Z28" s="359">
        <v>39024</v>
      </c>
      <c r="AA28" s="359">
        <v>37307.4</v>
      </c>
      <c r="AB28" s="359">
        <v>34448.5</v>
      </c>
      <c r="AC28" s="359">
        <v>34095.1</v>
      </c>
      <c r="AD28" s="359">
        <v>31226.699999999997</v>
      </c>
      <c r="AE28" s="359">
        <v>30263.1</v>
      </c>
      <c r="AF28" s="359">
        <v>29588</v>
      </c>
      <c r="AG28" s="359">
        <v>27749.100000000002</v>
      </c>
      <c r="AH28" s="359">
        <v>25865</v>
      </c>
      <c r="AI28" s="359">
        <v>23732.799999999999</v>
      </c>
      <c r="AJ28" s="359">
        <v>23095.599999999999</v>
      </c>
      <c r="AK28" s="359">
        <v>21710.9</v>
      </c>
    </row>
    <row r="29" spans="2:40" ht="14.1" customHeight="1">
      <c r="C29" s="355"/>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row>
    <row r="30" spans="2:40" ht="13.5" customHeight="1">
      <c r="C30" s="355"/>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2:40" ht="13.5" customHeight="1">
      <c r="C31" s="355"/>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2:40" ht="14.1" customHeight="1">
      <c r="B32" s="62" t="s">
        <v>408</v>
      </c>
      <c r="C32" s="355">
        <f>C26+2</f>
        <v>70</v>
      </c>
      <c r="E32" s="367" t="s">
        <v>432</v>
      </c>
      <c r="F32" s="367"/>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7" ht="14.1" customHeight="1">
      <c r="C33" s="355"/>
      <c r="D33" s="690" t="s">
        <v>410</v>
      </c>
      <c r="E33" s="690"/>
      <c r="F33" s="690"/>
      <c r="G33" s="690"/>
      <c r="H33" s="368" t="s">
        <v>411</v>
      </c>
      <c r="I33" s="357">
        <v>1990</v>
      </c>
      <c r="J33" s="357">
        <f t="shared" ref="J33:AK33" si="4">I33+1</f>
        <v>1991</v>
      </c>
      <c r="K33" s="357">
        <f t="shared" si="4"/>
        <v>1992</v>
      </c>
      <c r="L33" s="357">
        <f t="shared" si="4"/>
        <v>1993</v>
      </c>
      <c r="M33" s="357">
        <f t="shared" si="4"/>
        <v>1994</v>
      </c>
      <c r="N33" s="357">
        <f t="shared" si="4"/>
        <v>1995</v>
      </c>
      <c r="O33" s="357">
        <f t="shared" si="4"/>
        <v>1996</v>
      </c>
      <c r="P33" s="357">
        <f t="shared" si="4"/>
        <v>1997</v>
      </c>
      <c r="Q33" s="357">
        <f t="shared" si="4"/>
        <v>1998</v>
      </c>
      <c r="R33" s="357">
        <f t="shared" si="4"/>
        <v>1999</v>
      </c>
      <c r="S33" s="357">
        <f t="shared" si="4"/>
        <v>2000</v>
      </c>
      <c r="T33" s="357">
        <f t="shared" si="4"/>
        <v>2001</v>
      </c>
      <c r="U33" s="357">
        <f t="shared" si="4"/>
        <v>2002</v>
      </c>
      <c r="V33" s="357">
        <f t="shared" si="4"/>
        <v>2003</v>
      </c>
      <c r="W33" s="357">
        <f t="shared" si="4"/>
        <v>2004</v>
      </c>
      <c r="X33" s="357">
        <f t="shared" si="4"/>
        <v>2005</v>
      </c>
      <c r="Y33" s="357">
        <f t="shared" si="4"/>
        <v>2006</v>
      </c>
      <c r="Z33" s="357">
        <f t="shared" si="4"/>
        <v>2007</v>
      </c>
      <c r="AA33" s="357">
        <f t="shared" si="4"/>
        <v>2008</v>
      </c>
      <c r="AB33" s="357">
        <f t="shared" si="4"/>
        <v>2009</v>
      </c>
      <c r="AC33" s="357">
        <f t="shared" si="4"/>
        <v>2010</v>
      </c>
      <c r="AD33" s="357">
        <f t="shared" si="4"/>
        <v>2011</v>
      </c>
      <c r="AE33" s="357">
        <f t="shared" si="4"/>
        <v>2012</v>
      </c>
      <c r="AF33" s="357">
        <f t="shared" si="4"/>
        <v>2013</v>
      </c>
      <c r="AG33" s="357">
        <f t="shared" si="4"/>
        <v>2014</v>
      </c>
      <c r="AH33" s="357">
        <f t="shared" si="4"/>
        <v>2015</v>
      </c>
      <c r="AI33" s="357">
        <f t="shared" si="4"/>
        <v>2016</v>
      </c>
      <c r="AJ33" s="357">
        <f t="shared" si="4"/>
        <v>2017</v>
      </c>
      <c r="AK33" s="357">
        <f t="shared" si="4"/>
        <v>2018</v>
      </c>
    </row>
    <row r="34" spans="1:37" ht="14.1" customHeight="1">
      <c r="C34" s="355"/>
      <c r="D34" s="688" t="s">
        <v>433</v>
      </c>
      <c r="E34" s="688"/>
      <c r="F34" s="688"/>
      <c r="G34" s="369" t="s">
        <v>434</v>
      </c>
      <c r="H34" s="370" t="s">
        <v>358</v>
      </c>
      <c r="I34" s="359">
        <v>175.10141049976181</v>
      </c>
      <c r="J34" s="359">
        <v>410.59393734499508</v>
      </c>
      <c r="K34" s="359">
        <v>449.94301895614529</v>
      </c>
      <c r="L34" s="359">
        <v>409.92487962550399</v>
      </c>
      <c r="M34" s="359">
        <v>383.35915387689181</v>
      </c>
      <c r="N34" s="359">
        <v>391.11111700138514</v>
      </c>
      <c r="O34" s="359">
        <v>373.02025913973722</v>
      </c>
      <c r="P34" s="359">
        <v>340.17675497099816</v>
      </c>
      <c r="Q34" s="359">
        <v>271.25908697719211</v>
      </c>
      <c r="R34" s="359">
        <v>210.64365950426017</v>
      </c>
      <c r="S34" s="359">
        <v>167.37799220033975</v>
      </c>
      <c r="T34" s="359">
        <v>146.42503882174435</v>
      </c>
      <c r="U34" s="359">
        <v>94.4469265163345</v>
      </c>
      <c r="V34" s="359">
        <v>123.67626373464709</v>
      </c>
      <c r="W34" s="359">
        <v>91.962208195104338</v>
      </c>
      <c r="X34" s="359">
        <v>75.918319591693603</v>
      </c>
      <c r="Y34" s="359">
        <v>55.007419304283573</v>
      </c>
      <c r="Z34" s="359">
        <v>81.050482839381132</v>
      </c>
      <c r="AA34" s="359">
        <v>97.10314820551902</v>
      </c>
      <c r="AB34" s="359">
        <v>91.031299279941805</v>
      </c>
      <c r="AC34" s="359">
        <v>77.722820107573853</v>
      </c>
      <c r="AD34" s="359">
        <v>75.892613193999551</v>
      </c>
      <c r="AE34" s="359">
        <v>71.847306864978393</v>
      </c>
      <c r="AF34" s="359">
        <v>69.637302678880005</v>
      </c>
      <c r="AG34" s="359">
        <v>82.045137435949727</v>
      </c>
      <c r="AH34" s="359">
        <v>75.614709522594154</v>
      </c>
      <c r="AI34" s="359">
        <v>66.892389021301398</v>
      </c>
      <c r="AJ34" s="359">
        <v>69.850904040814896</v>
      </c>
      <c r="AK34" s="359">
        <v>70.06449418934001</v>
      </c>
    </row>
    <row r="35" spans="1:37" ht="14.1" customHeight="1">
      <c r="C35" s="355"/>
      <c r="D35" s="688"/>
      <c r="E35" s="688"/>
      <c r="F35" s="688"/>
      <c r="G35" s="369" t="s">
        <v>435</v>
      </c>
      <c r="H35" s="370" t="s">
        <v>358</v>
      </c>
      <c r="I35" s="359">
        <v>245.31358950023818</v>
      </c>
      <c r="J35" s="359">
        <v>256.63606265500488</v>
      </c>
      <c r="K35" s="359">
        <v>267.05198104385471</v>
      </c>
      <c r="L35" s="359">
        <v>247.08412037449602</v>
      </c>
      <c r="M35" s="359">
        <v>240.55584612310818</v>
      </c>
      <c r="N35" s="359">
        <v>231.56788299861486</v>
      </c>
      <c r="O35" s="359">
        <v>228.18174086026278</v>
      </c>
      <c r="P35" s="359">
        <v>234.64024502900185</v>
      </c>
      <c r="Q35" s="359">
        <v>226.08091302280792</v>
      </c>
      <c r="R35" s="359">
        <v>216.24934049573983</v>
      </c>
      <c r="S35" s="359">
        <v>218.18700779966025</v>
      </c>
      <c r="T35" s="359">
        <v>187.83096117825565</v>
      </c>
      <c r="U35" s="359">
        <v>200.4190734836655</v>
      </c>
      <c r="V35" s="359">
        <v>219.88273626535292</v>
      </c>
      <c r="W35" s="359">
        <v>250.78879180489568</v>
      </c>
      <c r="X35" s="359">
        <v>294.5046804083064</v>
      </c>
      <c r="Y35" s="359">
        <v>274.22658069571645</v>
      </c>
      <c r="Z35" s="359">
        <v>253.41651716061887</v>
      </c>
      <c r="AA35" s="359">
        <v>243.48985179448098</v>
      </c>
      <c r="AB35" s="359">
        <v>218.4947007200582</v>
      </c>
      <c r="AC35" s="359">
        <v>214.81617989242616</v>
      </c>
      <c r="AD35" s="359">
        <v>208.03938680600044</v>
      </c>
      <c r="AE35" s="359">
        <v>209.31869313502159</v>
      </c>
      <c r="AF35" s="359">
        <v>195.18969732112001</v>
      </c>
      <c r="AG35" s="359">
        <v>179.53686256405027</v>
      </c>
      <c r="AH35" s="359">
        <v>164.10129047740583</v>
      </c>
      <c r="AI35" s="359">
        <v>151.85861097869858</v>
      </c>
      <c r="AJ35" s="359">
        <v>140.62809595918509</v>
      </c>
      <c r="AK35" s="359">
        <v>124.71650581066</v>
      </c>
    </row>
    <row r="36" spans="1:37" ht="14.1" customHeight="1">
      <c r="C36" s="355"/>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row>
    <row r="37" spans="1:37" ht="13.5" customHeight="1">
      <c r="C37" s="355"/>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row>
    <row r="38" spans="1:37" ht="12.75">
      <c r="C38" s="355"/>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row>
    <row r="39" spans="1:37" ht="14.1" customHeight="1">
      <c r="B39" s="62" t="s">
        <v>408</v>
      </c>
      <c r="C39" s="355">
        <f>C32+2</f>
        <v>72</v>
      </c>
      <c r="E39" s="367" t="s">
        <v>436</v>
      </c>
      <c r="F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row>
    <row r="40" spans="1:37" ht="14.1" customHeight="1">
      <c r="C40" s="355"/>
      <c r="E40" s="685" t="s">
        <v>410</v>
      </c>
      <c r="F40" s="686"/>
      <c r="G40" s="687"/>
      <c r="H40" s="356" t="s">
        <v>411</v>
      </c>
      <c r="I40" s="357">
        <v>1990</v>
      </c>
      <c r="J40" s="357">
        <f t="shared" ref="J40:AK40" si="5">I40+1</f>
        <v>1991</v>
      </c>
      <c r="K40" s="357">
        <f t="shared" si="5"/>
        <v>1992</v>
      </c>
      <c r="L40" s="357">
        <f t="shared" si="5"/>
        <v>1993</v>
      </c>
      <c r="M40" s="357">
        <f t="shared" si="5"/>
        <v>1994</v>
      </c>
      <c r="N40" s="357">
        <f t="shared" si="5"/>
        <v>1995</v>
      </c>
      <c r="O40" s="357">
        <f t="shared" si="5"/>
        <v>1996</v>
      </c>
      <c r="P40" s="357">
        <f t="shared" si="5"/>
        <v>1997</v>
      </c>
      <c r="Q40" s="357">
        <f t="shared" si="5"/>
        <v>1998</v>
      </c>
      <c r="R40" s="357">
        <f t="shared" si="5"/>
        <v>1999</v>
      </c>
      <c r="S40" s="357">
        <f t="shared" si="5"/>
        <v>2000</v>
      </c>
      <c r="T40" s="357">
        <f t="shared" si="5"/>
        <v>2001</v>
      </c>
      <c r="U40" s="357">
        <f t="shared" si="5"/>
        <v>2002</v>
      </c>
      <c r="V40" s="357">
        <f t="shared" si="5"/>
        <v>2003</v>
      </c>
      <c r="W40" s="357">
        <f t="shared" si="5"/>
        <v>2004</v>
      </c>
      <c r="X40" s="357">
        <f t="shared" si="5"/>
        <v>2005</v>
      </c>
      <c r="Y40" s="357">
        <f t="shared" si="5"/>
        <v>2006</v>
      </c>
      <c r="Z40" s="357">
        <f t="shared" si="5"/>
        <v>2007</v>
      </c>
      <c r="AA40" s="357">
        <f t="shared" si="5"/>
        <v>2008</v>
      </c>
      <c r="AB40" s="357">
        <f t="shared" si="5"/>
        <v>2009</v>
      </c>
      <c r="AC40" s="357">
        <f t="shared" si="5"/>
        <v>2010</v>
      </c>
      <c r="AD40" s="357">
        <f t="shared" si="5"/>
        <v>2011</v>
      </c>
      <c r="AE40" s="357">
        <f t="shared" si="5"/>
        <v>2012</v>
      </c>
      <c r="AF40" s="357">
        <f t="shared" si="5"/>
        <v>2013</v>
      </c>
      <c r="AG40" s="357">
        <f t="shared" si="5"/>
        <v>2014</v>
      </c>
      <c r="AH40" s="357">
        <f t="shared" si="5"/>
        <v>2015</v>
      </c>
      <c r="AI40" s="357">
        <f t="shared" si="5"/>
        <v>2016</v>
      </c>
      <c r="AJ40" s="357">
        <f t="shared" si="5"/>
        <v>2017</v>
      </c>
      <c r="AK40" s="357">
        <f t="shared" si="5"/>
        <v>2018</v>
      </c>
    </row>
    <row r="41" spans="1:37" ht="26.1" customHeight="1">
      <c r="C41" s="355"/>
      <c r="E41" s="688" t="s">
        <v>437</v>
      </c>
      <c r="F41" s="688"/>
      <c r="G41" s="688"/>
      <c r="H41" s="654" t="s">
        <v>358</v>
      </c>
      <c r="I41" s="359">
        <v>420.41500000000002</v>
      </c>
      <c r="J41" s="359">
        <v>667.23</v>
      </c>
      <c r="K41" s="359">
        <v>716.995</v>
      </c>
      <c r="L41" s="359">
        <v>657.00900000000001</v>
      </c>
      <c r="M41" s="359">
        <v>623.91499999999996</v>
      </c>
      <c r="N41" s="359">
        <v>622.67899999999997</v>
      </c>
      <c r="O41" s="359">
        <v>601.202</v>
      </c>
      <c r="P41" s="359">
        <v>574.81700000000001</v>
      </c>
      <c r="Q41" s="359">
        <v>497.34</v>
      </c>
      <c r="R41" s="359">
        <v>426.89299999999997</v>
      </c>
      <c r="S41" s="359">
        <v>385.565</v>
      </c>
      <c r="T41" s="359">
        <v>334.25599999999997</v>
      </c>
      <c r="U41" s="359">
        <v>294.86599999999999</v>
      </c>
      <c r="V41" s="359">
        <v>343.55900000000003</v>
      </c>
      <c r="W41" s="359">
        <v>342.75099999999998</v>
      </c>
      <c r="X41" s="359">
        <v>370.423</v>
      </c>
      <c r="Y41" s="359">
        <v>329.23399999999998</v>
      </c>
      <c r="Z41" s="359">
        <v>334.46699999999998</v>
      </c>
      <c r="AA41" s="359">
        <v>340.59300000000002</v>
      </c>
      <c r="AB41" s="359">
        <v>309.52600000000001</v>
      </c>
      <c r="AC41" s="359">
        <v>292.53899999999999</v>
      </c>
      <c r="AD41" s="359">
        <v>283.93200000000002</v>
      </c>
      <c r="AE41" s="359">
        <v>281.166</v>
      </c>
      <c r="AF41" s="359">
        <v>264.827</v>
      </c>
      <c r="AG41" s="359">
        <v>261.58199999999999</v>
      </c>
      <c r="AH41" s="359">
        <v>239.71600000000001</v>
      </c>
      <c r="AI41" s="359">
        <v>218.751</v>
      </c>
      <c r="AJ41" s="359">
        <v>210.47900000000001</v>
      </c>
      <c r="AK41" s="359">
        <v>194.78100000000001</v>
      </c>
    </row>
    <row r="42" spans="1:37" ht="14.1" customHeight="1">
      <c r="C42" s="355"/>
      <c r="E42" s="688" t="s">
        <v>438</v>
      </c>
      <c r="F42" s="688"/>
      <c r="G42" s="688"/>
      <c r="H42" s="655"/>
      <c r="I42" s="359">
        <v>234.11099999999999</v>
      </c>
      <c r="J42" s="359">
        <v>278.68599999999998</v>
      </c>
      <c r="K42" s="359">
        <v>263.56299999999999</v>
      </c>
      <c r="L42" s="359">
        <v>241.81399999999999</v>
      </c>
      <c r="M42" s="359">
        <v>238.61199999999999</v>
      </c>
      <c r="N42" s="359">
        <v>242.85900000000001</v>
      </c>
      <c r="O42" s="359">
        <v>232.77</v>
      </c>
      <c r="P42" s="359">
        <v>265.51600000000002</v>
      </c>
      <c r="Q42" s="359">
        <v>275.892</v>
      </c>
      <c r="R42" s="359">
        <v>301.40100000000001</v>
      </c>
      <c r="S42" s="359">
        <v>375.488</v>
      </c>
      <c r="T42" s="359">
        <v>399.38099999999997</v>
      </c>
      <c r="U42" s="359">
        <v>461.02300000000002</v>
      </c>
      <c r="V42" s="359">
        <v>486.50900000000001</v>
      </c>
      <c r="W42" s="359">
        <v>517.64800000000002</v>
      </c>
      <c r="X42" s="359">
        <v>540.50699999999995</v>
      </c>
      <c r="Y42" s="359">
        <v>575.89800000000002</v>
      </c>
      <c r="Z42" s="359">
        <v>644.52499999999998</v>
      </c>
      <c r="AA42" s="359">
        <v>632.654</v>
      </c>
      <c r="AB42" s="359">
        <v>607.67200000000003</v>
      </c>
      <c r="AC42" s="359">
        <v>560.10599999999999</v>
      </c>
      <c r="AD42" s="359">
        <v>540.51</v>
      </c>
      <c r="AE42" s="359">
        <v>477.78899999999999</v>
      </c>
      <c r="AF42" s="359">
        <v>403.45299999999997</v>
      </c>
      <c r="AG42" s="359">
        <v>364.64400000000001</v>
      </c>
      <c r="AH42" s="359">
        <v>338.589</v>
      </c>
      <c r="AI42" s="359">
        <v>330.56299999999999</v>
      </c>
      <c r="AJ42" s="359">
        <v>335.99400000000003</v>
      </c>
      <c r="AK42" s="359">
        <v>301.29700000000003</v>
      </c>
    </row>
    <row r="43" spans="1:37" ht="14.1" customHeight="1">
      <c r="C43" s="355"/>
      <c r="E43" s="689" t="s">
        <v>439</v>
      </c>
      <c r="F43" s="689"/>
      <c r="G43" s="689"/>
      <c r="H43" s="656"/>
      <c r="I43" s="359">
        <v>654.52599999999995</v>
      </c>
      <c r="J43" s="359">
        <v>945.91600000000005</v>
      </c>
      <c r="K43" s="359">
        <v>980.55799999999999</v>
      </c>
      <c r="L43" s="359">
        <v>898.82299999999998</v>
      </c>
      <c r="M43" s="359">
        <v>862.52700000000004</v>
      </c>
      <c r="N43" s="359">
        <v>865.53800000000001</v>
      </c>
      <c r="O43" s="359">
        <v>833.97199999999998</v>
      </c>
      <c r="P43" s="359">
        <v>840.33299999999997</v>
      </c>
      <c r="Q43" s="359">
        <v>773.23199999999997</v>
      </c>
      <c r="R43" s="359">
        <v>728.29399999999998</v>
      </c>
      <c r="S43" s="359">
        <v>761.053</v>
      </c>
      <c r="T43" s="359">
        <v>733.63699999999994</v>
      </c>
      <c r="U43" s="359">
        <v>755.88900000000001</v>
      </c>
      <c r="V43" s="359">
        <v>830.06799999999998</v>
      </c>
      <c r="W43" s="359">
        <v>860.399</v>
      </c>
      <c r="X43" s="359">
        <v>910.93</v>
      </c>
      <c r="Y43" s="359">
        <v>905.13199999999995</v>
      </c>
      <c r="Z43" s="359">
        <v>978.99199999999996</v>
      </c>
      <c r="AA43" s="359">
        <v>973.24699999999996</v>
      </c>
      <c r="AB43" s="359">
        <v>917.19799999999998</v>
      </c>
      <c r="AC43" s="359">
        <v>852.64499999999998</v>
      </c>
      <c r="AD43" s="359">
        <v>824.44200000000001</v>
      </c>
      <c r="AE43" s="359">
        <v>758.95500000000004</v>
      </c>
      <c r="AF43" s="359">
        <v>668.28</v>
      </c>
      <c r="AG43" s="359">
        <v>626.226</v>
      </c>
      <c r="AH43" s="359">
        <v>578.30499999999995</v>
      </c>
      <c r="AI43" s="359">
        <v>549.31399999999996</v>
      </c>
      <c r="AJ43" s="359">
        <v>546.47299999999996</v>
      </c>
      <c r="AK43" s="359">
        <v>496.07799999999997</v>
      </c>
    </row>
    <row r="44" spans="1:37" ht="14.1" customHeight="1">
      <c r="C44" s="355"/>
      <c r="E44" s="371"/>
      <c r="F44" s="371"/>
      <c r="G44" s="371"/>
      <c r="H44" s="372"/>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row>
    <row r="45" spans="1:37" ht="13.5" customHeight="1">
      <c r="C45" s="355"/>
      <c r="E45" s="371"/>
      <c r="F45" s="371"/>
      <c r="G45" s="371"/>
      <c r="H45" s="372"/>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row>
    <row r="46" spans="1:37" ht="13.5" customHeight="1">
      <c r="A46" s="22" t="s">
        <v>46</v>
      </c>
      <c r="C46" s="355"/>
      <c r="G46" s="355"/>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row>
    <row r="47" spans="1:37" ht="14.1" customHeight="1">
      <c r="B47" s="62" t="s">
        <v>408</v>
      </c>
      <c r="C47" s="355">
        <f>C39+3</f>
        <v>75</v>
      </c>
      <c r="E47" s="355" t="s">
        <v>440</v>
      </c>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row>
    <row r="48" spans="1:37" ht="14.1" customHeight="1">
      <c r="C48" s="355"/>
      <c r="F48" s="663" t="s">
        <v>410</v>
      </c>
      <c r="G48" s="664"/>
      <c r="H48" s="356" t="s">
        <v>411</v>
      </c>
      <c r="I48" s="357">
        <v>1990</v>
      </c>
      <c r="J48" s="357">
        <f t="shared" ref="J48:AK48" si="6">I48+1</f>
        <v>1991</v>
      </c>
      <c r="K48" s="357">
        <f t="shared" si="6"/>
        <v>1992</v>
      </c>
      <c r="L48" s="357">
        <f t="shared" si="6"/>
        <v>1993</v>
      </c>
      <c r="M48" s="357">
        <f t="shared" si="6"/>
        <v>1994</v>
      </c>
      <c r="N48" s="357">
        <f t="shared" si="6"/>
        <v>1995</v>
      </c>
      <c r="O48" s="357">
        <f t="shared" si="6"/>
        <v>1996</v>
      </c>
      <c r="P48" s="357">
        <f t="shared" si="6"/>
        <v>1997</v>
      </c>
      <c r="Q48" s="357">
        <f t="shared" si="6"/>
        <v>1998</v>
      </c>
      <c r="R48" s="357">
        <f t="shared" si="6"/>
        <v>1999</v>
      </c>
      <c r="S48" s="357">
        <f t="shared" si="6"/>
        <v>2000</v>
      </c>
      <c r="T48" s="357">
        <f t="shared" si="6"/>
        <v>2001</v>
      </c>
      <c r="U48" s="357">
        <f t="shared" si="6"/>
        <v>2002</v>
      </c>
      <c r="V48" s="357">
        <f t="shared" si="6"/>
        <v>2003</v>
      </c>
      <c r="W48" s="357">
        <f t="shared" si="6"/>
        <v>2004</v>
      </c>
      <c r="X48" s="357">
        <f t="shared" si="6"/>
        <v>2005</v>
      </c>
      <c r="Y48" s="357">
        <f t="shared" si="6"/>
        <v>2006</v>
      </c>
      <c r="Z48" s="357">
        <f t="shared" si="6"/>
        <v>2007</v>
      </c>
      <c r="AA48" s="357">
        <f t="shared" si="6"/>
        <v>2008</v>
      </c>
      <c r="AB48" s="357">
        <f t="shared" si="6"/>
        <v>2009</v>
      </c>
      <c r="AC48" s="357">
        <f t="shared" si="6"/>
        <v>2010</v>
      </c>
      <c r="AD48" s="357">
        <f t="shared" si="6"/>
        <v>2011</v>
      </c>
      <c r="AE48" s="357">
        <f t="shared" si="6"/>
        <v>2012</v>
      </c>
      <c r="AF48" s="357">
        <f t="shared" si="6"/>
        <v>2013</v>
      </c>
      <c r="AG48" s="357">
        <f t="shared" si="6"/>
        <v>2014</v>
      </c>
      <c r="AH48" s="357">
        <f t="shared" si="6"/>
        <v>2015</v>
      </c>
      <c r="AI48" s="357">
        <f t="shared" si="6"/>
        <v>2016</v>
      </c>
      <c r="AJ48" s="357">
        <f t="shared" si="6"/>
        <v>2017</v>
      </c>
      <c r="AK48" s="357">
        <f t="shared" si="6"/>
        <v>2018</v>
      </c>
    </row>
    <row r="49" spans="2:37" ht="14.1" customHeight="1">
      <c r="C49" s="355"/>
      <c r="F49" s="675" t="s">
        <v>441</v>
      </c>
      <c r="G49" s="677"/>
      <c r="H49" s="366" t="s">
        <v>442</v>
      </c>
      <c r="I49" s="359">
        <v>204.163591</v>
      </c>
      <c r="J49" s="359">
        <v>215.60745499999996</v>
      </c>
      <c r="K49" s="359">
        <v>229.07370700000001</v>
      </c>
      <c r="L49" s="359">
        <v>233.24206000000001</v>
      </c>
      <c r="M49" s="359">
        <v>245.02672300000003</v>
      </c>
      <c r="N49" s="359">
        <v>241.34959700000002</v>
      </c>
      <c r="O49" s="359">
        <v>242.30723600000007</v>
      </c>
      <c r="P49" s="359">
        <v>249.932467</v>
      </c>
      <c r="Q49" s="359">
        <v>242.86093199999999</v>
      </c>
      <c r="R49" s="359">
        <v>240.493369</v>
      </c>
      <c r="S49" s="359">
        <v>242.38874600000003</v>
      </c>
      <c r="T49" s="359">
        <v>234.48201299999997</v>
      </c>
      <c r="U49" s="359">
        <v>234.964381</v>
      </c>
      <c r="V49" s="359">
        <v>237.028718</v>
      </c>
      <c r="W49" s="359">
        <v>234.04625700000003</v>
      </c>
      <c r="X49" s="359">
        <v>241.11349000000004</v>
      </c>
      <c r="Y49" s="359">
        <v>230.80924299999995</v>
      </c>
      <c r="Z49" s="359">
        <v>233.63260000000005</v>
      </c>
      <c r="AA49" s="359">
        <v>223.97480400000001</v>
      </c>
      <c r="AB49" s="359">
        <v>209.57208700000001</v>
      </c>
      <c r="AC49" s="359">
        <v>208.57198499999998</v>
      </c>
      <c r="AD49" s="359">
        <v>196.71989499999998</v>
      </c>
      <c r="AE49" s="359">
        <v>197.35946999999999</v>
      </c>
      <c r="AF49" s="359">
        <v>200.17901012724741</v>
      </c>
      <c r="AG49" s="359">
        <v>188.7833693781011</v>
      </c>
      <c r="AH49" s="359">
        <v>188.33964723247894</v>
      </c>
      <c r="AI49" s="359">
        <v>190.60587558680234</v>
      </c>
      <c r="AJ49" s="359">
        <v>183.68474666225404</v>
      </c>
      <c r="AK49" s="359">
        <v>176.54318073092679</v>
      </c>
    </row>
    <row r="50" spans="2:37" ht="14.1" customHeight="1">
      <c r="C50" s="355"/>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row>
    <row r="51" spans="2:37" ht="12.75">
      <c r="C51" s="355"/>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row>
    <row r="52" spans="2:37" ht="12.75">
      <c r="C52" s="355"/>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row>
    <row r="53" spans="2:37" ht="14.1" customHeight="1">
      <c r="B53" s="62" t="s">
        <v>408</v>
      </c>
      <c r="C53" s="355">
        <f>C47+3</f>
        <v>78</v>
      </c>
      <c r="E53" s="64" t="s">
        <v>443</v>
      </c>
      <c r="F53" s="64"/>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row>
    <row r="54" spans="2:37" ht="14.1" customHeight="1">
      <c r="C54" s="355"/>
      <c r="F54" s="663" t="s">
        <v>410</v>
      </c>
      <c r="G54" s="664"/>
      <c r="H54" s="368" t="s">
        <v>411</v>
      </c>
      <c r="I54" s="357">
        <v>1990</v>
      </c>
      <c r="J54" s="357">
        <f t="shared" ref="J54:AK54" si="7">I54+1</f>
        <v>1991</v>
      </c>
      <c r="K54" s="357">
        <f t="shared" si="7"/>
        <v>1992</v>
      </c>
      <c r="L54" s="357">
        <f t="shared" si="7"/>
        <v>1993</v>
      </c>
      <c r="M54" s="357">
        <f t="shared" si="7"/>
        <v>1994</v>
      </c>
      <c r="N54" s="357">
        <f t="shared" si="7"/>
        <v>1995</v>
      </c>
      <c r="O54" s="357">
        <f t="shared" si="7"/>
        <v>1996</v>
      </c>
      <c r="P54" s="357">
        <f t="shared" si="7"/>
        <v>1997</v>
      </c>
      <c r="Q54" s="357">
        <f t="shared" si="7"/>
        <v>1998</v>
      </c>
      <c r="R54" s="357">
        <f t="shared" si="7"/>
        <v>1999</v>
      </c>
      <c r="S54" s="357">
        <f t="shared" si="7"/>
        <v>2000</v>
      </c>
      <c r="T54" s="357">
        <f t="shared" si="7"/>
        <v>2001</v>
      </c>
      <c r="U54" s="357">
        <f t="shared" si="7"/>
        <v>2002</v>
      </c>
      <c r="V54" s="357">
        <f t="shared" si="7"/>
        <v>2003</v>
      </c>
      <c r="W54" s="357">
        <f t="shared" si="7"/>
        <v>2004</v>
      </c>
      <c r="X54" s="357">
        <f t="shared" si="7"/>
        <v>2005</v>
      </c>
      <c r="Y54" s="357">
        <f t="shared" si="7"/>
        <v>2006</v>
      </c>
      <c r="Z54" s="357">
        <f t="shared" si="7"/>
        <v>2007</v>
      </c>
      <c r="AA54" s="357">
        <f t="shared" si="7"/>
        <v>2008</v>
      </c>
      <c r="AB54" s="357">
        <f t="shared" si="7"/>
        <v>2009</v>
      </c>
      <c r="AC54" s="357">
        <f t="shared" si="7"/>
        <v>2010</v>
      </c>
      <c r="AD54" s="357">
        <f t="shared" si="7"/>
        <v>2011</v>
      </c>
      <c r="AE54" s="357">
        <f t="shared" si="7"/>
        <v>2012</v>
      </c>
      <c r="AF54" s="357">
        <f t="shared" si="7"/>
        <v>2013</v>
      </c>
      <c r="AG54" s="357">
        <f t="shared" si="7"/>
        <v>2014</v>
      </c>
      <c r="AH54" s="357">
        <f t="shared" si="7"/>
        <v>2015</v>
      </c>
      <c r="AI54" s="357">
        <f t="shared" si="7"/>
        <v>2016</v>
      </c>
      <c r="AJ54" s="357">
        <f t="shared" si="7"/>
        <v>2017</v>
      </c>
      <c r="AK54" s="357">
        <f t="shared" si="7"/>
        <v>2018</v>
      </c>
    </row>
    <row r="55" spans="2:37" ht="14.1" customHeight="1">
      <c r="C55" s="355"/>
      <c r="F55" s="373" t="s">
        <v>444</v>
      </c>
      <c r="G55" s="369" t="s">
        <v>434</v>
      </c>
      <c r="H55" s="374"/>
      <c r="I55" s="359">
        <v>341.52300000000002</v>
      </c>
      <c r="J55" s="359">
        <v>416.71899999999999</v>
      </c>
      <c r="K55" s="359">
        <v>460.16699999999997</v>
      </c>
      <c r="L55" s="359">
        <v>406.839</v>
      </c>
      <c r="M55" s="359">
        <v>424.80200000000002</v>
      </c>
      <c r="N55" s="359">
        <v>373.55399999999997</v>
      </c>
      <c r="O55" s="359">
        <v>383.81</v>
      </c>
      <c r="P55" s="359">
        <v>375.73500000000001</v>
      </c>
      <c r="Q55" s="359">
        <v>356.37</v>
      </c>
      <c r="R55" s="359">
        <v>333.00900000000001</v>
      </c>
      <c r="S55" s="359">
        <v>349.63200000000001</v>
      </c>
      <c r="T55" s="359">
        <v>299.58100000000002</v>
      </c>
      <c r="U55" s="359">
        <v>378.18200000000002</v>
      </c>
      <c r="V55" s="359">
        <v>363.03399999999999</v>
      </c>
      <c r="W55" s="359">
        <v>403.32900000000001</v>
      </c>
      <c r="X55" s="359">
        <v>361.13099999999997</v>
      </c>
      <c r="Y55" s="359">
        <v>355.06900000000002</v>
      </c>
      <c r="Z55" s="359">
        <v>213.899</v>
      </c>
      <c r="AA55" s="359">
        <v>190.37</v>
      </c>
      <c r="AB55" s="359">
        <v>191.029</v>
      </c>
      <c r="AC55" s="359">
        <v>188.208</v>
      </c>
      <c r="AD55" s="359">
        <v>190.209</v>
      </c>
      <c r="AE55" s="359">
        <v>195.74600000000001</v>
      </c>
      <c r="AF55" s="359">
        <v>195.74799999999999</v>
      </c>
      <c r="AG55" s="359">
        <v>197.38399999999999</v>
      </c>
      <c r="AH55" s="359">
        <v>190.452</v>
      </c>
      <c r="AI55" s="359">
        <v>176.11699999999999</v>
      </c>
      <c r="AJ55" s="359">
        <v>148.495</v>
      </c>
      <c r="AK55" s="359">
        <v>148.495</v>
      </c>
    </row>
    <row r="56" spans="2:37" ht="14.1" customHeight="1">
      <c r="C56" s="355"/>
      <c r="F56" s="375" t="s">
        <v>445</v>
      </c>
      <c r="G56" s="369" t="s">
        <v>435</v>
      </c>
      <c r="H56" s="376" t="s">
        <v>446</v>
      </c>
      <c r="I56" s="359">
        <v>1724.181</v>
      </c>
      <c r="J56" s="359">
        <v>1756.1959999999999</v>
      </c>
      <c r="K56" s="359">
        <v>1695.018</v>
      </c>
      <c r="L56" s="359">
        <v>1821.7560000000001</v>
      </c>
      <c r="M56" s="359">
        <v>1847.508</v>
      </c>
      <c r="N56" s="359">
        <v>1863.0519999999999</v>
      </c>
      <c r="O56" s="359">
        <v>1825.6079999999999</v>
      </c>
      <c r="P56" s="359">
        <v>1924.809</v>
      </c>
      <c r="Q56" s="359">
        <v>1940.5540000000001</v>
      </c>
      <c r="R56" s="359">
        <v>1979.575</v>
      </c>
      <c r="S56" s="359">
        <v>2149.3229999999999</v>
      </c>
      <c r="T56" s="359">
        <v>2165.9960000000001</v>
      </c>
      <c r="U56" s="359">
        <v>2374.212</v>
      </c>
      <c r="V56" s="359">
        <v>2451.09</v>
      </c>
      <c r="W56" s="359">
        <v>2554.0219999999999</v>
      </c>
      <c r="X56" s="359">
        <v>2778.7660000000001</v>
      </c>
      <c r="Y56" s="359">
        <v>3052.9</v>
      </c>
      <c r="Z56" s="359">
        <v>3515.308</v>
      </c>
      <c r="AA56" s="359">
        <v>3515.2139999999999</v>
      </c>
      <c r="AB56" s="359">
        <v>3364.3780000000002</v>
      </c>
      <c r="AC56" s="359">
        <v>3154.6120000000001</v>
      </c>
      <c r="AD56" s="359">
        <v>3143.9430000000002</v>
      </c>
      <c r="AE56" s="359">
        <v>2981.2049999999999</v>
      </c>
      <c r="AF56" s="359">
        <v>2743.9879999999998</v>
      </c>
      <c r="AG56" s="359">
        <v>2548.5059999999999</v>
      </c>
      <c r="AH56" s="359">
        <v>2524.7849999999999</v>
      </c>
      <c r="AI56" s="359">
        <v>2621.1179999999999</v>
      </c>
      <c r="AJ56" s="359">
        <v>2777.1030000000001</v>
      </c>
      <c r="AK56" s="359">
        <v>2508.2600000000002</v>
      </c>
    </row>
    <row r="57" spans="2:37" ht="14.1" customHeight="1">
      <c r="C57" s="355"/>
      <c r="F57" s="377"/>
      <c r="G57" s="369" t="s">
        <v>316</v>
      </c>
      <c r="H57" s="378"/>
      <c r="I57" s="359">
        <v>2065.7040000000002</v>
      </c>
      <c r="J57" s="359">
        <v>2172.915</v>
      </c>
      <c r="K57" s="359">
        <v>2155.1849999999999</v>
      </c>
      <c r="L57" s="359">
        <v>2228.5949999999998</v>
      </c>
      <c r="M57" s="359">
        <v>2272.31</v>
      </c>
      <c r="N57" s="359">
        <v>2236.6060000000002</v>
      </c>
      <c r="O57" s="359">
        <v>2209.4180000000001</v>
      </c>
      <c r="P57" s="359">
        <v>2300.5439999999999</v>
      </c>
      <c r="Q57" s="359">
        <v>2296.924</v>
      </c>
      <c r="R57" s="359">
        <v>2312.5839999999998</v>
      </c>
      <c r="S57" s="359">
        <v>2498.9549999999999</v>
      </c>
      <c r="T57" s="359">
        <v>2465.5770000000002</v>
      </c>
      <c r="U57" s="359">
        <v>2752.3939999999998</v>
      </c>
      <c r="V57" s="359">
        <v>2814.1239999999998</v>
      </c>
      <c r="W57" s="359">
        <v>2957.3510000000001</v>
      </c>
      <c r="X57" s="359">
        <v>3139.8969999999999</v>
      </c>
      <c r="Y57" s="359">
        <v>3407.9690000000001</v>
      </c>
      <c r="Z57" s="359">
        <v>3729.2069999999999</v>
      </c>
      <c r="AA57" s="359">
        <v>3705.5839999999998</v>
      </c>
      <c r="AB57" s="359">
        <v>3555.4070000000002</v>
      </c>
      <c r="AC57" s="359">
        <v>3342.82</v>
      </c>
      <c r="AD57" s="359">
        <v>3334.152</v>
      </c>
      <c r="AE57" s="359">
        <v>3176.951</v>
      </c>
      <c r="AF57" s="359">
        <v>2939.7359999999999</v>
      </c>
      <c r="AG57" s="359">
        <v>2745.89</v>
      </c>
      <c r="AH57" s="359">
        <v>2715.2370000000001</v>
      </c>
      <c r="AI57" s="359">
        <v>2797.2350000000001</v>
      </c>
      <c r="AJ57" s="359">
        <v>2925.598</v>
      </c>
      <c r="AK57" s="359">
        <v>2656.7550000000001</v>
      </c>
    </row>
    <row r="58" spans="2:37" ht="26.1" customHeight="1">
      <c r="C58" s="355"/>
      <c r="F58" s="683" t="s">
        <v>447</v>
      </c>
      <c r="G58" s="684"/>
      <c r="H58" s="370" t="s">
        <v>448</v>
      </c>
      <c r="I58" s="359">
        <v>1230</v>
      </c>
      <c r="J58" s="359">
        <v>1215</v>
      </c>
      <c r="K58" s="359">
        <v>1196</v>
      </c>
      <c r="L58" s="359">
        <v>1156</v>
      </c>
      <c r="M58" s="359">
        <v>1097</v>
      </c>
      <c r="N58" s="359">
        <v>1205</v>
      </c>
      <c r="O58" s="359">
        <v>1209</v>
      </c>
      <c r="P58" s="359">
        <v>1167</v>
      </c>
      <c r="Q58" s="359">
        <v>1151</v>
      </c>
      <c r="R58" s="359">
        <v>1164</v>
      </c>
      <c r="S58" s="359">
        <v>1137</v>
      </c>
      <c r="T58" s="359">
        <v>1106</v>
      </c>
      <c r="U58" s="359">
        <v>1107</v>
      </c>
      <c r="V58" s="359">
        <v>1130</v>
      </c>
      <c r="W58" s="359">
        <v>1106</v>
      </c>
      <c r="X58" s="359">
        <v>1115</v>
      </c>
      <c r="Y58" s="359">
        <v>1126</v>
      </c>
      <c r="Z58" s="359">
        <v>1099</v>
      </c>
      <c r="AA58" s="359">
        <v>1065</v>
      </c>
      <c r="AB58" s="359">
        <v>1049</v>
      </c>
      <c r="AC58" s="359">
        <v>1046</v>
      </c>
      <c r="AD58" s="359">
        <v>1047</v>
      </c>
      <c r="AE58" s="359">
        <v>1038</v>
      </c>
      <c r="AF58" s="359">
        <v>1059</v>
      </c>
      <c r="AG58" s="359">
        <v>1046</v>
      </c>
      <c r="AH58" s="359">
        <v>1034</v>
      </c>
      <c r="AI58" s="359">
        <v>1019</v>
      </c>
      <c r="AJ58" s="359">
        <v>1001</v>
      </c>
      <c r="AK58" s="359">
        <v>1001</v>
      </c>
    </row>
    <row r="59" spans="2:37" ht="14.1" customHeight="1">
      <c r="C59" s="355"/>
      <c r="E59" s="22"/>
      <c r="F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row>
    <row r="60" spans="2:37" ht="12.75">
      <c r="C60" s="355"/>
      <c r="E60" s="22"/>
      <c r="F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row>
    <row r="61" spans="2:37" ht="12.75">
      <c r="C61" s="355"/>
      <c r="E61" s="22"/>
      <c r="F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row>
    <row r="62" spans="2:37" ht="14.1" customHeight="1">
      <c r="B62" s="62" t="s">
        <v>408</v>
      </c>
      <c r="C62" s="355">
        <f>C53+3</f>
        <v>81</v>
      </c>
      <c r="E62" s="60" t="s">
        <v>632</v>
      </c>
      <c r="F62" s="60"/>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row>
    <row r="63" spans="2:37" ht="14.1" customHeight="1">
      <c r="C63" s="355"/>
      <c r="E63" s="22"/>
      <c r="F63" s="681" t="s">
        <v>410</v>
      </c>
      <c r="G63" s="682"/>
      <c r="H63" s="538"/>
      <c r="I63" s="552"/>
      <c r="J63" s="552"/>
      <c r="K63" s="552"/>
      <c r="L63" s="552"/>
      <c r="M63" s="552"/>
      <c r="N63" s="552"/>
      <c r="O63" s="552"/>
      <c r="P63" s="552"/>
      <c r="Q63" s="552"/>
      <c r="R63" s="552"/>
      <c r="S63" s="552"/>
      <c r="T63" s="552"/>
      <c r="U63" s="552"/>
      <c r="V63" s="553"/>
      <c r="W63" s="357" t="s">
        <v>449</v>
      </c>
      <c r="X63" s="357">
        <v>2005</v>
      </c>
      <c r="Y63" s="357">
        <f t="shared" ref="Y63:AK63" si="8">X63+1</f>
        <v>2006</v>
      </c>
      <c r="Z63" s="357">
        <f t="shared" si="8"/>
        <v>2007</v>
      </c>
      <c r="AA63" s="357">
        <f t="shared" si="8"/>
        <v>2008</v>
      </c>
      <c r="AB63" s="357">
        <f t="shared" si="8"/>
        <v>2009</v>
      </c>
      <c r="AC63" s="357">
        <f t="shared" si="8"/>
        <v>2010</v>
      </c>
      <c r="AD63" s="357">
        <f t="shared" si="8"/>
        <v>2011</v>
      </c>
      <c r="AE63" s="357">
        <f t="shared" si="8"/>
        <v>2012</v>
      </c>
      <c r="AF63" s="357">
        <f t="shared" si="8"/>
        <v>2013</v>
      </c>
      <c r="AG63" s="357">
        <f t="shared" si="8"/>
        <v>2014</v>
      </c>
      <c r="AH63" s="357">
        <f t="shared" si="8"/>
        <v>2015</v>
      </c>
      <c r="AI63" s="357">
        <f t="shared" si="8"/>
        <v>2016</v>
      </c>
      <c r="AJ63" s="357">
        <f t="shared" si="8"/>
        <v>2017</v>
      </c>
      <c r="AK63" s="357">
        <f t="shared" si="8"/>
        <v>2018</v>
      </c>
    </row>
    <row r="64" spans="2:37" ht="26.1" customHeight="1">
      <c r="C64" s="355"/>
      <c r="F64" s="671" t="s">
        <v>450</v>
      </c>
      <c r="G64" s="677"/>
      <c r="H64" s="554"/>
      <c r="I64" s="549"/>
      <c r="J64" s="549"/>
      <c r="K64" s="549"/>
      <c r="L64" s="549"/>
      <c r="M64" s="549"/>
      <c r="N64" s="549"/>
      <c r="O64" s="549"/>
      <c r="P64" s="549"/>
      <c r="Q64" s="549"/>
      <c r="R64" s="549"/>
      <c r="S64" s="549"/>
      <c r="T64" s="549"/>
      <c r="U64" s="549"/>
      <c r="V64" s="550"/>
      <c r="W64" s="380">
        <v>0.21989276620800996</v>
      </c>
      <c r="X64" s="380">
        <v>0.19010746040007884</v>
      </c>
      <c r="Y64" s="380">
        <v>0.16032215459214769</v>
      </c>
      <c r="Z64" s="380">
        <v>0.13053684878421656</v>
      </c>
      <c r="AA64" s="380">
        <v>0.10075154297628545</v>
      </c>
      <c r="AB64" s="380">
        <v>0.10040348416857174</v>
      </c>
      <c r="AC64" s="380">
        <v>7.1294721420430487E-2</v>
      </c>
      <c r="AD64" s="380">
        <v>3.7287806367023009E-2</v>
      </c>
      <c r="AE64" s="380">
        <v>7.3016905574189814E-2</v>
      </c>
      <c r="AF64" s="380">
        <v>6.2291567516681128E-2</v>
      </c>
      <c r="AG64" s="380">
        <v>7.0267285292720402E-2</v>
      </c>
      <c r="AH64" s="380">
        <v>0.11507693950977858</v>
      </c>
      <c r="AI64" s="380">
        <v>0.21705680208613468</v>
      </c>
      <c r="AJ64" s="380">
        <v>7.6614723508619476E-2</v>
      </c>
      <c r="AK64" s="380">
        <v>0.12942302657706564</v>
      </c>
    </row>
    <row r="65" spans="1:37" ht="26.1" customHeight="1">
      <c r="C65" s="355"/>
      <c r="F65" s="678" t="s">
        <v>451</v>
      </c>
      <c r="G65" s="642"/>
      <c r="H65" s="554"/>
      <c r="I65" s="551"/>
      <c r="J65" s="551"/>
      <c r="K65" s="551"/>
      <c r="L65" s="551"/>
      <c r="M65" s="551"/>
      <c r="N65" s="551"/>
      <c r="O65" s="551"/>
      <c r="P65" s="551"/>
      <c r="Q65" s="551"/>
      <c r="R65" s="551"/>
      <c r="S65" s="551"/>
      <c r="T65" s="551"/>
      <c r="U65" s="551"/>
      <c r="V65" s="548"/>
      <c r="W65" s="382">
        <v>8.6592217178759645E-2</v>
      </c>
      <c r="X65" s="382">
        <v>7.6841654447878424E-2</v>
      </c>
      <c r="Y65" s="382">
        <v>6.7091091716997189E-2</v>
      </c>
      <c r="Z65" s="382">
        <v>5.7340528986115975E-2</v>
      </c>
      <c r="AA65" s="382">
        <v>4.7589966255234754E-2</v>
      </c>
      <c r="AB65" s="382">
        <v>3.7839403524353533E-2</v>
      </c>
      <c r="AC65" s="382">
        <v>2.8088840793472312E-2</v>
      </c>
      <c r="AD65" s="382">
        <v>1.8338278062591098E-2</v>
      </c>
      <c r="AE65" s="382">
        <v>1.3492872533936502E-2</v>
      </c>
      <c r="AF65" s="382">
        <v>9.1376046639573168E-3</v>
      </c>
      <c r="AG65" s="382">
        <v>5.2026081237437046E-3</v>
      </c>
      <c r="AH65" s="382">
        <v>1.3207907607443732E-3</v>
      </c>
      <c r="AI65" s="382">
        <v>1.2601383562146967E-3</v>
      </c>
      <c r="AJ65" s="382">
        <v>1.1622669298728418E-3</v>
      </c>
      <c r="AK65" s="382">
        <v>1.3637256797262313E-3</v>
      </c>
    </row>
    <row r="66" spans="1:37" ht="14.1" customHeight="1">
      <c r="C66" s="355"/>
      <c r="F66" s="679" t="s">
        <v>452</v>
      </c>
      <c r="G66" s="680"/>
      <c r="H66" s="554"/>
      <c r="I66" s="551"/>
      <c r="J66" s="551"/>
      <c r="K66" s="551"/>
      <c r="L66" s="551"/>
      <c r="M66" s="551"/>
      <c r="N66" s="551"/>
      <c r="O66" s="551"/>
      <c r="P66" s="551"/>
      <c r="Q66" s="551"/>
      <c r="R66" s="551"/>
      <c r="S66" s="551"/>
      <c r="T66" s="551"/>
      <c r="U66" s="551"/>
      <c r="V66" s="548"/>
      <c r="W66" s="382">
        <v>0.30648498338676955</v>
      </c>
      <c r="X66" s="382">
        <v>0.26694911484795725</v>
      </c>
      <c r="Y66" s="382">
        <v>0.22741324630914489</v>
      </c>
      <c r="Z66" s="382">
        <v>0.18787737777033253</v>
      </c>
      <c r="AA66" s="382">
        <v>0.1483415092315202</v>
      </c>
      <c r="AB66" s="382">
        <v>0.13824288769292528</v>
      </c>
      <c r="AC66" s="382">
        <v>9.9383562213902793E-2</v>
      </c>
      <c r="AD66" s="382">
        <v>5.5626084429614107E-2</v>
      </c>
      <c r="AE66" s="382">
        <v>8.6509778108126309E-2</v>
      </c>
      <c r="AF66" s="382">
        <v>7.1429172180638448E-2</v>
      </c>
      <c r="AG66" s="382">
        <v>7.5469893416464109E-2</v>
      </c>
      <c r="AH66" s="382">
        <v>0.11639773027052296</v>
      </c>
      <c r="AI66" s="382">
        <v>0.21831694044234937</v>
      </c>
      <c r="AJ66" s="382">
        <v>7.777699043849233E-2</v>
      </c>
      <c r="AK66" s="382">
        <v>0.13078675225679187</v>
      </c>
    </row>
    <row r="67" spans="1:37" ht="14.1" customHeight="1">
      <c r="C67" s="355"/>
      <c r="E67" s="22"/>
      <c r="F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row>
    <row r="68" spans="1:37" ht="12.75">
      <c r="C68" s="355"/>
      <c r="E68" s="22"/>
      <c r="F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row>
    <row r="69" spans="1:37" ht="12.75">
      <c r="C69" s="355"/>
      <c r="E69" s="22"/>
      <c r="F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row>
    <row r="70" spans="1:37" ht="14.1" customHeight="1">
      <c r="B70" s="62" t="s">
        <v>408</v>
      </c>
      <c r="C70" s="355">
        <f>C62+1</f>
        <v>82</v>
      </c>
      <c r="E70" s="60" t="s">
        <v>453</v>
      </c>
      <c r="F70" s="60"/>
      <c r="H70" s="60"/>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row>
    <row r="71" spans="1:37" ht="14.1" customHeight="1">
      <c r="C71" s="355"/>
      <c r="F71" s="681" t="s">
        <v>410</v>
      </c>
      <c r="G71" s="682"/>
      <c r="H71" s="368" t="s">
        <v>411</v>
      </c>
      <c r="I71" s="357">
        <v>1990</v>
      </c>
      <c r="J71" s="357">
        <f t="shared" ref="J71:AK71" si="9">I71+1</f>
        <v>1991</v>
      </c>
      <c r="K71" s="357">
        <f t="shared" si="9"/>
        <v>1992</v>
      </c>
      <c r="L71" s="357">
        <f t="shared" si="9"/>
        <v>1993</v>
      </c>
      <c r="M71" s="357">
        <f t="shared" si="9"/>
        <v>1994</v>
      </c>
      <c r="N71" s="357">
        <f t="shared" si="9"/>
        <v>1995</v>
      </c>
      <c r="O71" s="357">
        <f t="shared" si="9"/>
        <v>1996</v>
      </c>
      <c r="P71" s="357">
        <f t="shared" si="9"/>
        <v>1997</v>
      </c>
      <c r="Q71" s="357">
        <f t="shared" si="9"/>
        <v>1998</v>
      </c>
      <c r="R71" s="357">
        <f t="shared" si="9"/>
        <v>1999</v>
      </c>
      <c r="S71" s="357">
        <f t="shared" si="9"/>
        <v>2000</v>
      </c>
      <c r="T71" s="357">
        <f t="shared" si="9"/>
        <v>2001</v>
      </c>
      <c r="U71" s="357">
        <f t="shared" si="9"/>
        <v>2002</v>
      </c>
      <c r="V71" s="357">
        <f t="shared" si="9"/>
        <v>2003</v>
      </c>
      <c r="W71" s="357">
        <f t="shared" si="9"/>
        <v>2004</v>
      </c>
      <c r="X71" s="357">
        <f t="shared" si="9"/>
        <v>2005</v>
      </c>
      <c r="Y71" s="357">
        <f t="shared" si="9"/>
        <v>2006</v>
      </c>
      <c r="Z71" s="357">
        <f t="shared" si="9"/>
        <v>2007</v>
      </c>
      <c r="AA71" s="357">
        <f t="shared" si="9"/>
        <v>2008</v>
      </c>
      <c r="AB71" s="357">
        <f t="shared" si="9"/>
        <v>2009</v>
      </c>
      <c r="AC71" s="357">
        <f t="shared" si="9"/>
        <v>2010</v>
      </c>
      <c r="AD71" s="357">
        <f t="shared" si="9"/>
        <v>2011</v>
      </c>
      <c r="AE71" s="357">
        <f t="shared" si="9"/>
        <v>2012</v>
      </c>
      <c r="AF71" s="357">
        <f t="shared" si="9"/>
        <v>2013</v>
      </c>
      <c r="AG71" s="357">
        <f t="shared" si="9"/>
        <v>2014</v>
      </c>
      <c r="AH71" s="357">
        <f t="shared" si="9"/>
        <v>2015</v>
      </c>
      <c r="AI71" s="357">
        <f t="shared" si="9"/>
        <v>2016</v>
      </c>
      <c r="AJ71" s="357">
        <f t="shared" si="9"/>
        <v>2017</v>
      </c>
      <c r="AK71" s="357">
        <f t="shared" si="9"/>
        <v>2018</v>
      </c>
    </row>
    <row r="72" spans="1:37" ht="14.1" customHeight="1">
      <c r="C72" s="355"/>
      <c r="F72" s="667" t="s">
        <v>454</v>
      </c>
      <c r="G72" s="668"/>
      <c r="H72" s="370" t="s">
        <v>446</v>
      </c>
      <c r="I72" s="359">
        <v>2066.9459999999999</v>
      </c>
      <c r="J72" s="359">
        <v>2182.6979999999999</v>
      </c>
      <c r="K72" s="359">
        <v>2228.8519999999999</v>
      </c>
      <c r="L72" s="359">
        <v>2271.44</v>
      </c>
      <c r="M72" s="359">
        <v>2296.857</v>
      </c>
      <c r="N72" s="359">
        <v>2339.4850000000001</v>
      </c>
      <c r="O72" s="359">
        <v>2386.7579999999998</v>
      </c>
      <c r="P72" s="359">
        <v>2471.3069999999998</v>
      </c>
      <c r="Q72" s="359">
        <v>2455.3150000000001</v>
      </c>
      <c r="R72" s="359">
        <v>2457.7739999999999</v>
      </c>
      <c r="S72" s="359">
        <v>2617.1480000000001</v>
      </c>
      <c r="T72" s="359">
        <v>2589.8069999999998</v>
      </c>
      <c r="U72" s="359">
        <v>2853.97</v>
      </c>
      <c r="V72" s="359">
        <v>3032.2449999999999</v>
      </c>
      <c r="W72" s="359">
        <v>3113.9659999999999</v>
      </c>
      <c r="X72" s="359">
        <v>3329.4940000000001</v>
      </c>
      <c r="Y72" s="359">
        <v>3549.442</v>
      </c>
      <c r="Z72" s="359">
        <v>3980.681</v>
      </c>
      <c r="AA72" s="359">
        <v>3911.422</v>
      </c>
      <c r="AB72" s="359">
        <v>3918.1329999999998</v>
      </c>
      <c r="AC72" s="359">
        <v>4019.7469999999998</v>
      </c>
      <c r="AD72" s="359">
        <v>4208.4669999999996</v>
      </c>
      <c r="AE72" s="359">
        <v>3928.0039999999999</v>
      </c>
      <c r="AF72" s="359">
        <v>3789.7620000000002</v>
      </c>
      <c r="AG72" s="359">
        <v>3791.9540000000002</v>
      </c>
      <c r="AH72" s="359">
        <v>3709.4720000000002</v>
      </c>
      <c r="AI72" s="359">
        <v>3806.0459999999998</v>
      </c>
      <c r="AJ72" s="359">
        <v>3999.8229999999999</v>
      </c>
      <c r="AK72" s="359">
        <v>3980.4079999999999</v>
      </c>
    </row>
    <row r="73" spans="1:37" ht="14.1" customHeight="1">
      <c r="C73" s="355"/>
      <c r="E73" s="22"/>
      <c r="F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row>
    <row r="74" spans="1:37" ht="12.75">
      <c r="C74" s="355"/>
      <c r="E74" s="22"/>
      <c r="F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row>
    <row r="75" spans="1:37" ht="12.75">
      <c r="C75" s="355"/>
      <c r="G75" s="355"/>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row>
    <row r="76" spans="1:37" ht="14.1" customHeight="1">
      <c r="B76" s="62" t="s">
        <v>408</v>
      </c>
      <c r="C76" s="355">
        <f>C70+1</f>
        <v>83</v>
      </c>
      <c r="E76" s="383" t="s">
        <v>455</v>
      </c>
      <c r="F76" s="383"/>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row>
    <row r="77" spans="1:37" ht="14.1" customHeight="1">
      <c r="C77" s="355"/>
      <c r="E77" s="663" t="s">
        <v>410</v>
      </c>
      <c r="F77" s="674"/>
      <c r="G77" s="664"/>
      <c r="H77" s="356" t="s">
        <v>411</v>
      </c>
      <c r="I77" s="357">
        <v>1990</v>
      </c>
      <c r="J77" s="357">
        <f t="shared" ref="J77:AK77" si="10">I77+1</f>
        <v>1991</v>
      </c>
      <c r="K77" s="357">
        <f t="shared" si="10"/>
        <v>1992</v>
      </c>
      <c r="L77" s="357">
        <f t="shared" si="10"/>
        <v>1993</v>
      </c>
      <c r="M77" s="357">
        <f t="shared" si="10"/>
        <v>1994</v>
      </c>
      <c r="N77" s="357">
        <f t="shared" si="10"/>
        <v>1995</v>
      </c>
      <c r="O77" s="357">
        <f t="shared" si="10"/>
        <v>1996</v>
      </c>
      <c r="P77" s="357">
        <f t="shared" si="10"/>
        <v>1997</v>
      </c>
      <c r="Q77" s="357">
        <f t="shared" si="10"/>
        <v>1998</v>
      </c>
      <c r="R77" s="357">
        <f t="shared" si="10"/>
        <v>1999</v>
      </c>
      <c r="S77" s="357">
        <f t="shared" si="10"/>
        <v>2000</v>
      </c>
      <c r="T77" s="357">
        <f t="shared" si="10"/>
        <v>2001</v>
      </c>
      <c r="U77" s="357">
        <f t="shared" si="10"/>
        <v>2002</v>
      </c>
      <c r="V77" s="357">
        <f t="shared" si="10"/>
        <v>2003</v>
      </c>
      <c r="W77" s="357">
        <f t="shared" si="10"/>
        <v>2004</v>
      </c>
      <c r="X77" s="357">
        <f t="shared" si="10"/>
        <v>2005</v>
      </c>
      <c r="Y77" s="357">
        <f t="shared" si="10"/>
        <v>2006</v>
      </c>
      <c r="Z77" s="357">
        <f t="shared" si="10"/>
        <v>2007</v>
      </c>
      <c r="AA77" s="357">
        <f t="shared" si="10"/>
        <v>2008</v>
      </c>
      <c r="AB77" s="357">
        <f t="shared" si="10"/>
        <v>2009</v>
      </c>
      <c r="AC77" s="357">
        <f t="shared" si="10"/>
        <v>2010</v>
      </c>
      <c r="AD77" s="357">
        <f t="shared" si="10"/>
        <v>2011</v>
      </c>
      <c r="AE77" s="357">
        <f t="shared" si="10"/>
        <v>2012</v>
      </c>
      <c r="AF77" s="357">
        <f t="shared" si="10"/>
        <v>2013</v>
      </c>
      <c r="AG77" s="357">
        <f t="shared" si="10"/>
        <v>2014</v>
      </c>
      <c r="AH77" s="357">
        <f t="shared" si="10"/>
        <v>2015</v>
      </c>
      <c r="AI77" s="357">
        <f t="shared" si="10"/>
        <v>2016</v>
      </c>
      <c r="AJ77" s="357">
        <f t="shared" si="10"/>
        <v>2017</v>
      </c>
      <c r="AK77" s="357">
        <f t="shared" si="10"/>
        <v>2018</v>
      </c>
    </row>
    <row r="78" spans="1:37" ht="26.1" customHeight="1">
      <c r="A78" s="22" t="s">
        <v>46</v>
      </c>
      <c r="C78" s="355"/>
      <c r="E78" s="675" t="s">
        <v>456</v>
      </c>
      <c r="F78" s="676"/>
      <c r="G78" s="677"/>
      <c r="H78" s="358" t="s">
        <v>457</v>
      </c>
      <c r="I78" s="384">
        <v>464.23275799999999</v>
      </c>
      <c r="J78" s="384">
        <v>513.72396900000001</v>
      </c>
      <c r="K78" s="384">
        <v>551.72008200000005</v>
      </c>
      <c r="L78" s="384">
        <v>604.53693999999996</v>
      </c>
      <c r="M78" s="384">
        <v>623.86340399999995</v>
      </c>
      <c r="N78" s="384">
        <v>676.07775399999991</v>
      </c>
      <c r="O78" s="384">
        <v>716.14829299999997</v>
      </c>
      <c r="P78" s="384">
        <v>754.70877599999994</v>
      </c>
      <c r="Q78" s="384">
        <v>775.47831999999994</v>
      </c>
      <c r="R78" s="384">
        <v>823.44316099999992</v>
      </c>
      <c r="S78" s="384">
        <v>864.27837899999997</v>
      </c>
      <c r="T78" s="384">
        <v>892.479288</v>
      </c>
      <c r="U78" s="384">
        <v>982.18202399999996</v>
      </c>
      <c r="V78" s="384">
        <v>1040.7193259999999</v>
      </c>
      <c r="W78" s="384">
        <v>1122.0389809999999</v>
      </c>
      <c r="X78" s="384">
        <v>1229.6010700000002</v>
      </c>
      <c r="Y78" s="384">
        <v>1380.3972860000001</v>
      </c>
      <c r="Z78" s="384">
        <v>1467.985948</v>
      </c>
      <c r="AA78" s="384">
        <v>1438.570457</v>
      </c>
      <c r="AB78" s="384">
        <v>1423.9705719999999</v>
      </c>
      <c r="AC78" s="384">
        <v>1530.8139339999998</v>
      </c>
      <c r="AD78" s="384">
        <v>1573.8411080000001</v>
      </c>
      <c r="AE78" s="384">
        <v>1591.897046</v>
      </c>
      <c r="AF78" s="384">
        <v>1555.4289950000002</v>
      </c>
      <c r="AG78" s="384">
        <v>1566.665475</v>
      </c>
      <c r="AH78" s="384">
        <v>1566.559013</v>
      </c>
      <c r="AI78" s="384">
        <v>1640.6390309999999</v>
      </c>
      <c r="AJ78" s="384">
        <v>1665.202389</v>
      </c>
      <c r="AK78" s="384">
        <v>1634.939275</v>
      </c>
    </row>
    <row r="79" spans="1:37" ht="26.1" customHeight="1">
      <c r="A79" s="22" t="s">
        <v>46</v>
      </c>
      <c r="C79" s="355"/>
      <c r="E79" s="671" t="s">
        <v>458</v>
      </c>
      <c r="F79" s="672"/>
      <c r="G79" s="673"/>
      <c r="H79" s="358" t="s">
        <v>457</v>
      </c>
      <c r="I79" s="384">
        <v>39.666373957325639</v>
      </c>
      <c r="J79" s="384">
        <v>41.864524710795024</v>
      </c>
      <c r="K79" s="384">
        <v>43.805484179018769</v>
      </c>
      <c r="L79" s="384">
        <v>45.722678416805444</v>
      </c>
      <c r="M79" s="384">
        <v>45.166484644508088</v>
      </c>
      <c r="N79" s="384">
        <v>47.601227774007398</v>
      </c>
      <c r="O79" s="384">
        <v>49.592406978317257</v>
      </c>
      <c r="P79" s="384">
        <v>52.09405713809965</v>
      </c>
      <c r="Q79" s="384">
        <v>54.107480859004035</v>
      </c>
      <c r="R79" s="384">
        <v>57.416608892501252</v>
      </c>
      <c r="S79" s="384">
        <v>61.062944870633025</v>
      </c>
      <c r="T79" s="384">
        <v>62.012754198274379</v>
      </c>
      <c r="U79" s="384">
        <v>67.800033433540477</v>
      </c>
      <c r="V79" s="384">
        <v>72.927478054084375</v>
      </c>
      <c r="W79" s="384">
        <v>76.639119418108407</v>
      </c>
      <c r="X79" s="384">
        <v>85.645205541936292</v>
      </c>
      <c r="Y79" s="384">
        <v>110.36653643058339</v>
      </c>
      <c r="Z79" s="384">
        <v>132.79861689629314</v>
      </c>
      <c r="AA79" s="384">
        <v>131.14314526680349</v>
      </c>
      <c r="AB79" s="384">
        <v>127.25290183152195</v>
      </c>
      <c r="AC79" s="384">
        <v>115.36871274618662</v>
      </c>
      <c r="AD79" s="384">
        <v>117.65790997091597</v>
      </c>
      <c r="AE79" s="384">
        <v>112.0812557444502</v>
      </c>
      <c r="AF79" s="384">
        <v>107.27963131122753</v>
      </c>
      <c r="AG79" s="384">
        <v>105.93452582543316</v>
      </c>
      <c r="AH79" s="384">
        <v>102.79898951090868</v>
      </c>
      <c r="AI79" s="384">
        <v>101.30805195267835</v>
      </c>
      <c r="AJ79" s="384">
        <v>96.447423435812922</v>
      </c>
      <c r="AK79" s="384">
        <v>85.362454053576315</v>
      </c>
    </row>
    <row r="80" spans="1:37" ht="14.1" customHeight="1">
      <c r="C80" s="355"/>
      <c r="G80" s="355"/>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row>
    <row r="81" spans="2:37" ht="13.5" customHeight="1">
      <c r="C81" s="355"/>
      <c r="G81" s="355"/>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row>
    <row r="82" spans="2:37" ht="12.75">
      <c r="C82" s="355"/>
      <c r="G82" s="355"/>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row>
    <row r="83" spans="2:37" ht="14.1" customHeight="1">
      <c r="B83" s="62" t="s">
        <v>408</v>
      </c>
      <c r="C83" s="355">
        <f>C76+2</f>
        <v>85</v>
      </c>
      <c r="E83" s="355" t="s">
        <v>459</v>
      </c>
      <c r="H83" s="60"/>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row>
    <row r="84" spans="2:37" ht="14.1" customHeight="1">
      <c r="C84" s="355"/>
      <c r="F84" s="663" t="s">
        <v>410</v>
      </c>
      <c r="G84" s="664"/>
      <c r="H84" s="356" t="s">
        <v>411</v>
      </c>
      <c r="I84" s="357">
        <v>1990</v>
      </c>
      <c r="J84" s="357">
        <f t="shared" ref="J84:AK84" si="11">I84+1</f>
        <v>1991</v>
      </c>
      <c r="K84" s="357">
        <f t="shared" si="11"/>
        <v>1992</v>
      </c>
      <c r="L84" s="357">
        <f t="shared" si="11"/>
        <v>1993</v>
      </c>
      <c r="M84" s="357">
        <f t="shared" si="11"/>
        <v>1994</v>
      </c>
      <c r="N84" s="357">
        <f t="shared" si="11"/>
        <v>1995</v>
      </c>
      <c r="O84" s="357">
        <f t="shared" si="11"/>
        <v>1996</v>
      </c>
      <c r="P84" s="357">
        <f t="shared" si="11"/>
        <v>1997</v>
      </c>
      <c r="Q84" s="357">
        <f t="shared" si="11"/>
        <v>1998</v>
      </c>
      <c r="R84" s="357">
        <f t="shared" si="11"/>
        <v>1999</v>
      </c>
      <c r="S84" s="357">
        <f t="shared" si="11"/>
        <v>2000</v>
      </c>
      <c r="T84" s="357">
        <f t="shared" si="11"/>
        <v>2001</v>
      </c>
      <c r="U84" s="357">
        <f t="shared" si="11"/>
        <v>2002</v>
      </c>
      <c r="V84" s="357">
        <f t="shared" si="11"/>
        <v>2003</v>
      </c>
      <c r="W84" s="357">
        <f t="shared" si="11"/>
        <v>2004</v>
      </c>
      <c r="X84" s="357">
        <f t="shared" si="11"/>
        <v>2005</v>
      </c>
      <c r="Y84" s="357">
        <f t="shared" si="11"/>
        <v>2006</v>
      </c>
      <c r="Z84" s="357">
        <f t="shared" si="11"/>
        <v>2007</v>
      </c>
      <c r="AA84" s="357">
        <f t="shared" si="11"/>
        <v>2008</v>
      </c>
      <c r="AB84" s="357">
        <f t="shared" si="11"/>
        <v>2009</v>
      </c>
      <c r="AC84" s="357">
        <f t="shared" si="11"/>
        <v>2010</v>
      </c>
      <c r="AD84" s="357">
        <f t="shared" si="11"/>
        <v>2011</v>
      </c>
      <c r="AE84" s="357">
        <f t="shared" si="11"/>
        <v>2012</v>
      </c>
      <c r="AF84" s="357">
        <f t="shared" si="11"/>
        <v>2013</v>
      </c>
      <c r="AG84" s="357">
        <f t="shared" si="11"/>
        <v>2014</v>
      </c>
      <c r="AH84" s="357">
        <f t="shared" si="11"/>
        <v>2015</v>
      </c>
      <c r="AI84" s="357">
        <f t="shared" si="11"/>
        <v>2016</v>
      </c>
      <c r="AJ84" s="357">
        <f t="shared" si="11"/>
        <v>2017</v>
      </c>
      <c r="AK84" s="357">
        <f t="shared" si="11"/>
        <v>2018</v>
      </c>
    </row>
    <row r="85" spans="2:37" ht="14.1" customHeight="1">
      <c r="C85" s="355"/>
      <c r="F85" s="667" t="s">
        <v>459</v>
      </c>
      <c r="G85" s="668"/>
      <c r="H85" s="385" t="s">
        <v>460</v>
      </c>
      <c r="I85" s="386">
        <v>643.25714300000004</v>
      </c>
      <c r="J85" s="386">
        <v>699.43853999999999</v>
      </c>
      <c r="K85" s="386">
        <v>737.84470799999997</v>
      </c>
      <c r="L85" s="386">
        <v>797.21140300000002</v>
      </c>
      <c r="M85" s="386">
        <v>812.251758</v>
      </c>
      <c r="N85" s="386">
        <v>877.07908899999995</v>
      </c>
      <c r="O85" s="386">
        <v>914.99169500000005</v>
      </c>
      <c r="P85" s="386">
        <v>944.07014500000002</v>
      </c>
      <c r="Q85" s="386">
        <v>961.60038099999997</v>
      </c>
      <c r="R85" s="386">
        <v>1017.369733</v>
      </c>
      <c r="S85" s="386">
        <v>1064.464356</v>
      </c>
      <c r="T85" s="386">
        <v>1083.178406</v>
      </c>
      <c r="U85" s="386">
        <v>1170.542563</v>
      </c>
      <c r="V85" s="386">
        <v>1222.432386</v>
      </c>
      <c r="W85" s="386">
        <v>1304.2467810000001</v>
      </c>
      <c r="X85" s="386">
        <v>1419.437064</v>
      </c>
      <c r="Y85" s="386">
        <v>1514.7281109999999</v>
      </c>
      <c r="Z85" s="386">
        <v>1600.9167239999999</v>
      </c>
      <c r="AA85" s="386">
        <v>1562.638275</v>
      </c>
      <c r="AB85" s="386">
        <v>1546.296435</v>
      </c>
      <c r="AC85" s="386">
        <v>1644.362852</v>
      </c>
      <c r="AD85" s="386">
        <v>1690.6577970000001</v>
      </c>
      <c r="AE85" s="386">
        <v>1688.3141370000001</v>
      </c>
      <c r="AF85" s="386">
        <v>1666.82879</v>
      </c>
      <c r="AG85" s="386">
        <v>1681.1258769999999</v>
      </c>
      <c r="AH85" s="386">
        <v>1670.7202749999999</v>
      </c>
      <c r="AI85" s="386">
        <v>1738.4549199999999</v>
      </c>
      <c r="AJ85" s="386">
        <v>1778.632838</v>
      </c>
      <c r="AK85" s="386">
        <v>1740.35447</v>
      </c>
    </row>
    <row r="86" spans="2:37" ht="14.1" customHeight="1">
      <c r="C86" s="355"/>
      <c r="F86" s="667" t="s">
        <v>461</v>
      </c>
      <c r="G86" s="668"/>
      <c r="H86" s="366" t="s">
        <v>462</v>
      </c>
      <c r="I86" s="387">
        <v>41.860500000000002</v>
      </c>
      <c r="J86" s="387">
        <v>41.860500000000002</v>
      </c>
      <c r="K86" s="387">
        <v>41.860500000000002</v>
      </c>
      <c r="L86" s="387">
        <v>41.860500000000002</v>
      </c>
      <c r="M86" s="387">
        <v>41.860500000000002</v>
      </c>
      <c r="N86" s="387">
        <v>41.860500000000002</v>
      </c>
      <c r="O86" s="387">
        <v>41.860500000000002</v>
      </c>
      <c r="P86" s="387">
        <v>41.860500000000002</v>
      </c>
      <c r="Q86" s="387">
        <v>41.860500000000002</v>
      </c>
      <c r="R86" s="387">
        <v>41.860500000000002</v>
      </c>
      <c r="S86" s="387">
        <v>41.1</v>
      </c>
      <c r="T86" s="387">
        <v>41.1</v>
      </c>
      <c r="U86" s="387">
        <v>41.1</v>
      </c>
      <c r="V86" s="387">
        <v>41.1</v>
      </c>
      <c r="W86" s="387">
        <v>41.1</v>
      </c>
      <c r="X86" s="387">
        <v>44.8</v>
      </c>
      <c r="Y86" s="387">
        <v>44.8</v>
      </c>
      <c r="Z86" s="387">
        <v>44.8</v>
      </c>
      <c r="AA86" s="387">
        <v>44.8</v>
      </c>
      <c r="AB86" s="387">
        <v>44.8</v>
      </c>
      <c r="AC86" s="387">
        <v>44.8</v>
      </c>
      <c r="AD86" s="387">
        <v>44.8</v>
      </c>
      <c r="AE86" s="387">
        <v>44.8</v>
      </c>
      <c r="AF86" s="387">
        <v>40.759487697653981</v>
      </c>
      <c r="AG86" s="387">
        <v>40.778115262934037</v>
      </c>
      <c r="AH86" s="387">
        <v>40.676690559732627</v>
      </c>
      <c r="AI86" s="387">
        <v>40.693103170208992</v>
      </c>
      <c r="AJ86" s="387">
        <v>40.787870849151261</v>
      </c>
      <c r="AK86" s="387">
        <v>39.988461734681735</v>
      </c>
    </row>
    <row r="87" spans="2:37" ht="26.1" customHeight="1">
      <c r="C87" s="355"/>
      <c r="F87" s="669" t="s">
        <v>463</v>
      </c>
      <c r="G87" s="670"/>
      <c r="H87" s="366" t="s">
        <v>464</v>
      </c>
      <c r="I87" s="388">
        <v>15366.685610539767</v>
      </c>
      <c r="J87" s="388">
        <v>16708.795642670295</v>
      </c>
      <c r="K87" s="388">
        <v>17626.275558103698</v>
      </c>
      <c r="L87" s="388">
        <v>19044.478756823257</v>
      </c>
      <c r="M87" s="388">
        <v>19403.775826853478</v>
      </c>
      <c r="N87" s="388">
        <v>20952.427443532688</v>
      </c>
      <c r="O87" s="388">
        <v>21858.116721013845</v>
      </c>
      <c r="P87" s="388">
        <v>22552.768003248886</v>
      </c>
      <c r="Q87" s="388">
        <v>22971.545514267626</v>
      </c>
      <c r="R87" s="388">
        <v>24303.812257378675</v>
      </c>
      <c r="S87" s="388">
        <v>25899.376058394158</v>
      </c>
      <c r="T87" s="388">
        <v>26354.705742092458</v>
      </c>
      <c r="U87" s="388">
        <v>28480.354330900242</v>
      </c>
      <c r="V87" s="388">
        <v>29742.880437956203</v>
      </c>
      <c r="W87" s="388">
        <v>31733.498321167881</v>
      </c>
      <c r="X87" s="388">
        <v>31683.863035714287</v>
      </c>
      <c r="Y87" s="388">
        <v>33810.895334821435</v>
      </c>
      <c r="Z87" s="388">
        <v>35734.748303571432</v>
      </c>
      <c r="AA87" s="388">
        <v>34880.318638392855</v>
      </c>
      <c r="AB87" s="388">
        <v>34515.545424107142</v>
      </c>
      <c r="AC87" s="388">
        <v>36704.527946428578</v>
      </c>
      <c r="AD87" s="388">
        <v>37737.897254464289</v>
      </c>
      <c r="AE87" s="388">
        <v>37685.583415178575</v>
      </c>
      <c r="AF87" s="388">
        <v>40894.252704160921</v>
      </c>
      <c r="AG87" s="388">
        <v>41226.178948198918</v>
      </c>
      <c r="AH87" s="388">
        <v>41073.161361212318</v>
      </c>
      <c r="AI87" s="388">
        <v>42721.119417422684</v>
      </c>
      <c r="AJ87" s="388">
        <v>43606.905704346442</v>
      </c>
      <c r="AK87" s="388">
        <v>43521.415791060594</v>
      </c>
    </row>
    <row r="88" spans="2:37" ht="14.1" customHeight="1">
      <c r="C88" s="355"/>
      <c r="G88" s="355"/>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row>
    <row r="89" spans="2:37" ht="12.75">
      <c r="C89" s="355"/>
      <c r="G89" s="355"/>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row>
    <row r="90" spans="2:37" ht="12.75">
      <c r="C90" s="355"/>
      <c r="G90" s="355"/>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row>
    <row r="91" spans="2:37" ht="14.1" customHeight="1">
      <c r="B91" s="62" t="s">
        <v>408</v>
      </c>
      <c r="C91" s="355">
        <f>C83+2</f>
        <v>87</v>
      </c>
      <c r="E91" s="22" t="s">
        <v>465</v>
      </c>
      <c r="F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row>
    <row r="92" spans="2:37" ht="14.1" customHeight="1">
      <c r="C92" s="355"/>
      <c r="F92" s="663" t="s">
        <v>410</v>
      </c>
      <c r="G92" s="664"/>
      <c r="H92" s="389" t="s">
        <v>411</v>
      </c>
      <c r="I92" s="390">
        <v>1990</v>
      </c>
      <c r="J92" s="390">
        <f t="shared" ref="J92:AK92" si="12">I92+1</f>
        <v>1991</v>
      </c>
      <c r="K92" s="390">
        <f t="shared" si="12"/>
        <v>1992</v>
      </c>
      <c r="L92" s="390">
        <f t="shared" si="12"/>
        <v>1993</v>
      </c>
      <c r="M92" s="390">
        <f t="shared" si="12"/>
        <v>1994</v>
      </c>
      <c r="N92" s="390">
        <f t="shared" si="12"/>
        <v>1995</v>
      </c>
      <c r="O92" s="390">
        <f t="shared" si="12"/>
        <v>1996</v>
      </c>
      <c r="P92" s="390">
        <f t="shared" si="12"/>
        <v>1997</v>
      </c>
      <c r="Q92" s="390">
        <f t="shared" si="12"/>
        <v>1998</v>
      </c>
      <c r="R92" s="390">
        <f t="shared" si="12"/>
        <v>1999</v>
      </c>
      <c r="S92" s="390">
        <f t="shared" si="12"/>
        <v>2000</v>
      </c>
      <c r="T92" s="390">
        <f t="shared" si="12"/>
        <v>2001</v>
      </c>
      <c r="U92" s="390">
        <f t="shared" si="12"/>
        <v>2002</v>
      </c>
      <c r="V92" s="390">
        <f t="shared" si="12"/>
        <v>2003</v>
      </c>
      <c r="W92" s="390">
        <f t="shared" si="12"/>
        <v>2004</v>
      </c>
      <c r="X92" s="390">
        <f t="shared" si="12"/>
        <v>2005</v>
      </c>
      <c r="Y92" s="390">
        <f t="shared" si="12"/>
        <v>2006</v>
      </c>
      <c r="Z92" s="390">
        <f t="shared" si="12"/>
        <v>2007</v>
      </c>
      <c r="AA92" s="390">
        <f t="shared" si="12"/>
        <v>2008</v>
      </c>
      <c r="AB92" s="390">
        <f t="shared" si="12"/>
        <v>2009</v>
      </c>
      <c r="AC92" s="390">
        <f t="shared" si="12"/>
        <v>2010</v>
      </c>
      <c r="AD92" s="390">
        <f t="shared" si="12"/>
        <v>2011</v>
      </c>
      <c r="AE92" s="390">
        <f t="shared" si="12"/>
        <v>2012</v>
      </c>
      <c r="AF92" s="390">
        <f t="shared" si="12"/>
        <v>2013</v>
      </c>
      <c r="AG92" s="390">
        <f t="shared" si="12"/>
        <v>2014</v>
      </c>
      <c r="AH92" s="390">
        <f t="shared" si="12"/>
        <v>2015</v>
      </c>
      <c r="AI92" s="390">
        <f t="shared" si="12"/>
        <v>2016</v>
      </c>
      <c r="AJ92" s="390">
        <f t="shared" si="12"/>
        <v>2017</v>
      </c>
      <c r="AK92" s="390">
        <f t="shared" si="12"/>
        <v>2018</v>
      </c>
    </row>
    <row r="93" spans="2:37" ht="14.1" customHeight="1">
      <c r="C93" s="355"/>
      <c r="F93" s="632" t="s">
        <v>466</v>
      </c>
      <c r="G93" s="633"/>
      <c r="H93" s="391" t="s">
        <v>467</v>
      </c>
      <c r="I93" s="379">
        <v>0.13341207073105582</v>
      </c>
      <c r="J93" s="379">
        <v>0.13008795522284344</v>
      </c>
      <c r="K93" s="379">
        <v>0.12676383971463109</v>
      </c>
      <c r="L93" s="379">
        <v>0.12343972420641872</v>
      </c>
      <c r="M93" s="379">
        <v>0.12011560869820635</v>
      </c>
      <c r="N93" s="379">
        <v>0.11679149318999399</v>
      </c>
      <c r="O93" s="379">
        <v>0.1188237506489357</v>
      </c>
      <c r="P93" s="379">
        <v>0.11879810222733905</v>
      </c>
      <c r="Q93" s="379">
        <v>0.11824570015039343</v>
      </c>
      <c r="R93" s="379">
        <v>0.11630871252109498</v>
      </c>
      <c r="S93" s="379">
        <v>0.12566782283940642</v>
      </c>
      <c r="T93" s="379">
        <v>0.12017170272975812</v>
      </c>
      <c r="U93" s="379">
        <v>0.10693068974785945</v>
      </c>
      <c r="V93" s="379">
        <v>0.11342618054148501</v>
      </c>
      <c r="W93" s="379">
        <v>0.11311127795792789</v>
      </c>
      <c r="X93" s="379">
        <v>0.11358923974818853</v>
      </c>
      <c r="Y93" s="379">
        <v>0.11162000493888295</v>
      </c>
      <c r="Z93" s="379">
        <v>0.124988490077691</v>
      </c>
      <c r="AA93" s="379">
        <v>0.12433251828915327</v>
      </c>
      <c r="AB93" s="379">
        <v>0.12281630553318543</v>
      </c>
      <c r="AC93" s="379">
        <v>0.1202879378857903</v>
      </c>
      <c r="AD93" s="379">
        <v>0.11876009189133203</v>
      </c>
      <c r="AE93" s="379">
        <v>0.12197622677047368</v>
      </c>
      <c r="AF93" s="379">
        <v>0.12132379258114206</v>
      </c>
      <c r="AG93" s="379">
        <v>0.12371255131606587</v>
      </c>
      <c r="AH93" s="379">
        <v>0.12840812860773357</v>
      </c>
      <c r="AI93" s="379">
        <v>0.12942416113417665</v>
      </c>
      <c r="AJ93" s="379">
        <v>0.12720495144963831</v>
      </c>
      <c r="AK93" s="379">
        <v>0.11645905486147672</v>
      </c>
    </row>
    <row r="94" spans="2:37" ht="14.1" customHeight="1">
      <c r="C94" s="355"/>
      <c r="G94" s="355"/>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row>
    <row r="95" spans="2:37" ht="12.75">
      <c r="C95" s="355"/>
      <c r="G95" s="355"/>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row>
    <row r="96" spans="2:37" ht="12.75">
      <c r="C96" s="355"/>
      <c r="G96" s="355"/>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row>
    <row r="97" spans="2:40" ht="14.1" customHeight="1">
      <c r="B97" s="62" t="s">
        <v>408</v>
      </c>
      <c r="C97" s="355">
        <f>C91+1</f>
        <v>88</v>
      </c>
      <c r="E97" s="22" t="s">
        <v>468</v>
      </c>
      <c r="F97" s="22"/>
      <c r="H97" s="60"/>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row>
    <row r="98" spans="2:40" ht="14.1" customHeight="1">
      <c r="C98" s="355"/>
      <c r="F98" s="663" t="s">
        <v>410</v>
      </c>
      <c r="G98" s="664"/>
      <c r="H98" s="389" t="s">
        <v>411</v>
      </c>
      <c r="I98" s="390">
        <v>1990</v>
      </c>
      <c r="J98" s="390">
        <f t="shared" ref="J98:AK98" si="13">I98+1</f>
        <v>1991</v>
      </c>
      <c r="K98" s="390">
        <f t="shared" si="13"/>
        <v>1992</v>
      </c>
      <c r="L98" s="390">
        <f t="shared" si="13"/>
        <v>1993</v>
      </c>
      <c r="M98" s="390">
        <f t="shared" si="13"/>
        <v>1994</v>
      </c>
      <c r="N98" s="390">
        <f t="shared" si="13"/>
        <v>1995</v>
      </c>
      <c r="O98" s="390">
        <f t="shared" si="13"/>
        <v>1996</v>
      </c>
      <c r="P98" s="390">
        <f t="shared" si="13"/>
        <v>1997</v>
      </c>
      <c r="Q98" s="390">
        <f t="shared" si="13"/>
        <v>1998</v>
      </c>
      <c r="R98" s="390">
        <f t="shared" si="13"/>
        <v>1999</v>
      </c>
      <c r="S98" s="390">
        <f t="shared" si="13"/>
        <v>2000</v>
      </c>
      <c r="T98" s="390">
        <f t="shared" si="13"/>
        <v>2001</v>
      </c>
      <c r="U98" s="390">
        <f t="shared" si="13"/>
        <v>2002</v>
      </c>
      <c r="V98" s="390">
        <f t="shared" si="13"/>
        <v>2003</v>
      </c>
      <c r="W98" s="390">
        <f t="shared" si="13"/>
        <v>2004</v>
      </c>
      <c r="X98" s="390">
        <f t="shared" si="13"/>
        <v>2005</v>
      </c>
      <c r="Y98" s="390">
        <f t="shared" si="13"/>
        <v>2006</v>
      </c>
      <c r="Z98" s="390">
        <f t="shared" si="13"/>
        <v>2007</v>
      </c>
      <c r="AA98" s="390">
        <f t="shared" si="13"/>
        <v>2008</v>
      </c>
      <c r="AB98" s="390">
        <f t="shared" si="13"/>
        <v>2009</v>
      </c>
      <c r="AC98" s="390">
        <f t="shared" si="13"/>
        <v>2010</v>
      </c>
      <c r="AD98" s="390">
        <f t="shared" si="13"/>
        <v>2011</v>
      </c>
      <c r="AE98" s="390">
        <f t="shared" si="13"/>
        <v>2012</v>
      </c>
      <c r="AF98" s="390">
        <f t="shared" si="13"/>
        <v>2013</v>
      </c>
      <c r="AG98" s="390">
        <f t="shared" si="13"/>
        <v>2014</v>
      </c>
      <c r="AH98" s="390">
        <f t="shared" si="13"/>
        <v>2015</v>
      </c>
      <c r="AI98" s="390">
        <f t="shared" si="13"/>
        <v>2016</v>
      </c>
      <c r="AJ98" s="390">
        <f t="shared" si="13"/>
        <v>2017</v>
      </c>
      <c r="AK98" s="390">
        <f t="shared" si="13"/>
        <v>2018</v>
      </c>
    </row>
    <row r="99" spans="2:40" ht="14.1" customHeight="1">
      <c r="C99" s="355"/>
      <c r="F99" s="665" t="s">
        <v>469</v>
      </c>
      <c r="G99" s="666"/>
      <c r="H99" s="392" t="s">
        <v>470</v>
      </c>
      <c r="I99" s="384">
        <v>241.011</v>
      </c>
      <c r="J99" s="384">
        <v>244.875</v>
      </c>
      <c r="K99" s="384">
        <v>235.941</v>
      </c>
      <c r="L99" s="384">
        <v>328.61900000000003</v>
      </c>
      <c r="M99" s="384">
        <v>329.62700000000001</v>
      </c>
      <c r="N99" s="384">
        <v>376.21800000000002</v>
      </c>
      <c r="O99" s="384">
        <v>413.447</v>
      </c>
      <c r="P99" s="384">
        <v>459.73399999999998</v>
      </c>
      <c r="Q99" s="384">
        <v>460.31799999999998</v>
      </c>
      <c r="R99" s="384">
        <v>513.64499999999998</v>
      </c>
      <c r="S99" s="384">
        <v>570.70100000000002</v>
      </c>
      <c r="T99" s="384">
        <v>582.01099999999997</v>
      </c>
      <c r="U99" s="384">
        <v>662.18700000000001</v>
      </c>
      <c r="V99" s="384">
        <v>678.72</v>
      </c>
      <c r="W99" s="384">
        <v>776.43200000000002</v>
      </c>
      <c r="X99" s="384">
        <v>892.51900000000001</v>
      </c>
      <c r="Y99" s="384">
        <v>1244.0319999999999</v>
      </c>
      <c r="Z99" s="384">
        <v>1695.6130000000001</v>
      </c>
      <c r="AA99" s="384">
        <v>1719.404</v>
      </c>
      <c r="AB99" s="384">
        <v>1632.0519999999999</v>
      </c>
      <c r="AC99" s="384">
        <v>1313.356</v>
      </c>
      <c r="AD99" s="384">
        <v>1308.373</v>
      </c>
      <c r="AE99" s="384">
        <v>1372.1859999999999</v>
      </c>
      <c r="AF99" s="384">
        <v>1295.3340000000001</v>
      </c>
      <c r="AG99" s="384">
        <v>1171.8789999999999</v>
      </c>
      <c r="AH99" s="384">
        <v>1214.914</v>
      </c>
      <c r="AI99" s="384">
        <v>1339.5219999999999</v>
      </c>
      <c r="AJ99" s="384">
        <v>1483.817</v>
      </c>
      <c r="AK99" s="384">
        <v>1483.817</v>
      </c>
    </row>
    <row r="100" spans="2:40" ht="14.1" customHeight="1" thickBot="1">
      <c r="C100" s="355"/>
      <c r="F100" s="659" t="s">
        <v>471</v>
      </c>
      <c r="G100" s="660"/>
      <c r="H100" s="393" t="s">
        <v>470</v>
      </c>
      <c r="I100" s="394">
        <v>191.24799999999999</v>
      </c>
      <c r="J100" s="394">
        <v>209.166</v>
      </c>
      <c r="K100" s="394">
        <v>170.30799999999999</v>
      </c>
      <c r="L100" s="394">
        <v>250.86500000000001</v>
      </c>
      <c r="M100" s="394">
        <v>280.06200000000001</v>
      </c>
      <c r="N100" s="394">
        <v>281.23</v>
      </c>
      <c r="O100" s="394">
        <v>277.36399999999998</v>
      </c>
      <c r="P100" s="394">
        <v>273.20400000000001</v>
      </c>
      <c r="Q100" s="394">
        <v>288.65499999999997</v>
      </c>
      <c r="R100" s="394">
        <v>263.31200000000001</v>
      </c>
      <c r="S100" s="394">
        <v>218.52500000000001</v>
      </c>
      <c r="T100" s="394">
        <v>219.57400000000001</v>
      </c>
      <c r="U100" s="394">
        <v>317.988</v>
      </c>
      <c r="V100" s="394">
        <v>316.34500000000003</v>
      </c>
      <c r="W100" s="394">
        <v>312.86</v>
      </c>
      <c r="X100" s="394">
        <v>336.33699999999999</v>
      </c>
      <c r="Y100" s="394">
        <v>298.827</v>
      </c>
      <c r="Z100" s="394">
        <v>298.53500000000003</v>
      </c>
      <c r="AA100" s="394">
        <v>281.68700000000001</v>
      </c>
      <c r="AB100" s="394">
        <v>279.38299999999998</v>
      </c>
      <c r="AC100" s="394">
        <v>346.45800000000003</v>
      </c>
      <c r="AD100" s="394">
        <v>395.32100000000003</v>
      </c>
      <c r="AE100" s="394">
        <v>358.49900000000002</v>
      </c>
      <c r="AF100" s="394">
        <v>368.50700000000001</v>
      </c>
      <c r="AG100" s="394">
        <v>370.44499999999999</v>
      </c>
      <c r="AH100" s="394">
        <v>383.57100000000003</v>
      </c>
      <c r="AI100" s="394">
        <v>420.99299999999999</v>
      </c>
      <c r="AJ100" s="394">
        <v>459.803</v>
      </c>
      <c r="AK100" s="394">
        <v>459.803</v>
      </c>
    </row>
    <row r="101" spans="2:40" ht="14.1" customHeight="1" thickTop="1">
      <c r="C101" s="355"/>
      <c r="F101" s="661" t="s">
        <v>472</v>
      </c>
      <c r="G101" s="662"/>
      <c r="H101" s="395" t="s">
        <v>470</v>
      </c>
      <c r="I101" s="396">
        <v>432.25900000000001</v>
      </c>
      <c r="J101" s="396">
        <v>454.041</v>
      </c>
      <c r="K101" s="396">
        <v>406.24900000000002</v>
      </c>
      <c r="L101" s="396">
        <v>579.48400000000004</v>
      </c>
      <c r="M101" s="396">
        <v>609.68899999999996</v>
      </c>
      <c r="N101" s="396">
        <v>657.44799999999998</v>
      </c>
      <c r="O101" s="396">
        <v>690.81100000000004</v>
      </c>
      <c r="P101" s="396">
        <v>732.93799999999999</v>
      </c>
      <c r="Q101" s="396">
        <v>748.97299999999996</v>
      </c>
      <c r="R101" s="396">
        <v>776.95699999999999</v>
      </c>
      <c r="S101" s="396">
        <v>789.226</v>
      </c>
      <c r="T101" s="396">
        <v>801.58500000000004</v>
      </c>
      <c r="U101" s="396">
        <v>980.17499999999995</v>
      </c>
      <c r="V101" s="396">
        <v>995.06500000000005</v>
      </c>
      <c r="W101" s="396">
        <v>1089.2919999999999</v>
      </c>
      <c r="X101" s="396">
        <v>1228.856</v>
      </c>
      <c r="Y101" s="396">
        <v>1542.8589999999999</v>
      </c>
      <c r="Z101" s="396">
        <v>1994.1479999999999</v>
      </c>
      <c r="AA101" s="396">
        <v>2001.0909999999999</v>
      </c>
      <c r="AB101" s="396">
        <v>1911.4349999999999</v>
      </c>
      <c r="AC101" s="396">
        <v>1659.8140000000001</v>
      </c>
      <c r="AD101" s="396">
        <v>1703.694</v>
      </c>
      <c r="AE101" s="396">
        <v>1730.6849999999999</v>
      </c>
      <c r="AF101" s="396">
        <v>1663.8409999999999</v>
      </c>
      <c r="AG101" s="396">
        <v>1542.3240000000001</v>
      </c>
      <c r="AH101" s="396">
        <v>1598.4849999999999</v>
      </c>
      <c r="AI101" s="396">
        <v>1760.5150000000001</v>
      </c>
      <c r="AJ101" s="396">
        <v>1943.62</v>
      </c>
      <c r="AK101" s="396">
        <v>1943.62</v>
      </c>
    </row>
    <row r="102" spans="2:40" ht="12.75">
      <c r="C102" s="355"/>
      <c r="G102" s="355"/>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row>
    <row r="103" spans="2:40" ht="12.75">
      <c r="C103" s="355"/>
      <c r="G103" s="355"/>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row>
    <row r="104" spans="2:40" ht="12.75">
      <c r="C104" s="355"/>
      <c r="G104" s="355"/>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row>
    <row r="105" spans="2:40" ht="14.1" customHeight="1">
      <c r="B105" s="62" t="s">
        <v>408</v>
      </c>
      <c r="C105" s="355">
        <f>C97+4</f>
        <v>92</v>
      </c>
      <c r="E105" s="355" t="s">
        <v>473</v>
      </c>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row>
    <row r="106" spans="2:40" ht="14.1" customHeight="1">
      <c r="C106" s="355"/>
      <c r="F106" s="663" t="s">
        <v>410</v>
      </c>
      <c r="G106" s="664"/>
      <c r="H106" s="356" t="s">
        <v>411</v>
      </c>
      <c r="I106" s="357">
        <v>1990</v>
      </c>
      <c r="J106" s="357">
        <f t="shared" ref="J106:AK106" si="14">I106+1</f>
        <v>1991</v>
      </c>
      <c r="K106" s="357">
        <f t="shared" si="14"/>
        <v>1992</v>
      </c>
      <c r="L106" s="357">
        <f t="shared" si="14"/>
        <v>1993</v>
      </c>
      <c r="M106" s="357">
        <f t="shared" si="14"/>
        <v>1994</v>
      </c>
      <c r="N106" s="357">
        <f t="shared" si="14"/>
        <v>1995</v>
      </c>
      <c r="O106" s="357">
        <f t="shared" si="14"/>
        <v>1996</v>
      </c>
      <c r="P106" s="357">
        <f t="shared" si="14"/>
        <v>1997</v>
      </c>
      <c r="Q106" s="357">
        <f t="shared" si="14"/>
        <v>1998</v>
      </c>
      <c r="R106" s="357">
        <f t="shared" si="14"/>
        <v>1999</v>
      </c>
      <c r="S106" s="357">
        <f t="shared" si="14"/>
        <v>2000</v>
      </c>
      <c r="T106" s="357">
        <f t="shared" si="14"/>
        <v>2001</v>
      </c>
      <c r="U106" s="357">
        <f t="shared" si="14"/>
        <v>2002</v>
      </c>
      <c r="V106" s="357">
        <f t="shared" si="14"/>
        <v>2003</v>
      </c>
      <c r="W106" s="357">
        <f t="shared" si="14"/>
        <v>2004</v>
      </c>
      <c r="X106" s="357">
        <f t="shared" si="14"/>
        <v>2005</v>
      </c>
      <c r="Y106" s="357">
        <f t="shared" si="14"/>
        <v>2006</v>
      </c>
      <c r="Z106" s="357">
        <f t="shared" si="14"/>
        <v>2007</v>
      </c>
      <c r="AA106" s="357">
        <f t="shared" si="14"/>
        <v>2008</v>
      </c>
      <c r="AB106" s="357">
        <f t="shared" si="14"/>
        <v>2009</v>
      </c>
      <c r="AC106" s="357">
        <f t="shared" si="14"/>
        <v>2010</v>
      </c>
      <c r="AD106" s="357">
        <f t="shared" si="14"/>
        <v>2011</v>
      </c>
      <c r="AE106" s="357">
        <f t="shared" si="14"/>
        <v>2012</v>
      </c>
      <c r="AF106" s="357">
        <f t="shared" si="14"/>
        <v>2013</v>
      </c>
      <c r="AG106" s="357">
        <f t="shared" si="14"/>
        <v>2014</v>
      </c>
      <c r="AH106" s="357">
        <f t="shared" si="14"/>
        <v>2015</v>
      </c>
      <c r="AI106" s="357">
        <f t="shared" si="14"/>
        <v>2016</v>
      </c>
      <c r="AJ106" s="357">
        <f t="shared" si="14"/>
        <v>2017</v>
      </c>
      <c r="AK106" s="357">
        <f t="shared" si="14"/>
        <v>2018</v>
      </c>
    </row>
    <row r="107" spans="2:40" ht="14.1" customHeight="1">
      <c r="C107" s="355"/>
      <c r="F107" s="652" t="s">
        <v>474</v>
      </c>
      <c r="G107" s="653"/>
      <c r="H107" s="654" t="s">
        <v>448</v>
      </c>
      <c r="I107" s="359">
        <v>8</v>
      </c>
      <c r="J107" s="359">
        <v>10</v>
      </c>
      <c r="K107" s="359">
        <v>8</v>
      </c>
      <c r="L107" s="359">
        <v>10</v>
      </c>
      <c r="M107" s="359">
        <v>7</v>
      </c>
      <c r="N107" s="359">
        <v>7</v>
      </c>
      <c r="O107" s="359">
        <v>7</v>
      </c>
      <c r="P107" s="359">
        <v>10</v>
      </c>
      <c r="Q107" s="359">
        <v>7</v>
      </c>
      <c r="R107" s="359">
        <v>8</v>
      </c>
      <c r="S107" s="359">
        <v>7</v>
      </c>
      <c r="T107" s="359">
        <v>6</v>
      </c>
      <c r="U107" s="359">
        <v>6</v>
      </c>
      <c r="V107" s="359">
        <v>10</v>
      </c>
      <c r="W107" s="359">
        <v>8</v>
      </c>
      <c r="X107" s="359">
        <v>10</v>
      </c>
      <c r="Y107" s="359">
        <v>7</v>
      </c>
      <c r="Z107" s="359">
        <v>6</v>
      </c>
      <c r="AA107" s="359">
        <v>7</v>
      </c>
      <c r="AB107" s="359">
        <v>4</v>
      </c>
      <c r="AC107" s="359">
        <v>2</v>
      </c>
      <c r="AD107" s="359">
        <v>1</v>
      </c>
      <c r="AE107" s="359">
        <v>4</v>
      </c>
      <c r="AF107" s="359">
        <v>5</v>
      </c>
      <c r="AG107" s="359">
        <v>1</v>
      </c>
      <c r="AH107" s="359">
        <v>2</v>
      </c>
      <c r="AI107" s="359">
        <v>2</v>
      </c>
      <c r="AJ107" s="359">
        <v>0</v>
      </c>
      <c r="AK107" s="359">
        <v>0</v>
      </c>
    </row>
    <row r="108" spans="2:40" ht="14.1" customHeight="1">
      <c r="C108" s="355"/>
      <c r="F108" s="652" t="s">
        <v>475</v>
      </c>
      <c r="G108" s="653"/>
      <c r="H108" s="655"/>
      <c r="I108" s="359">
        <v>1</v>
      </c>
      <c r="J108" s="359">
        <v>2</v>
      </c>
      <c r="K108" s="359">
        <v>5</v>
      </c>
      <c r="L108" s="359">
        <v>5</v>
      </c>
      <c r="M108" s="359">
        <v>3</v>
      </c>
      <c r="N108" s="359">
        <v>3</v>
      </c>
      <c r="O108" s="359">
        <v>3</v>
      </c>
      <c r="P108" s="359">
        <v>5</v>
      </c>
      <c r="Q108" s="359">
        <v>2</v>
      </c>
      <c r="R108" s="359">
        <v>3</v>
      </c>
      <c r="S108" s="359">
        <v>4</v>
      </c>
      <c r="T108" s="359">
        <v>3</v>
      </c>
      <c r="U108" s="359">
        <v>2</v>
      </c>
      <c r="V108" s="359">
        <v>5</v>
      </c>
      <c r="W108" s="359">
        <v>4</v>
      </c>
      <c r="X108" s="359">
        <v>5</v>
      </c>
      <c r="Y108" s="359">
        <v>2</v>
      </c>
      <c r="Z108" s="359">
        <v>0</v>
      </c>
      <c r="AA108" s="359">
        <v>1</v>
      </c>
      <c r="AB108" s="359">
        <v>2</v>
      </c>
      <c r="AC108" s="359">
        <v>0</v>
      </c>
      <c r="AD108" s="359">
        <v>1</v>
      </c>
      <c r="AE108" s="359">
        <v>2</v>
      </c>
      <c r="AF108" s="359">
        <v>3</v>
      </c>
      <c r="AG108" s="359">
        <v>1</v>
      </c>
      <c r="AH108" s="359">
        <v>1</v>
      </c>
      <c r="AI108" s="359">
        <v>0</v>
      </c>
      <c r="AJ108" s="359">
        <v>0</v>
      </c>
      <c r="AK108" s="359">
        <v>0</v>
      </c>
    </row>
    <row r="109" spans="2:40" ht="26.1" customHeight="1">
      <c r="C109" s="355"/>
      <c r="F109" s="657" t="s">
        <v>476</v>
      </c>
      <c r="G109" s="658"/>
      <c r="H109" s="656"/>
      <c r="I109" s="359">
        <v>4.5</v>
      </c>
      <c r="J109" s="359">
        <v>6</v>
      </c>
      <c r="K109" s="359">
        <v>6.5</v>
      </c>
      <c r="L109" s="359">
        <v>7.5</v>
      </c>
      <c r="M109" s="359">
        <v>5</v>
      </c>
      <c r="N109" s="359">
        <v>5</v>
      </c>
      <c r="O109" s="359">
        <v>5</v>
      </c>
      <c r="P109" s="359">
        <v>7.5</v>
      </c>
      <c r="Q109" s="359">
        <v>4.5</v>
      </c>
      <c r="R109" s="359">
        <v>5.5</v>
      </c>
      <c r="S109" s="359">
        <v>5.5</v>
      </c>
      <c r="T109" s="359">
        <v>4.5</v>
      </c>
      <c r="U109" s="359">
        <v>4</v>
      </c>
      <c r="V109" s="359">
        <v>7.5</v>
      </c>
      <c r="W109" s="359">
        <v>6</v>
      </c>
      <c r="X109" s="359">
        <v>7.5</v>
      </c>
      <c r="Y109" s="359">
        <v>4.5</v>
      </c>
      <c r="Z109" s="359">
        <v>3</v>
      </c>
      <c r="AA109" s="359">
        <v>4</v>
      </c>
      <c r="AB109" s="359">
        <v>3</v>
      </c>
      <c r="AC109" s="359">
        <v>1</v>
      </c>
      <c r="AD109" s="359">
        <v>1</v>
      </c>
      <c r="AE109" s="359">
        <v>3</v>
      </c>
      <c r="AF109" s="359">
        <v>4</v>
      </c>
      <c r="AG109" s="359">
        <v>1</v>
      </c>
      <c r="AH109" s="359">
        <v>1.5</v>
      </c>
      <c r="AI109" s="359">
        <v>1</v>
      </c>
      <c r="AJ109" s="359">
        <v>0</v>
      </c>
      <c r="AK109" s="359">
        <v>0</v>
      </c>
    </row>
    <row r="110" spans="2:40" ht="14.1" customHeight="1">
      <c r="C110" s="355"/>
      <c r="E110" s="22"/>
      <c r="F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row>
    <row r="111" spans="2:40" ht="14.1" customHeight="1">
      <c r="C111" s="355"/>
      <c r="E111" s="22"/>
      <c r="F111" s="22"/>
      <c r="G111" s="397"/>
      <c r="H111" s="397"/>
      <c r="I111" s="398"/>
      <c r="J111" s="398"/>
      <c r="K111" s="398"/>
      <c r="L111" s="398"/>
      <c r="M111" s="398"/>
      <c r="N111" s="398"/>
      <c r="O111" s="398"/>
      <c r="P111" s="398"/>
      <c r="Q111" s="398"/>
      <c r="R111" s="398"/>
      <c r="S111" s="398"/>
      <c r="T111" s="398"/>
      <c r="U111" s="398"/>
      <c r="V111" s="398"/>
      <c r="W111" s="398"/>
      <c r="X111" s="398"/>
      <c r="Y111" s="398"/>
      <c r="Z111" s="398"/>
      <c r="AA111" s="398"/>
      <c r="AB111" s="398"/>
      <c r="AC111" s="398"/>
      <c r="AD111" s="398"/>
      <c r="AE111" s="398"/>
      <c r="AF111" s="398"/>
      <c r="AG111" s="398"/>
      <c r="AH111" s="398"/>
      <c r="AI111" s="398"/>
      <c r="AJ111" s="398"/>
      <c r="AK111" s="398"/>
      <c r="AL111" s="219"/>
      <c r="AN111" s="219"/>
    </row>
    <row r="112" spans="2:40" ht="12.75">
      <c r="C112" s="355"/>
      <c r="E112" s="22"/>
      <c r="F112" s="22"/>
      <c r="G112" s="219"/>
      <c r="H112" s="219"/>
      <c r="I112" s="399"/>
      <c r="J112" s="399"/>
      <c r="K112" s="399"/>
      <c r="L112" s="399"/>
      <c r="M112" s="399"/>
      <c r="N112" s="399"/>
      <c r="O112" s="399"/>
      <c r="P112" s="399"/>
      <c r="Q112" s="399"/>
      <c r="R112" s="399"/>
      <c r="S112" s="399"/>
      <c r="T112" s="399"/>
      <c r="U112" s="399"/>
      <c r="V112" s="399"/>
      <c r="W112" s="399"/>
      <c r="X112" s="399"/>
      <c r="Y112" s="399"/>
      <c r="Z112" s="399"/>
      <c r="AA112" s="399"/>
      <c r="AB112" s="399"/>
      <c r="AC112" s="399"/>
      <c r="AD112" s="399"/>
      <c r="AE112" s="399"/>
      <c r="AF112" s="399"/>
      <c r="AG112" s="399"/>
      <c r="AH112" s="399"/>
      <c r="AI112" s="399"/>
      <c r="AJ112" s="399"/>
      <c r="AK112" s="399"/>
      <c r="AL112" s="219"/>
      <c r="AN112" s="219"/>
    </row>
    <row r="113" spans="2:40" ht="14.1" customHeight="1">
      <c r="B113" s="62" t="s">
        <v>408</v>
      </c>
      <c r="C113" s="355">
        <f>C105+1</f>
        <v>93</v>
      </c>
      <c r="E113" s="231" t="s">
        <v>477</v>
      </c>
      <c r="F113" s="231"/>
      <c r="G113" s="219"/>
      <c r="H113" s="219"/>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19"/>
      <c r="AN113" s="219"/>
    </row>
    <row r="114" spans="2:40" ht="14.1" customHeight="1">
      <c r="C114" s="355"/>
      <c r="E114" s="647"/>
      <c r="F114" s="648"/>
      <c r="G114" s="400" t="s">
        <v>466</v>
      </c>
      <c r="H114" s="401"/>
      <c r="I114" s="401" t="s">
        <v>478</v>
      </c>
      <c r="J114" s="401"/>
      <c r="K114" s="401"/>
      <c r="L114" s="401"/>
      <c r="M114" s="401"/>
      <c r="N114" s="401"/>
      <c r="O114" s="401"/>
      <c r="P114" s="401"/>
      <c r="Q114" s="401"/>
      <c r="R114" s="401"/>
      <c r="S114" s="401"/>
      <c r="T114" s="401"/>
      <c r="U114" s="401"/>
      <c r="V114" s="401"/>
      <c r="W114" s="401"/>
      <c r="X114" s="401"/>
      <c r="Y114" s="401"/>
      <c r="Z114" s="401"/>
      <c r="AA114" s="401"/>
      <c r="AB114" s="401"/>
      <c r="AC114" s="401"/>
      <c r="AD114" s="401"/>
      <c r="AE114" s="401"/>
      <c r="AF114" s="401"/>
      <c r="AG114" s="401"/>
      <c r="AH114" s="401"/>
      <c r="AI114" s="401"/>
      <c r="AJ114" s="402"/>
      <c r="AK114" s="402"/>
      <c r="AN114" s="219"/>
    </row>
    <row r="115" spans="2:40" ht="14.1" customHeight="1">
      <c r="C115" s="355"/>
      <c r="E115" s="649" t="s">
        <v>479</v>
      </c>
      <c r="F115" s="650"/>
      <c r="G115" s="403" t="s">
        <v>480</v>
      </c>
      <c r="H115" s="404" t="s">
        <v>481</v>
      </c>
      <c r="I115" s="405" t="s">
        <v>482</v>
      </c>
      <c r="J115" s="406"/>
      <c r="K115" s="406"/>
      <c r="L115" s="406"/>
      <c r="M115" s="406"/>
      <c r="N115" s="406"/>
      <c r="O115" s="406"/>
      <c r="P115" s="406"/>
      <c r="Q115" s="406"/>
      <c r="R115" s="406"/>
      <c r="S115" s="406"/>
      <c r="T115" s="406"/>
      <c r="U115" s="406"/>
      <c r="V115" s="406"/>
      <c r="W115" s="406"/>
      <c r="X115" s="406"/>
      <c r="Y115" s="406"/>
      <c r="Z115" s="406"/>
      <c r="AA115" s="406"/>
      <c r="AB115" s="406"/>
      <c r="AC115" s="406"/>
      <c r="AD115" s="406"/>
      <c r="AE115" s="406"/>
      <c r="AF115" s="406"/>
      <c r="AG115" s="406"/>
      <c r="AH115" s="406"/>
      <c r="AI115" s="406"/>
      <c r="AJ115" s="407"/>
      <c r="AK115" s="407"/>
      <c r="AN115" s="219"/>
    </row>
    <row r="116" spans="2:40" ht="14.1" customHeight="1">
      <c r="C116" s="355"/>
      <c r="E116" s="651"/>
      <c r="F116" s="650"/>
      <c r="G116" s="408" t="s">
        <v>483</v>
      </c>
      <c r="H116" s="409" t="s">
        <v>484</v>
      </c>
      <c r="I116" s="357">
        <v>1990</v>
      </c>
      <c r="J116" s="357">
        <f t="shared" ref="J116:AK116" si="15">I116+1</f>
        <v>1991</v>
      </c>
      <c r="K116" s="357">
        <f t="shared" si="15"/>
        <v>1992</v>
      </c>
      <c r="L116" s="357">
        <f t="shared" si="15"/>
        <v>1993</v>
      </c>
      <c r="M116" s="357">
        <f t="shared" si="15"/>
        <v>1994</v>
      </c>
      <c r="N116" s="357">
        <f t="shared" si="15"/>
        <v>1995</v>
      </c>
      <c r="O116" s="357">
        <f t="shared" si="15"/>
        <v>1996</v>
      </c>
      <c r="P116" s="357">
        <f t="shared" si="15"/>
        <v>1997</v>
      </c>
      <c r="Q116" s="357">
        <f t="shared" si="15"/>
        <v>1998</v>
      </c>
      <c r="R116" s="357">
        <f t="shared" si="15"/>
        <v>1999</v>
      </c>
      <c r="S116" s="357">
        <f t="shared" si="15"/>
        <v>2000</v>
      </c>
      <c r="T116" s="357">
        <f t="shared" si="15"/>
        <v>2001</v>
      </c>
      <c r="U116" s="357">
        <f t="shared" si="15"/>
        <v>2002</v>
      </c>
      <c r="V116" s="357">
        <f t="shared" si="15"/>
        <v>2003</v>
      </c>
      <c r="W116" s="357">
        <f t="shared" si="15"/>
        <v>2004</v>
      </c>
      <c r="X116" s="357">
        <f t="shared" si="15"/>
        <v>2005</v>
      </c>
      <c r="Y116" s="357">
        <f t="shared" si="15"/>
        <v>2006</v>
      </c>
      <c r="Z116" s="357">
        <f t="shared" si="15"/>
        <v>2007</v>
      </c>
      <c r="AA116" s="357">
        <f t="shared" si="15"/>
        <v>2008</v>
      </c>
      <c r="AB116" s="357">
        <f t="shared" si="15"/>
        <v>2009</v>
      </c>
      <c r="AC116" s="357">
        <f t="shared" si="15"/>
        <v>2010</v>
      </c>
      <c r="AD116" s="357">
        <f t="shared" si="15"/>
        <v>2011</v>
      </c>
      <c r="AE116" s="357">
        <f t="shared" si="15"/>
        <v>2012</v>
      </c>
      <c r="AF116" s="357">
        <f t="shared" si="15"/>
        <v>2013</v>
      </c>
      <c r="AG116" s="357">
        <f t="shared" si="15"/>
        <v>2014</v>
      </c>
      <c r="AH116" s="357">
        <f t="shared" si="15"/>
        <v>2015</v>
      </c>
      <c r="AI116" s="357">
        <f t="shared" si="15"/>
        <v>2016</v>
      </c>
      <c r="AJ116" s="357">
        <f t="shared" si="15"/>
        <v>2017</v>
      </c>
      <c r="AK116" s="357">
        <f t="shared" si="15"/>
        <v>2018</v>
      </c>
      <c r="AN116" s="219"/>
    </row>
    <row r="117" spans="2:40" ht="14.1" customHeight="1">
      <c r="C117" s="355"/>
      <c r="E117" s="632" t="s">
        <v>485</v>
      </c>
      <c r="F117" s="633"/>
      <c r="G117" s="387">
        <v>12.220132775919733</v>
      </c>
      <c r="H117" s="379">
        <v>2.502090301003345E-2</v>
      </c>
      <c r="I117" s="410">
        <v>1884.2670000000001</v>
      </c>
      <c r="J117" s="410">
        <v>1879.02</v>
      </c>
      <c r="K117" s="410">
        <v>1904.4</v>
      </c>
      <c r="L117" s="410">
        <v>1399.2909999999999</v>
      </c>
      <c r="M117" s="410">
        <v>1633.48</v>
      </c>
      <c r="N117" s="410">
        <v>1493.46</v>
      </c>
      <c r="O117" s="410">
        <v>1509.6859999999999</v>
      </c>
      <c r="P117" s="410">
        <v>1549.002</v>
      </c>
      <c r="Q117" s="410">
        <v>1519.2660000000001</v>
      </c>
      <c r="R117" s="410">
        <v>1468.77</v>
      </c>
      <c r="S117" s="410">
        <v>1707.6959999999999</v>
      </c>
      <c r="T117" s="410">
        <v>1870.1020000000001</v>
      </c>
      <c r="U117" s="410">
        <v>1585.35</v>
      </c>
      <c r="V117" s="410">
        <v>1518.047</v>
      </c>
      <c r="W117" s="410">
        <v>1373.3</v>
      </c>
      <c r="X117" s="410">
        <v>1114.8310999999999</v>
      </c>
      <c r="Y117" s="410">
        <v>1207.778</v>
      </c>
      <c r="Z117" s="410">
        <v>1115.53</v>
      </c>
      <c r="AA117" s="410">
        <v>1257.048</v>
      </c>
      <c r="AB117" s="410">
        <v>1083.4369999999999</v>
      </c>
      <c r="AC117" s="410">
        <v>813.30200000000002</v>
      </c>
      <c r="AD117" s="410">
        <v>776.7</v>
      </c>
      <c r="AE117" s="410">
        <v>744.74400000000003</v>
      </c>
      <c r="AF117" s="410">
        <v>871.62400000000002</v>
      </c>
      <c r="AG117" s="410">
        <v>857.22</v>
      </c>
      <c r="AH117" s="410">
        <v>666.18</v>
      </c>
      <c r="AI117" s="410">
        <v>412.45600000000002</v>
      </c>
      <c r="AJ117" s="410">
        <v>609.92999999999995</v>
      </c>
      <c r="AK117" s="410">
        <v>609.92999999999995</v>
      </c>
      <c r="AN117" s="411"/>
    </row>
    <row r="118" spans="2:40" ht="14.1" customHeight="1">
      <c r="C118" s="355"/>
      <c r="E118" s="632" t="s">
        <v>486</v>
      </c>
      <c r="F118" s="633"/>
      <c r="G118" s="387">
        <v>3.0641071906354518</v>
      </c>
      <c r="H118" s="379">
        <v>5.9260033444816064E-3</v>
      </c>
      <c r="I118" s="410">
        <v>1173.1500000000001</v>
      </c>
      <c r="J118" s="410">
        <v>1131.8399999999999</v>
      </c>
      <c r="K118" s="410">
        <v>1182.5999999999999</v>
      </c>
      <c r="L118" s="410">
        <v>970.29899999999998</v>
      </c>
      <c r="M118" s="410">
        <v>1094</v>
      </c>
      <c r="N118" s="410">
        <v>995.125</v>
      </c>
      <c r="O118" s="410">
        <v>1042.415</v>
      </c>
      <c r="P118" s="410">
        <v>916.68</v>
      </c>
      <c r="Q118" s="410">
        <v>984.79499999999996</v>
      </c>
      <c r="R118" s="410">
        <v>1005.631</v>
      </c>
      <c r="S118" s="410">
        <v>994.75</v>
      </c>
      <c r="T118" s="410">
        <v>998.625</v>
      </c>
      <c r="U118" s="410">
        <v>1059.96</v>
      </c>
      <c r="V118" s="410">
        <v>902.33</v>
      </c>
      <c r="W118" s="410">
        <v>963.6</v>
      </c>
      <c r="X118" s="410">
        <v>773.95500000000004</v>
      </c>
      <c r="Y118" s="410">
        <v>893.52</v>
      </c>
      <c r="Z118" s="410">
        <v>813.24800000000005</v>
      </c>
      <c r="AA118" s="410">
        <v>928.03</v>
      </c>
      <c r="AB118" s="410">
        <v>816.8605</v>
      </c>
      <c r="AC118" s="410">
        <v>788.78800000000001</v>
      </c>
      <c r="AD118" s="410">
        <v>677.44600000000003</v>
      </c>
      <c r="AE118" s="410">
        <v>769.91200000000003</v>
      </c>
      <c r="AF118" s="410">
        <v>936.63699999999994</v>
      </c>
      <c r="AG118" s="410">
        <v>884.76</v>
      </c>
      <c r="AH118" s="410">
        <v>866.55</v>
      </c>
      <c r="AI118" s="410">
        <v>935.31200000000001</v>
      </c>
      <c r="AJ118" s="410">
        <v>1013.028</v>
      </c>
      <c r="AK118" s="410">
        <v>1013.028</v>
      </c>
    </row>
    <row r="119" spans="2:40" ht="14.1" customHeight="1">
      <c r="C119" s="355"/>
      <c r="E119" s="632" t="s">
        <v>487</v>
      </c>
      <c r="F119" s="633"/>
      <c r="G119" s="387">
        <v>0.59209642976588639</v>
      </c>
      <c r="H119" s="379">
        <v>2.4142976588628767E-3</v>
      </c>
      <c r="I119" s="410">
        <v>693.59</v>
      </c>
      <c r="J119" s="410">
        <v>687.20690000000002</v>
      </c>
      <c r="K119" s="410">
        <v>704.24880000000007</v>
      </c>
      <c r="L119" s="410">
        <v>708.36749999999995</v>
      </c>
      <c r="M119" s="410">
        <v>691.8501</v>
      </c>
      <c r="N119" s="410">
        <v>681.56220000000008</v>
      </c>
      <c r="O119" s="410">
        <v>645.58440000000007</v>
      </c>
      <c r="P119" s="410">
        <v>585.90279999999996</v>
      </c>
      <c r="Q119" s="410">
        <v>590.4552000000001</v>
      </c>
      <c r="R119" s="410">
        <v>574.49840000000006</v>
      </c>
      <c r="S119" s="410">
        <v>535.00400000000002</v>
      </c>
      <c r="T119" s="410">
        <v>541.255</v>
      </c>
      <c r="U119" s="410">
        <v>539.95500000000004</v>
      </c>
      <c r="V119" s="410">
        <v>614.35799999999995</v>
      </c>
      <c r="W119" s="410">
        <v>606.94460000000004</v>
      </c>
      <c r="X119" s="410">
        <v>651.35500000000002</v>
      </c>
      <c r="Y119" s="410">
        <v>638.4</v>
      </c>
      <c r="Z119" s="410">
        <v>630.375</v>
      </c>
      <c r="AA119" s="410">
        <v>627.67499999999995</v>
      </c>
      <c r="AB119" s="410">
        <v>609.75599999999997</v>
      </c>
      <c r="AC119" s="410">
        <v>599.904</v>
      </c>
      <c r="AD119" s="410">
        <v>589.67999999999995</v>
      </c>
      <c r="AE119" s="410">
        <v>518.19299999999998</v>
      </c>
      <c r="AF119" s="410">
        <v>537.28</v>
      </c>
      <c r="AG119" s="410">
        <v>520.92399999999998</v>
      </c>
      <c r="AH119" s="410">
        <v>488.70800000000003</v>
      </c>
      <c r="AI119" s="410">
        <v>521.11</v>
      </c>
      <c r="AJ119" s="410">
        <v>509.59399999999999</v>
      </c>
      <c r="AK119" s="410">
        <v>509.59399999999999</v>
      </c>
    </row>
    <row r="120" spans="2:40" ht="14.1" customHeight="1">
      <c r="C120" s="355"/>
      <c r="E120" s="632" t="s">
        <v>488</v>
      </c>
      <c r="F120" s="633"/>
      <c r="G120" s="387">
        <v>2.5745953177257537</v>
      </c>
      <c r="H120" s="379">
        <v>7.6818561872909717E-3</v>
      </c>
      <c r="I120" s="410">
        <v>1017.731</v>
      </c>
      <c r="J120" s="410">
        <v>649.98800000000006</v>
      </c>
      <c r="K120" s="410">
        <v>958.39800000000002</v>
      </c>
      <c r="L120" s="410">
        <v>974.16</v>
      </c>
      <c r="M120" s="410">
        <v>1000.7910000000001</v>
      </c>
      <c r="N120" s="410">
        <v>1014.873</v>
      </c>
      <c r="O120" s="410">
        <v>983.26199999999994</v>
      </c>
      <c r="P120" s="410">
        <v>1090.83</v>
      </c>
      <c r="Q120" s="410">
        <v>1054.3</v>
      </c>
      <c r="R120" s="410">
        <v>990.86</v>
      </c>
      <c r="S120" s="410">
        <v>1034.5530000000001</v>
      </c>
      <c r="T120" s="410">
        <v>1060.6679999999999</v>
      </c>
      <c r="U120" s="410">
        <v>774.96</v>
      </c>
      <c r="V120" s="410">
        <v>1020.164</v>
      </c>
      <c r="W120" s="410">
        <v>908.53399999999999</v>
      </c>
      <c r="X120" s="410">
        <v>982.03559999999993</v>
      </c>
      <c r="Y120" s="410">
        <v>1006.4297999999999</v>
      </c>
      <c r="Z120" s="410">
        <v>974.61</v>
      </c>
      <c r="AA120" s="410">
        <v>896.26800000000003</v>
      </c>
      <c r="AB120" s="410">
        <v>1026.2410500000001</v>
      </c>
      <c r="AC120" s="410">
        <v>1184.5178000000001</v>
      </c>
      <c r="AD120" s="410">
        <v>455.86980000000005</v>
      </c>
      <c r="AE120" s="410">
        <v>347.82</v>
      </c>
      <c r="AF120" s="410">
        <v>357.30799999999999</v>
      </c>
      <c r="AG120" s="410">
        <v>381.07600000000002</v>
      </c>
      <c r="AH120" s="410">
        <v>334.47399999999999</v>
      </c>
      <c r="AI120" s="410">
        <v>402.43700000000001</v>
      </c>
      <c r="AJ120" s="410">
        <v>0</v>
      </c>
      <c r="AK120" s="410">
        <v>0</v>
      </c>
    </row>
    <row r="121" spans="2:40" ht="14.1" customHeight="1">
      <c r="C121" s="355"/>
      <c r="E121" s="632" t="s">
        <v>489</v>
      </c>
      <c r="F121" s="633"/>
      <c r="G121" s="387">
        <v>6.4698806020066888</v>
      </c>
      <c r="H121" s="379">
        <v>1.2729933110367894E-2</v>
      </c>
      <c r="I121" s="410">
        <v>2883.18</v>
      </c>
      <c r="J121" s="410">
        <v>3044.652</v>
      </c>
      <c r="K121" s="410">
        <v>2898.84</v>
      </c>
      <c r="L121" s="410">
        <v>1837.92</v>
      </c>
      <c r="M121" s="410">
        <v>1926.704</v>
      </c>
      <c r="N121" s="410">
        <v>2365.5970000000002</v>
      </c>
      <c r="O121" s="410">
        <v>2059.4639999999999</v>
      </c>
      <c r="P121" s="410">
        <v>2896.6350000000002</v>
      </c>
      <c r="Q121" s="410">
        <v>2603.04</v>
      </c>
      <c r="R121" s="410">
        <v>2822.04</v>
      </c>
      <c r="S121" s="410">
        <v>2597.9</v>
      </c>
      <c r="T121" s="410">
        <v>2981.7040000000002</v>
      </c>
      <c r="U121" s="410">
        <v>2617.1750000000002</v>
      </c>
      <c r="V121" s="410">
        <v>2830.14</v>
      </c>
      <c r="W121" s="410">
        <v>2683.0439999999999</v>
      </c>
      <c r="X121" s="410">
        <v>2601.7199999999998</v>
      </c>
      <c r="Y121" s="410">
        <v>2419.5120000000002</v>
      </c>
      <c r="Z121" s="410">
        <v>3030.5940000000001</v>
      </c>
      <c r="AA121" s="410">
        <v>2936.6819999999998</v>
      </c>
      <c r="AB121" s="410">
        <v>2782.904</v>
      </c>
      <c r="AC121" s="410">
        <v>2287.1419999999998</v>
      </c>
      <c r="AD121" s="410">
        <v>2468.3040000000001</v>
      </c>
      <c r="AE121" s="410">
        <v>2352.5790000000002</v>
      </c>
      <c r="AF121" s="410">
        <v>2347.0839999999998</v>
      </c>
      <c r="AG121" s="410">
        <v>1886.6469999999999</v>
      </c>
      <c r="AH121" s="410">
        <v>1963.05</v>
      </c>
      <c r="AI121" s="410">
        <v>2096.84</v>
      </c>
      <c r="AJ121" s="410">
        <v>1728.5</v>
      </c>
      <c r="AK121" s="410">
        <v>1728.5</v>
      </c>
    </row>
    <row r="122" spans="2:40" ht="14.1" customHeight="1">
      <c r="C122" s="355"/>
      <c r="E122" s="632" t="s">
        <v>490</v>
      </c>
      <c r="F122" s="633"/>
      <c r="G122" s="387">
        <v>5.8477673913043473</v>
      </c>
      <c r="H122" s="379">
        <v>1.141304347826087E-2</v>
      </c>
      <c r="I122" s="410">
        <v>2513.6039999999998</v>
      </c>
      <c r="J122" s="410">
        <v>2649.3539999999998</v>
      </c>
      <c r="K122" s="410">
        <v>2838.36</v>
      </c>
      <c r="L122" s="410">
        <v>2156.6999999999998</v>
      </c>
      <c r="M122" s="410">
        <v>2603.924</v>
      </c>
      <c r="N122" s="410">
        <v>2685.636</v>
      </c>
      <c r="O122" s="410">
        <v>2735.1640000000002</v>
      </c>
      <c r="P122" s="410">
        <v>2538.8440000000001</v>
      </c>
      <c r="Q122" s="410">
        <v>2629.212</v>
      </c>
      <c r="R122" s="410">
        <v>2480.7759999999998</v>
      </c>
      <c r="S122" s="410">
        <v>2531.991</v>
      </c>
      <c r="T122" s="410">
        <v>2458.2020000000002</v>
      </c>
      <c r="U122" s="410">
        <v>2635.1909999999998</v>
      </c>
      <c r="V122" s="410">
        <v>2520.6570000000002</v>
      </c>
      <c r="W122" s="410">
        <v>2643.6750000000002</v>
      </c>
      <c r="X122" s="410">
        <v>2451.8760000000002</v>
      </c>
      <c r="Y122" s="410">
        <v>2440.788</v>
      </c>
      <c r="Z122" s="410">
        <v>2434.2440000000001</v>
      </c>
      <c r="AA122" s="410">
        <v>2515.9859999999999</v>
      </c>
      <c r="AB122" s="410">
        <v>2215.1084999999998</v>
      </c>
      <c r="AC122" s="410">
        <v>2291.2199999999998</v>
      </c>
      <c r="AD122" s="410">
        <v>1942.59</v>
      </c>
      <c r="AE122" s="410">
        <v>2219.0079999999998</v>
      </c>
      <c r="AF122" s="410">
        <v>2342.1750000000002</v>
      </c>
      <c r="AG122" s="410">
        <v>2264.2620000000002</v>
      </c>
      <c r="AH122" s="410">
        <v>2209.3890000000001</v>
      </c>
      <c r="AI122" s="410">
        <v>1847.7750000000001</v>
      </c>
      <c r="AJ122" s="410">
        <v>2107.04</v>
      </c>
      <c r="AK122" s="410">
        <v>2107.04</v>
      </c>
    </row>
    <row r="123" spans="2:40" ht="14.1" customHeight="1">
      <c r="C123" s="355"/>
      <c r="E123" s="632" t="s">
        <v>491</v>
      </c>
      <c r="F123" s="633"/>
      <c r="G123" s="387">
        <v>0.29085183946488297</v>
      </c>
      <c r="H123" s="379">
        <v>8.7792642140468264E-4</v>
      </c>
      <c r="I123" s="410">
        <v>3497.5360000000001</v>
      </c>
      <c r="J123" s="410">
        <v>3586.14</v>
      </c>
      <c r="K123" s="410">
        <v>3866.0639999999999</v>
      </c>
      <c r="L123" s="410">
        <v>3787.194</v>
      </c>
      <c r="M123" s="410">
        <v>3539.57</v>
      </c>
      <c r="N123" s="410">
        <v>3125.84</v>
      </c>
      <c r="O123" s="410">
        <v>2540.3870000000002</v>
      </c>
      <c r="P123" s="410">
        <v>2675.0880000000002</v>
      </c>
      <c r="Q123" s="410">
        <v>1911.644</v>
      </c>
      <c r="R123" s="410">
        <v>2409.96</v>
      </c>
      <c r="S123" s="410">
        <v>1966.048</v>
      </c>
      <c r="T123" s="410">
        <v>2833.05</v>
      </c>
      <c r="U123" s="410">
        <v>2820.4160000000002</v>
      </c>
      <c r="V123" s="410">
        <v>2071.143</v>
      </c>
      <c r="W123" s="410">
        <v>1962.24</v>
      </c>
      <c r="X123" s="410">
        <v>2020.7650000000001</v>
      </c>
      <c r="Y123" s="410">
        <v>1712.664</v>
      </c>
      <c r="Z123" s="410">
        <v>2004.3869999999999</v>
      </c>
      <c r="AA123" s="410">
        <v>97.079333333333324</v>
      </c>
      <c r="AB123" s="410">
        <v>1475.6953333333333</v>
      </c>
      <c r="AC123" s="410">
        <v>1535.067</v>
      </c>
      <c r="AD123" s="410">
        <v>1537.2</v>
      </c>
      <c r="AE123" s="410">
        <v>1275.95</v>
      </c>
      <c r="AF123" s="410">
        <v>1373.6010000000001</v>
      </c>
      <c r="AG123" s="410">
        <v>1399.7159999999999</v>
      </c>
      <c r="AH123" s="410">
        <v>1362.221</v>
      </c>
      <c r="AI123" s="410">
        <v>1455.3440000000001</v>
      </c>
      <c r="AJ123" s="410">
        <v>1371.375</v>
      </c>
      <c r="AK123" s="410">
        <v>1371.375</v>
      </c>
    </row>
    <row r="124" spans="2:40" ht="14.1" customHeight="1">
      <c r="C124" s="355"/>
      <c r="E124" s="632" t="s">
        <v>492</v>
      </c>
      <c r="F124" s="633"/>
      <c r="G124" s="387">
        <v>0.35358340301003355</v>
      </c>
      <c r="H124" s="379">
        <v>1.097408026755853E-3</v>
      </c>
      <c r="I124" s="410">
        <v>0</v>
      </c>
      <c r="J124" s="410">
        <v>0</v>
      </c>
      <c r="K124" s="410">
        <v>0</v>
      </c>
      <c r="L124" s="410">
        <v>0</v>
      </c>
      <c r="M124" s="410">
        <v>0</v>
      </c>
      <c r="N124" s="410">
        <v>208.68</v>
      </c>
      <c r="O124" s="410">
        <v>2247.2800000000002</v>
      </c>
      <c r="P124" s="410">
        <v>2002.848</v>
      </c>
      <c r="Q124" s="410">
        <v>2074.268</v>
      </c>
      <c r="R124" s="410">
        <v>1901.8579999999999</v>
      </c>
      <c r="S124" s="410">
        <v>1822.6079999999999</v>
      </c>
      <c r="T124" s="410">
        <v>1597.8</v>
      </c>
      <c r="U124" s="410">
        <v>1712.3040000000001</v>
      </c>
      <c r="V124" s="410">
        <v>2010.7149999999999</v>
      </c>
      <c r="W124" s="410">
        <v>2098.1460000000002</v>
      </c>
      <c r="X124" s="410">
        <v>2003.7840000000001</v>
      </c>
      <c r="Y124" s="410">
        <v>1555.8679999999999</v>
      </c>
      <c r="Z124" s="410">
        <v>1256.43</v>
      </c>
      <c r="AA124" s="410">
        <v>466.88</v>
      </c>
      <c r="AB124" s="410">
        <v>1002.225</v>
      </c>
      <c r="AC124" s="410">
        <v>1440.05</v>
      </c>
      <c r="AD124" s="410">
        <v>1521.1</v>
      </c>
      <c r="AE124" s="410">
        <v>1254.9939999999999</v>
      </c>
      <c r="AF124" s="410">
        <v>1269.345</v>
      </c>
      <c r="AG124" s="410">
        <v>1225.1759999999999</v>
      </c>
      <c r="AH124" s="410">
        <v>1141.8050000000001</v>
      </c>
      <c r="AI124" s="410">
        <v>1057.95</v>
      </c>
      <c r="AJ124" s="410">
        <v>1286.2180000000001</v>
      </c>
      <c r="AK124" s="410">
        <v>1286.2180000000001</v>
      </c>
    </row>
    <row r="125" spans="2:40" ht="14.1" customHeight="1">
      <c r="C125" s="355"/>
      <c r="E125" s="632" t="s">
        <v>493</v>
      </c>
      <c r="F125" s="633"/>
      <c r="G125" s="387">
        <v>8.5225204584485805</v>
      </c>
      <c r="H125" s="379">
        <v>1.9288559905567583E-2</v>
      </c>
      <c r="I125" s="410">
        <v>220.185</v>
      </c>
      <c r="J125" s="410">
        <v>216.97499999999999</v>
      </c>
      <c r="K125" s="410">
        <v>187.35</v>
      </c>
      <c r="L125" s="410">
        <v>223.452</v>
      </c>
      <c r="M125" s="410">
        <v>227.292</v>
      </c>
      <c r="N125" s="410">
        <v>284.44400000000002</v>
      </c>
      <c r="O125" s="410">
        <v>211.875</v>
      </c>
      <c r="P125" s="410">
        <v>192.51</v>
      </c>
      <c r="Q125" s="410">
        <v>248.63399999999999</v>
      </c>
      <c r="R125" s="410">
        <v>207.22499999999999</v>
      </c>
      <c r="S125" s="410">
        <v>203.416</v>
      </c>
      <c r="T125" s="410">
        <v>195.47300000000001</v>
      </c>
      <c r="U125" s="410">
        <v>205.27250000000001</v>
      </c>
      <c r="V125" s="410">
        <v>189.76499999999999</v>
      </c>
      <c r="W125" s="410">
        <v>196.53749999999999</v>
      </c>
      <c r="X125" s="410">
        <v>144.18799999999999</v>
      </c>
      <c r="Y125" s="410">
        <v>178.75</v>
      </c>
      <c r="Z125" s="410">
        <v>151.05600000000001</v>
      </c>
      <c r="AA125" s="410">
        <v>156.99600000000001</v>
      </c>
      <c r="AB125" s="410">
        <v>145.90924999999999</v>
      </c>
      <c r="AC125" s="410">
        <v>128.74299999999999</v>
      </c>
      <c r="AD125" s="410">
        <v>139.45599999999999</v>
      </c>
      <c r="AE125" s="410">
        <v>170.352</v>
      </c>
      <c r="AF125" s="410">
        <v>147.16800000000001</v>
      </c>
      <c r="AG125" s="410">
        <v>135.61600000000001</v>
      </c>
      <c r="AH125" s="410">
        <v>140.096</v>
      </c>
      <c r="AI125" s="410">
        <v>137.26400000000001</v>
      </c>
      <c r="AJ125" s="410">
        <v>109.94199999999999</v>
      </c>
      <c r="AK125" s="410">
        <v>109.94199999999999</v>
      </c>
    </row>
    <row r="126" spans="2:40" ht="14.1" customHeight="1">
      <c r="C126" s="355"/>
      <c r="E126" s="632" t="s">
        <v>494</v>
      </c>
      <c r="F126" s="633"/>
      <c r="G126" s="387">
        <v>28.13664882943144</v>
      </c>
      <c r="H126" s="379">
        <v>5.2675585284280943E-2</v>
      </c>
      <c r="I126" s="410">
        <v>1367.056</v>
      </c>
      <c r="J126" s="410">
        <v>1765.819</v>
      </c>
      <c r="K126" s="410">
        <v>1704.56</v>
      </c>
      <c r="L126" s="410">
        <v>1720.0260000000001</v>
      </c>
      <c r="M126" s="410">
        <v>1815.9749999999999</v>
      </c>
      <c r="N126" s="410">
        <v>1990.25</v>
      </c>
      <c r="O126" s="410">
        <v>1850.58</v>
      </c>
      <c r="P126" s="410">
        <v>1630.86</v>
      </c>
      <c r="Q126" s="410">
        <v>1830.8</v>
      </c>
      <c r="R126" s="410">
        <v>1655.2840000000001</v>
      </c>
      <c r="S126" s="410">
        <v>1980.546</v>
      </c>
      <c r="T126" s="410">
        <v>1610.135</v>
      </c>
      <c r="U126" s="410">
        <v>1749.81</v>
      </c>
      <c r="V126" s="410">
        <v>1454.1120000000001</v>
      </c>
      <c r="W126" s="410">
        <v>1621.0260000000001</v>
      </c>
      <c r="X126" s="410">
        <v>1501.366</v>
      </c>
      <c r="Y126" s="410">
        <v>1203.1679999999999</v>
      </c>
      <c r="Z126" s="410">
        <v>1139.7</v>
      </c>
      <c r="AA126" s="410">
        <v>1199.9970000000001</v>
      </c>
      <c r="AB126" s="410">
        <v>1064.77</v>
      </c>
      <c r="AC126" s="410">
        <v>1068.4159999999999</v>
      </c>
      <c r="AD126" s="410">
        <v>888.42</v>
      </c>
      <c r="AE126" s="410">
        <v>1181.5999999999999</v>
      </c>
      <c r="AF126" s="410">
        <v>1000.828</v>
      </c>
      <c r="AG126" s="410">
        <v>1105.242</v>
      </c>
      <c r="AH126" s="410">
        <v>934.18</v>
      </c>
      <c r="AI126" s="410">
        <v>1015.365</v>
      </c>
      <c r="AJ126" s="410">
        <v>1120.806</v>
      </c>
      <c r="AK126" s="410">
        <v>1120.806</v>
      </c>
    </row>
    <row r="127" spans="2:40" ht="14.1" customHeight="1">
      <c r="C127" s="355"/>
      <c r="E127" s="632" t="s">
        <v>495</v>
      </c>
      <c r="F127" s="633"/>
      <c r="G127" s="387">
        <v>1.1092053511705686</v>
      </c>
      <c r="H127" s="379">
        <v>2.6337792642140466E-3</v>
      </c>
      <c r="I127" s="410">
        <v>47.585999999999999</v>
      </c>
      <c r="J127" s="410">
        <v>48.311999999999998</v>
      </c>
      <c r="K127" s="410">
        <v>51.984000000000002</v>
      </c>
      <c r="L127" s="410">
        <v>52.356000000000002</v>
      </c>
      <c r="M127" s="410">
        <v>80.41</v>
      </c>
      <c r="N127" s="410">
        <v>96.569000000000003</v>
      </c>
      <c r="O127" s="410">
        <v>65.20920000000001</v>
      </c>
      <c r="P127" s="410">
        <v>74.442999999999998</v>
      </c>
      <c r="Q127" s="410">
        <v>71.314999999999998</v>
      </c>
      <c r="R127" s="410">
        <v>48.92</v>
      </c>
      <c r="S127" s="410">
        <v>70.08</v>
      </c>
      <c r="T127" s="410">
        <v>51.68</v>
      </c>
      <c r="U127" s="410">
        <v>67.584000000000003</v>
      </c>
      <c r="V127" s="410">
        <v>2.25</v>
      </c>
      <c r="W127" s="410">
        <v>0</v>
      </c>
      <c r="X127" s="410">
        <v>0</v>
      </c>
      <c r="Y127" s="410">
        <v>0</v>
      </c>
      <c r="Z127" s="410">
        <v>0</v>
      </c>
      <c r="AA127" s="410">
        <v>0</v>
      </c>
      <c r="AB127" s="410">
        <v>0</v>
      </c>
      <c r="AC127" s="410">
        <v>30.283399999999997</v>
      </c>
      <c r="AD127" s="410">
        <v>81.334500000000006</v>
      </c>
      <c r="AE127" s="410">
        <v>58.167999999999999</v>
      </c>
      <c r="AF127" s="410">
        <v>67.784000000000006</v>
      </c>
      <c r="AG127" s="410">
        <v>37.607999999999997</v>
      </c>
      <c r="AH127" s="410">
        <v>0</v>
      </c>
      <c r="AI127" s="410">
        <v>0</v>
      </c>
      <c r="AJ127" s="410">
        <v>0</v>
      </c>
      <c r="AK127" s="410">
        <v>0</v>
      </c>
    </row>
    <row r="128" spans="2:40" ht="14.1" customHeight="1">
      <c r="C128" s="355"/>
      <c r="E128" s="632" t="s">
        <v>496</v>
      </c>
      <c r="F128" s="633"/>
      <c r="G128" s="387">
        <v>6.5140165217391308</v>
      </c>
      <c r="H128" s="379">
        <v>1.3607859531772579E-2</v>
      </c>
      <c r="I128" s="410">
        <v>0</v>
      </c>
      <c r="J128" s="410">
        <v>0</v>
      </c>
      <c r="K128" s="410">
        <v>0</v>
      </c>
      <c r="L128" s="410">
        <v>480.00799999999998</v>
      </c>
      <c r="M128" s="410">
        <v>1606.6590000000001</v>
      </c>
      <c r="N128" s="410">
        <v>1881.63</v>
      </c>
      <c r="O128" s="410">
        <v>2064.7199999999998</v>
      </c>
      <c r="P128" s="410">
        <v>2082.84</v>
      </c>
      <c r="Q128" s="410">
        <v>2079.3510000000001</v>
      </c>
      <c r="R128" s="410">
        <v>1890.624</v>
      </c>
      <c r="S128" s="410">
        <v>2069.7399999999998</v>
      </c>
      <c r="T128" s="410">
        <v>1721.5329999999999</v>
      </c>
      <c r="U128" s="410">
        <v>1896.838</v>
      </c>
      <c r="V128" s="410">
        <v>1568.3219999999999</v>
      </c>
      <c r="W128" s="410">
        <v>1650.7260000000001</v>
      </c>
      <c r="X128" s="410">
        <v>1600.9839999999999</v>
      </c>
      <c r="Y128" s="410">
        <v>1620.99</v>
      </c>
      <c r="Z128" s="410">
        <v>1500.1890000000001</v>
      </c>
      <c r="AA128" s="410">
        <v>1742</v>
      </c>
      <c r="AB128" s="410">
        <v>1801.25</v>
      </c>
      <c r="AC128" s="410">
        <v>481.86666666666667</v>
      </c>
      <c r="AD128" s="410">
        <v>1479.6</v>
      </c>
      <c r="AE128" s="410">
        <v>1846.3920000000001</v>
      </c>
      <c r="AF128" s="410">
        <v>1784.3720000000001</v>
      </c>
      <c r="AG128" s="410">
        <v>1717.37</v>
      </c>
      <c r="AH128" s="410">
        <v>1512.002</v>
      </c>
      <c r="AI128" s="410">
        <v>1521.1079999999999</v>
      </c>
      <c r="AJ128" s="410">
        <v>1449.184</v>
      </c>
      <c r="AK128" s="410">
        <v>1449.184</v>
      </c>
    </row>
    <row r="129" spans="2:37" ht="14.1" customHeight="1">
      <c r="C129" s="355"/>
      <c r="E129" s="632" t="s">
        <v>497</v>
      </c>
      <c r="F129" s="633"/>
      <c r="G129" s="387">
        <v>5.8436538461538463</v>
      </c>
      <c r="H129" s="379">
        <v>1.2290969899665553E-2</v>
      </c>
      <c r="I129" s="410">
        <v>0</v>
      </c>
      <c r="J129" s="410">
        <v>0</v>
      </c>
      <c r="K129" s="410">
        <v>0</v>
      </c>
      <c r="L129" s="410">
        <v>0</v>
      </c>
      <c r="M129" s="410">
        <v>315.88</v>
      </c>
      <c r="N129" s="410">
        <v>1450.8689999999999</v>
      </c>
      <c r="O129" s="410">
        <v>1673.595</v>
      </c>
      <c r="P129" s="410">
        <v>1226.4000000000001</v>
      </c>
      <c r="Q129" s="410">
        <v>971.25800000000004</v>
      </c>
      <c r="R129" s="410">
        <v>1159.0920000000001</v>
      </c>
      <c r="S129" s="410">
        <v>1335.69</v>
      </c>
      <c r="T129" s="410">
        <v>1234.3140000000001</v>
      </c>
      <c r="U129" s="410">
        <v>1079.9639999999999</v>
      </c>
      <c r="V129" s="410">
        <v>1001.376</v>
      </c>
      <c r="W129" s="410">
        <v>939.58799999999997</v>
      </c>
      <c r="X129" s="410">
        <v>639.48</v>
      </c>
      <c r="Y129" s="410">
        <v>662.59900000000005</v>
      </c>
      <c r="Z129" s="410">
        <v>900.72</v>
      </c>
      <c r="AA129" s="410">
        <v>802.09799999999996</v>
      </c>
      <c r="AB129" s="410">
        <v>972.94399999999996</v>
      </c>
      <c r="AC129" s="410">
        <v>1026.375</v>
      </c>
      <c r="AD129" s="410">
        <v>1150.704</v>
      </c>
      <c r="AE129" s="410">
        <v>1026.3219999999999</v>
      </c>
      <c r="AF129" s="410">
        <v>989.17499999999995</v>
      </c>
      <c r="AG129" s="410">
        <v>702.30600000000004</v>
      </c>
      <c r="AH129" s="410">
        <v>744.005</v>
      </c>
      <c r="AI129" s="410">
        <v>1030.778</v>
      </c>
      <c r="AJ129" s="410">
        <v>1046.8430000000001</v>
      </c>
      <c r="AK129" s="410">
        <v>1046.8430000000001</v>
      </c>
    </row>
    <row r="130" spans="2:37" ht="14.1" customHeight="1">
      <c r="C130" s="355"/>
      <c r="E130" s="632" t="s">
        <v>498</v>
      </c>
      <c r="F130" s="633"/>
      <c r="G130" s="387">
        <v>1.3647290969899668</v>
      </c>
      <c r="H130" s="379">
        <v>3.5117056856187306E-3</v>
      </c>
      <c r="I130" s="410">
        <v>0</v>
      </c>
      <c r="J130" s="410">
        <v>0</v>
      </c>
      <c r="K130" s="410">
        <v>0</v>
      </c>
      <c r="L130" s="410">
        <v>0</v>
      </c>
      <c r="M130" s="410">
        <v>878</v>
      </c>
      <c r="N130" s="410">
        <v>3234</v>
      </c>
      <c r="O130" s="410">
        <v>3288.8220000000001</v>
      </c>
      <c r="P130" s="410">
        <v>3256.9119999999998</v>
      </c>
      <c r="Q130" s="410">
        <v>2825.9</v>
      </c>
      <c r="R130" s="410">
        <v>2763.84</v>
      </c>
      <c r="S130" s="410">
        <v>2845.7460000000001</v>
      </c>
      <c r="T130" s="410">
        <v>2988.0450000000001</v>
      </c>
      <c r="U130" s="410">
        <v>3272.8049999999998</v>
      </c>
      <c r="V130" s="410">
        <v>3239.35</v>
      </c>
      <c r="W130" s="410">
        <v>3396.51</v>
      </c>
      <c r="X130" s="410">
        <v>2908.32</v>
      </c>
      <c r="Y130" s="410">
        <v>2101.232</v>
      </c>
      <c r="Z130" s="410">
        <v>2699.7359999999999</v>
      </c>
      <c r="AA130" s="410">
        <v>2378.759</v>
      </c>
      <c r="AB130" s="410">
        <v>2592.96</v>
      </c>
      <c r="AC130" s="410">
        <v>2610.951</v>
      </c>
      <c r="AD130" s="410">
        <v>2144.8739999999998</v>
      </c>
      <c r="AE130" s="410">
        <v>1852.578</v>
      </c>
      <c r="AF130" s="410">
        <v>2038.33</v>
      </c>
      <c r="AG130" s="410">
        <v>2902.7750000000001</v>
      </c>
      <c r="AH130" s="410">
        <v>2902.7750000000001</v>
      </c>
      <c r="AI130" s="410">
        <v>2675.92</v>
      </c>
      <c r="AJ130" s="410">
        <v>2334.3000000000002</v>
      </c>
      <c r="AK130" s="410">
        <v>2334.3000000000002</v>
      </c>
    </row>
    <row r="131" spans="2:37" ht="14.1" customHeight="1">
      <c r="C131" s="355"/>
      <c r="E131" s="632" t="s">
        <v>499</v>
      </c>
      <c r="F131" s="633"/>
      <c r="G131" s="387">
        <v>68.794929096989961</v>
      </c>
      <c r="H131" s="379">
        <v>0.12993311036789301</v>
      </c>
      <c r="I131" s="410">
        <v>0</v>
      </c>
      <c r="J131" s="410">
        <v>0</v>
      </c>
      <c r="K131" s="410">
        <v>0</v>
      </c>
      <c r="L131" s="410">
        <v>0</v>
      </c>
      <c r="M131" s="410">
        <v>0</v>
      </c>
      <c r="N131" s="410">
        <v>3912.125</v>
      </c>
      <c r="O131" s="410">
        <v>4572.2250000000004</v>
      </c>
      <c r="P131" s="410">
        <v>4684.9110000000001</v>
      </c>
      <c r="Q131" s="410">
        <v>3487.424</v>
      </c>
      <c r="R131" s="410">
        <v>4140.8559999999998</v>
      </c>
      <c r="S131" s="410">
        <v>3424.7689999999998</v>
      </c>
      <c r="T131" s="410">
        <v>4146.5519999999997</v>
      </c>
      <c r="U131" s="410">
        <v>3715.8670000000002</v>
      </c>
      <c r="V131" s="410">
        <v>3459.6</v>
      </c>
      <c r="W131" s="410">
        <v>2852.4</v>
      </c>
      <c r="X131" s="410">
        <v>3196.6315</v>
      </c>
      <c r="Y131" s="410">
        <v>3524.2647000000002</v>
      </c>
      <c r="Z131" s="410">
        <v>3263.6214</v>
      </c>
      <c r="AA131" s="410">
        <v>2493.2550000000001</v>
      </c>
      <c r="AB131" s="410">
        <v>1872.0350000000001</v>
      </c>
      <c r="AC131" s="410">
        <v>2228.625</v>
      </c>
      <c r="AD131" s="410">
        <v>2266.3000000000002</v>
      </c>
      <c r="AE131" s="410">
        <v>2203.2399999999998</v>
      </c>
      <c r="AF131" s="410">
        <v>1626.1769999999999</v>
      </c>
      <c r="AG131" s="410">
        <v>1997.9760000000001</v>
      </c>
      <c r="AH131" s="410">
        <v>1537.1279999999999</v>
      </c>
      <c r="AI131" s="410">
        <v>1690.845</v>
      </c>
      <c r="AJ131" s="410">
        <v>1063.7249999999999</v>
      </c>
      <c r="AK131" s="410">
        <v>1063.7249999999999</v>
      </c>
    </row>
    <row r="132" spans="2:37" ht="14.1" customHeight="1">
      <c r="C132" s="355"/>
      <c r="E132" s="632" t="s">
        <v>500</v>
      </c>
      <c r="F132" s="633"/>
      <c r="G132" s="387">
        <v>0.43869749163879601</v>
      </c>
      <c r="H132" s="379">
        <v>8.7792642140468221E-4</v>
      </c>
      <c r="I132" s="410">
        <v>0</v>
      </c>
      <c r="J132" s="410">
        <v>0</v>
      </c>
      <c r="K132" s="410">
        <v>0</v>
      </c>
      <c r="L132" s="410">
        <v>0</v>
      </c>
      <c r="M132" s="410">
        <v>0</v>
      </c>
      <c r="N132" s="410">
        <v>219.48</v>
      </c>
      <c r="O132" s="410">
        <v>2398.8620000000001</v>
      </c>
      <c r="P132" s="410">
        <v>2242.2399999999998</v>
      </c>
      <c r="Q132" s="410">
        <v>2356.44</v>
      </c>
      <c r="R132" s="410">
        <v>2211.4490000000001</v>
      </c>
      <c r="S132" s="410">
        <v>2373.4180000000001</v>
      </c>
      <c r="T132" s="410">
        <v>2260.364</v>
      </c>
      <c r="U132" s="410">
        <v>2450.2800000000002</v>
      </c>
      <c r="V132" s="410">
        <v>2311.12</v>
      </c>
      <c r="W132" s="410">
        <v>2452.8000000000002</v>
      </c>
      <c r="X132" s="410">
        <v>2305.8000000000002</v>
      </c>
      <c r="Y132" s="410">
        <v>2112.1759999999999</v>
      </c>
      <c r="Z132" s="410">
        <v>2090.0329999999999</v>
      </c>
      <c r="AA132" s="410">
        <v>2216.2800000000002</v>
      </c>
      <c r="AB132" s="410">
        <v>2116.9090000000001</v>
      </c>
      <c r="AC132" s="410">
        <v>2286.36</v>
      </c>
      <c r="AD132" s="410">
        <v>2078.748</v>
      </c>
      <c r="AE132" s="410">
        <v>1983.3440000000001</v>
      </c>
      <c r="AF132" s="410">
        <v>1969.45</v>
      </c>
      <c r="AG132" s="410">
        <v>2072.5650000000001</v>
      </c>
      <c r="AH132" s="410">
        <v>1928.075</v>
      </c>
      <c r="AI132" s="410">
        <v>1909.68</v>
      </c>
      <c r="AJ132" s="410">
        <v>1456.6759999999999</v>
      </c>
      <c r="AK132" s="410">
        <v>1456.6759999999999</v>
      </c>
    </row>
    <row r="133" spans="2:37" ht="14.1" customHeight="1">
      <c r="C133" s="355"/>
      <c r="E133" s="632" t="s">
        <v>501</v>
      </c>
      <c r="F133" s="633"/>
      <c r="G133" s="387">
        <v>1.9186058528428094</v>
      </c>
      <c r="H133" s="379">
        <v>3.9506688963210712E-3</v>
      </c>
      <c r="I133" s="410">
        <v>0</v>
      </c>
      <c r="J133" s="410">
        <v>0</v>
      </c>
      <c r="K133" s="410">
        <v>0</v>
      </c>
      <c r="L133" s="410">
        <v>0</v>
      </c>
      <c r="M133" s="410">
        <v>0</v>
      </c>
      <c r="N133" s="410">
        <v>0</v>
      </c>
      <c r="O133" s="410">
        <v>906</v>
      </c>
      <c r="P133" s="410">
        <v>2057.5</v>
      </c>
      <c r="Q133" s="410">
        <v>2190</v>
      </c>
      <c r="R133" s="410">
        <v>2061.75</v>
      </c>
      <c r="S133" s="410">
        <v>2111.16</v>
      </c>
      <c r="T133" s="410">
        <v>2023.4549999999999</v>
      </c>
      <c r="U133" s="410">
        <v>2141.79</v>
      </c>
      <c r="V133" s="410">
        <v>1976.0519999999999</v>
      </c>
      <c r="W133" s="410">
        <v>2091.489</v>
      </c>
      <c r="X133" s="410">
        <v>2074.9349999999999</v>
      </c>
      <c r="Y133" s="410">
        <v>2021.2</v>
      </c>
      <c r="Z133" s="410">
        <v>2143.2959999999998</v>
      </c>
      <c r="AA133" s="410">
        <v>1993.2360000000001</v>
      </c>
      <c r="AB133" s="410">
        <v>2241.5374999999999</v>
      </c>
      <c r="AC133" s="410">
        <v>2238.7310000000002</v>
      </c>
      <c r="AD133" s="410">
        <v>2357.6255999999998</v>
      </c>
      <c r="AE133" s="410">
        <v>2251.056</v>
      </c>
      <c r="AF133" s="410">
        <v>2373.96</v>
      </c>
      <c r="AG133" s="410">
        <v>2086.6999999999998</v>
      </c>
      <c r="AH133" s="410">
        <v>2422.4520000000002</v>
      </c>
      <c r="AI133" s="410">
        <v>2298.6219999999998</v>
      </c>
      <c r="AJ133" s="410">
        <v>2239.232</v>
      </c>
      <c r="AK133" s="410">
        <v>2239.232</v>
      </c>
    </row>
    <row r="134" spans="2:37" ht="14.1" customHeight="1">
      <c r="C134" s="355"/>
      <c r="E134" s="632" t="s">
        <v>502</v>
      </c>
      <c r="F134" s="633"/>
      <c r="G134" s="387">
        <v>18.094033277591976</v>
      </c>
      <c r="H134" s="379">
        <v>4.126254180602007E-2</v>
      </c>
      <c r="I134" s="410">
        <v>0</v>
      </c>
      <c r="J134" s="410">
        <v>0</v>
      </c>
      <c r="K134" s="410">
        <v>0</v>
      </c>
      <c r="L134" s="410">
        <v>0</v>
      </c>
      <c r="M134" s="410">
        <v>0</v>
      </c>
      <c r="N134" s="410">
        <v>0</v>
      </c>
      <c r="O134" s="410">
        <v>0</v>
      </c>
      <c r="P134" s="410">
        <v>0</v>
      </c>
      <c r="Q134" s="410">
        <v>2.883</v>
      </c>
      <c r="R134" s="410">
        <v>156.85</v>
      </c>
      <c r="S134" s="410">
        <v>187.32499999999999</v>
      </c>
      <c r="T134" s="410">
        <v>209.35</v>
      </c>
      <c r="U134" s="410">
        <v>170.59200000000001</v>
      </c>
      <c r="V134" s="410">
        <v>171.53399999999999</v>
      </c>
      <c r="W134" s="410">
        <v>152.636</v>
      </c>
      <c r="X134" s="410">
        <v>156.13399999999999</v>
      </c>
      <c r="Y134" s="410">
        <v>161.75899999999999</v>
      </c>
      <c r="Z134" s="410">
        <v>170.499</v>
      </c>
      <c r="AA134" s="410">
        <v>163.77600000000001</v>
      </c>
      <c r="AB134" s="410">
        <v>179.24199999999999</v>
      </c>
      <c r="AC134" s="410">
        <v>152.4</v>
      </c>
      <c r="AD134" s="410">
        <v>170.952</v>
      </c>
      <c r="AE134" s="410">
        <v>142.12799999999999</v>
      </c>
      <c r="AF134" s="410">
        <v>148.65899999999999</v>
      </c>
      <c r="AG134" s="410">
        <v>151.44120000000001</v>
      </c>
      <c r="AH134" s="410">
        <v>147</v>
      </c>
      <c r="AI134" s="410">
        <v>153.18</v>
      </c>
      <c r="AJ134" s="410">
        <v>164.52799999999999</v>
      </c>
      <c r="AK134" s="410">
        <v>164.52799999999999</v>
      </c>
    </row>
    <row r="135" spans="2:37" ht="14.1" customHeight="1">
      <c r="C135" s="355"/>
      <c r="E135" s="632" t="s">
        <v>503</v>
      </c>
      <c r="F135" s="633"/>
      <c r="G135" s="387">
        <v>8.5225204584485805</v>
      </c>
      <c r="H135" s="379">
        <v>1.9288559905567583E-2</v>
      </c>
      <c r="I135" s="410">
        <v>0</v>
      </c>
      <c r="J135" s="410">
        <v>0</v>
      </c>
      <c r="K135" s="410">
        <v>0</v>
      </c>
      <c r="L135" s="410">
        <v>0</v>
      </c>
      <c r="M135" s="410">
        <v>0</v>
      </c>
      <c r="N135" s="410">
        <v>0</v>
      </c>
      <c r="O135" s="410">
        <v>0</v>
      </c>
      <c r="P135" s="410">
        <v>0</v>
      </c>
      <c r="Q135" s="410">
        <v>0</v>
      </c>
      <c r="R135" s="410">
        <v>0</v>
      </c>
      <c r="S135" s="410">
        <v>10.237</v>
      </c>
      <c r="T135" s="410">
        <v>124.874</v>
      </c>
      <c r="U135" s="410">
        <v>108.735</v>
      </c>
      <c r="V135" s="410">
        <v>130.47</v>
      </c>
      <c r="W135" s="410">
        <v>124.545</v>
      </c>
      <c r="X135" s="410">
        <v>136.16</v>
      </c>
      <c r="Y135" s="410">
        <v>132.68799999999999</v>
      </c>
      <c r="Z135" s="410">
        <v>128.83500000000001</v>
      </c>
      <c r="AA135" s="410">
        <v>122.07</v>
      </c>
      <c r="AB135" s="410">
        <v>129.405</v>
      </c>
      <c r="AC135" s="410">
        <v>124.485</v>
      </c>
      <c r="AD135" s="410">
        <v>56.234999999999999</v>
      </c>
      <c r="AE135" s="410">
        <v>25.515000000000001</v>
      </c>
      <c r="AF135" s="410">
        <v>120.3</v>
      </c>
      <c r="AG135" s="410">
        <v>57.567</v>
      </c>
      <c r="AH135" s="410">
        <v>108.438</v>
      </c>
      <c r="AI135" s="410">
        <v>108.438</v>
      </c>
      <c r="AJ135" s="410">
        <v>108.438</v>
      </c>
      <c r="AK135" s="410">
        <v>108.438</v>
      </c>
    </row>
    <row r="136" spans="2:37" ht="14.1" customHeight="1">
      <c r="C136" s="355"/>
      <c r="E136" s="632" t="s">
        <v>504</v>
      </c>
      <c r="F136" s="633"/>
      <c r="G136" s="387">
        <v>8.5225204584485805</v>
      </c>
      <c r="H136" s="379">
        <v>1.9288559905567583E-2</v>
      </c>
      <c r="I136" s="410">
        <v>0</v>
      </c>
      <c r="J136" s="410">
        <v>0</v>
      </c>
      <c r="K136" s="410">
        <v>0</v>
      </c>
      <c r="L136" s="410">
        <v>0</v>
      </c>
      <c r="M136" s="410">
        <v>0</v>
      </c>
      <c r="N136" s="410">
        <v>0</v>
      </c>
      <c r="O136" s="410">
        <v>0</v>
      </c>
      <c r="P136" s="410">
        <v>0</v>
      </c>
      <c r="Q136" s="410">
        <v>0</v>
      </c>
      <c r="R136" s="410">
        <v>0</v>
      </c>
      <c r="S136" s="410">
        <v>0</v>
      </c>
      <c r="T136" s="410">
        <v>0</v>
      </c>
      <c r="U136" s="410">
        <v>0</v>
      </c>
      <c r="V136" s="410">
        <v>0</v>
      </c>
      <c r="W136" s="410">
        <v>0</v>
      </c>
      <c r="X136" s="410">
        <v>0</v>
      </c>
      <c r="Y136" s="410">
        <v>0</v>
      </c>
      <c r="Z136" s="410">
        <v>0</v>
      </c>
      <c r="AA136" s="410">
        <v>0</v>
      </c>
      <c r="AB136" s="410">
        <v>0</v>
      </c>
      <c r="AC136" s="410">
        <v>0</v>
      </c>
      <c r="AD136" s="410">
        <v>0</v>
      </c>
      <c r="AE136" s="410">
        <v>0</v>
      </c>
      <c r="AF136" s="410">
        <v>0</v>
      </c>
      <c r="AG136" s="410">
        <v>0</v>
      </c>
      <c r="AH136" s="410">
        <v>148.34399999999999</v>
      </c>
      <c r="AI136" s="410">
        <v>174.19200000000001</v>
      </c>
      <c r="AJ136" s="410">
        <v>181.32</v>
      </c>
      <c r="AK136" s="410">
        <v>181.32</v>
      </c>
    </row>
    <row r="137" spans="2:37" ht="14.1" customHeight="1">
      <c r="C137" s="355"/>
    </row>
    <row r="138" spans="2:37" ht="12.75">
      <c r="C138" s="355"/>
    </row>
    <row r="139" spans="2:37" ht="12.75">
      <c r="C139" s="355"/>
    </row>
    <row r="140" spans="2:37" ht="14.1" customHeight="1">
      <c r="B140" s="62" t="s">
        <v>408</v>
      </c>
      <c r="C140" s="355">
        <f>C113+2</f>
        <v>95</v>
      </c>
      <c r="E140" s="355" t="s">
        <v>505</v>
      </c>
    </row>
    <row r="141" spans="2:37" ht="14.1" customHeight="1">
      <c r="C141" s="355"/>
      <c r="E141" s="412" t="s">
        <v>506</v>
      </c>
      <c r="F141" s="412"/>
      <c r="G141" s="413"/>
      <c r="H141" s="414"/>
      <c r="I141" s="357">
        <v>1990</v>
      </c>
      <c r="J141" s="357">
        <f t="shared" ref="J141:AK141" si="16">I141+1</f>
        <v>1991</v>
      </c>
      <c r="K141" s="357">
        <f t="shared" si="16"/>
        <v>1992</v>
      </c>
      <c r="L141" s="357">
        <f t="shared" si="16"/>
        <v>1993</v>
      </c>
      <c r="M141" s="357">
        <f t="shared" si="16"/>
        <v>1994</v>
      </c>
      <c r="N141" s="357">
        <f t="shared" si="16"/>
        <v>1995</v>
      </c>
      <c r="O141" s="357">
        <f t="shared" si="16"/>
        <v>1996</v>
      </c>
      <c r="P141" s="357">
        <f t="shared" si="16"/>
        <v>1997</v>
      </c>
      <c r="Q141" s="357">
        <f t="shared" si="16"/>
        <v>1998</v>
      </c>
      <c r="R141" s="357">
        <f t="shared" si="16"/>
        <v>1999</v>
      </c>
      <c r="S141" s="357">
        <f t="shared" si="16"/>
        <v>2000</v>
      </c>
      <c r="T141" s="357">
        <f t="shared" si="16"/>
        <v>2001</v>
      </c>
      <c r="U141" s="357">
        <f t="shared" si="16"/>
        <v>2002</v>
      </c>
      <c r="V141" s="357">
        <f t="shared" si="16"/>
        <v>2003</v>
      </c>
      <c r="W141" s="357">
        <f t="shared" si="16"/>
        <v>2004</v>
      </c>
      <c r="X141" s="357">
        <f t="shared" si="16"/>
        <v>2005</v>
      </c>
      <c r="Y141" s="357">
        <f t="shared" si="16"/>
        <v>2006</v>
      </c>
      <c r="Z141" s="357">
        <f t="shared" si="16"/>
        <v>2007</v>
      </c>
      <c r="AA141" s="357">
        <f t="shared" si="16"/>
        <v>2008</v>
      </c>
      <c r="AB141" s="357">
        <f t="shared" si="16"/>
        <v>2009</v>
      </c>
      <c r="AC141" s="357">
        <f t="shared" si="16"/>
        <v>2010</v>
      </c>
      <c r="AD141" s="357">
        <f t="shared" si="16"/>
        <v>2011</v>
      </c>
      <c r="AE141" s="357">
        <f t="shared" si="16"/>
        <v>2012</v>
      </c>
      <c r="AF141" s="357">
        <f t="shared" si="16"/>
        <v>2013</v>
      </c>
      <c r="AG141" s="357">
        <f t="shared" si="16"/>
        <v>2014</v>
      </c>
      <c r="AH141" s="357">
        <f t="shared" si="16"/>
        <v>2015</v>
      </c>
      <c r="AI141" s="357">
        <f t="shared" si="16"/>
        <v>2016</v>
      </c>
      <c r="AJ141" s="357">
        <f t="shared" si="16"/>
        <v>2017</v>
      </c>
      <c r="AK141" s="357">
        <f t="shared" si="16"/>
        <v>2018</v>
      </c>
    </row>
    <row r="142" spans="2:37" ht="14.1" customHeight="1">
      <c r="C142" s="355"/>
      <c r="E142" s="636" t="s">
        <v>507</v>
      </c>
      <c r="F142" s="637"/>
      <c r="G142" s="415" t="s">
        <v>508</v>
      </c>
      <c r="H142" s="416"/>
      <c r="I142" s="417" t="s">
        <v>527</v>
      </c>
      <c r="J142" s="417" t="s">
        <v>527</v>
      </c>
      <c r="K142" s="417" t="s">
        <v>527</v>
      </c>
      <c r="L142" s="417" t="s">
        <v>527</v>
      </c>
      <c r="M142" s="417" t="s">
        <v>526</v>
      </c>
      <c r="N142" s="417" t="s">
        <v>526</v>
      </c>
      <c r="O142" s="417" t="s">
        <v>526</v>
      </c>
      <c r="P142" s="417" t="s">
        <v>527</v>
      </c>
      <c r="Q142" s="417" t="s">
        <v>527</v>
      </c>
      <c r="R142" s="417" t="s">
        <v>527</v>
      </c>
      <c r="S142" s="417" t="s">
        <v>526</v>
      </c>
      <c r="T142" s="417" t="s">
        <v>526</v>
      </c>
      <c r="U142" s="417" t="s">
        <v>526</v>
      </c>
      <c r="V142" s="417" t="s">
        <v>527</v>
      </c>
      <c r="W142" s="417" t="s">
        <v>527</v>
      </c>
      <c r="X142" s="417" t="s">
        <v>527</v>
      </c>
      <c r="Y142" s="417" t="s">
        <v>527</v>
      </c>
      <c r="Z142" s="417" t="s">
        <v>527</v>
      </c>
      <c r="AA142" s="417" t="s">
        <v>526</v>
      </c>
      <c r="AB142" s="417" t="s">
        <v>526</v>
      </c>
      <c r="AC142" s="417" t="s">
        <v>526</v>
      </c>
      <c r="AD142" s="417" t="s">
        <v>526</v>
      </c>
      <c r="AE142" s="417" t="s">
        <v>526</v>
      </c>
      <c r="AF142" s="417" t="s">
        <v>526</v>
      </c>
      <c r="AG142" s="417" t="s">
        <v>526</v>
      </c>
      <c r="AH142" s="417" t="s">
        <v>526</v>
      </c>
      <c r="AI142" s="417" t="s">
        <v>127</v>
      </c>
      <c r="AJ142" s="417" t="s">
        <v>127</v>
      </c>
      <c r="AK142" s="417" t="s">
        <v>127</v>
      </c>
    </row>
    <row r="143" spans="2:37" ht="14.1" customHeight="1">
      <c r="C143" s="355"/>
      <c r="E143" s="645"/>
      <c r="F143" s="646"/>
      <c r="G143" s="418" t="s">
        <v>509</v>
      </c>
      <c r="H143" s="419"/>
      <c r="I143" s="417" t="s">
        <v>526</v>
      </c>
      <c r="J143" s="417" t="s">
        <v>526</v>
      </c>
      <c r="K143" s="417" t="s">
        <v>526</v>
      </c>
      <c r="L143" s="417" t="s">
        <v>526</v>
      </c>
      <c r="M143" s="417" t="s">
        <v>526</v>
      </c>
      <c r="N143" s="417" t="s">
        <v>526</v>
      </c>
      <c r="O143" s="417" t="s">
        <v>526</v>
      </c>
      <c r="P143" s="417" t="s">
        <v>526</v>
      </c>
      <c r="Q143" s="417" t="s">
        <v>526</v>
      </c>
      <c r="R143" s="417" t="s">
        <v>526</v>
      </c>
      <c r="S143" s="417" t="s">
        <v>526</v>
      </c>
      <c r="T143" s="417" t="s">
        <v>526</v>
      </c>
      <c r="U143" s="417" t="s">
        <v>526</v>
      </c>
      <c r="V143" s="417" t="s">
        <v>526</v>
      </c>
      <c r="W143" s="417" t="s">
        <v>526</v>
      </c>
      <c r="X143" s="417" t="s">
        <v>526</v>
      </c>
      <c r="Y143" s="417" t="s">
        <v>526</v>
      </c>
      <c r="Z143" s="417" t="s">
        <v>526</v>
      </c>
      <c r="AA143" s="417" t="s">
        <v>526</v>
      </c>
      <c r="AB143" s="417" t="s">
        <v>526</v>
      </c>
      <c r="AC143" s="417" t="s">
        <v>526</v>
      </c>
      <c r="AD143" s="417" t="s">
        <v>526</v>
      </c>
      <c r="AE143" s="417" t="s">
        <v>526</v>
      </c>
      <c r="AF143" s="417" t="s">
        <v>526</v>
      </c>
      <c r="AG143" s="417" t="s">
        <v>526</v>
      </c>
      <c r="AH143" s="417" t="s">
        <v>526</v>
      </c>
      <c r="AI143" s="417" t="s">
        <v>526</v>
      </c>
      <c r="AJ143" s="417" t="s">
        <v>526</v>
      </c>
      <c r="AK143" s="417" t="s">
        <v>526</v>
      </c>
    </row>
    <row r="144" spans="2:37" ht="14.1" customHeight="1">
      <c r="C144" s="355"/>
      <c r="E144" s="638"/>
      <c r="F144" s="639"/>
      <c r="G144" s="420" t="s">
        <v>510</v>
      </c>
      <c r="H144" s="421"/>
      <c r="I144" s="417" t="s">
        <v>527</v>
      </c>
      <c r="J144" s="417" t="s">
        <v>527</v>
      </c>
      <c r="K144" s="417" t="s">
        <v>527</v>
      </c>
      <c r="L144" s="417" t="s">
        <v>527</v>
      </c>
      <c r="M144" s="417" t="s">
        <v>526</v>
      </c>
      <c r="N144" s="417" t="s">
        <v>526</v>
      </c>
      <c r="O144" s="417" t="s">
        <v>526</v>
      </c>
      <c r="P144" s="417" t="s">
        <v>527</v>
      </c>
      <c r="Q144" s="417" t="s">
        <v>527</v>
      </c>
      <c r="R144" s="417" t="s">
        <v>527</v>
      </c>
      <c r="S144" s="417" t="s">
        <v>526</v>
      </c>
      <c r="T144" s="417" t="s">
        <v>526</v>
      </c>
      <c r="U144" s="417" t="s">
        <v>526</v>
      </c>
      <c r="V144" s="417" t="s">
        <v>527</v>
      </c>
      <c r="W144" s="417" t="s">
        <v>527</v>
      </c>
      <c r="X144" s="417" t="s">
        <v>527</v>
      </c>
      <c r="Y144" s="417" t="s">
        <v>527</v>
      </c>
      <c r="Z144" s="417" t="s">
        <v>527</v>
      </c>
      <c r="AA144" s="417" t="s">
        <v>526</v>
      </c>
      <c r="AB144" s="417" t="s">
        <v>526</v>
      </c>
      <c r="AC144" s="417" t="s">
        <v>526</v>
      </c>
      <c r="AD144" s="417" t="s">
        <v>526</v>
      </c>
      <c r="AE144" s="417" t="s">
        <v>526</v>
      </c>
      <c r="AF144" s="417" t="s">
        <v>526</v>
      </c>
      <c r="AG144" s="417" t="s">
        <v>526</v>
      </c>
      <c r="AH144" s="417" t="s">
        <v>526</v>
      </c>
      <c r="AI144" s="417" t="s">
        <v>526</v>
      </c>
      <c r="AJ144" s="417" t="s">
        <v>526</v>
      </c>
      <c r="AK144" s="417" t="s">
        <v>526</v>
      </c>
    </row>
    <row r="145" spans="2:38" ht="14.1" customHeight="1">
      <c r="C145" s="355"/>
      <c r="E145" s="636" t="s">
        <v>511</v>
      </c>
      <c r="F145" s="637"/>
      <c r="G145" s="418" t="s">
        <v>512</v>
      </c>
      <c r="H145" s="419"/>
      <c r="I145" s="417" t="s">
        <v>527</v>
      </c>
      <c r="J145" s="417" t="s">
        <v>527</v>
      </c>
      <c r="K145" s="417" t="s">
        <v>527</v>
      </c>
      <c r="L145" s="417" t="s">
        <v>527</v>
      </c>
      <c r="M145" s="417" t="s">
        <v>526</v>
      </c>
      <c r="N145" s="417" t="s">
        <v>526</v>
      </c>
      <c r="O145" s="417" t="s">
        <v>526</v>
      </c>
      <c r="P145" s="417" t="s">
        <v>527</v>
      </c>
      <c r="Q145" s="417" t="s">
        <v>527</v>
      </c>
      <c r="R145" s="417" t="s">
        <v>527</v>
      </c>
      <c r="S145" s="417" t="s">
        <v>526</v>
      </c>
      <c r="T145" s="417" t="s">
        <v>526</v>
      </c>
      <c r="U145" s="417" t="s">
        <v>526</v>
      </c>
      <c r="V145" s="417" t="s">
        <v>527</v>
      </c>
      <c r="W145" s="417" t="s">
        <v>527</v>
      </c>
      <c r="X145" s="417" t="s">
        <v>527</v>
      </c>
      <c r="Y145" s="417" t="s">
        <v>527</v>
      </c>
      <c r="Z145" s="417" t="s">
        <v>527</v>
      </c>
      <c r="AA145" s="417" t="s">
        <v>526</v>
      </c>
      <c r="AB145" s="417" t="s">
        <v>526</v>
      </c>
      <c r="AC145" s="417" t="s">
        <v>526</v>
      </c>
      <c r="AD145" s="417" t="s">
        <v>526</v>
      </c>
      <c r="AE145" s="417" t="s">
        <v>526</v>
      </c>
      <c r="AF145" s="417" t="s">
        <v>526</v>
      </c>
      <c r="AG145" s="417" t="s">
        <v>526</v>
      </c>
      <c r="AH145" s="417" t="s">
        <v>526</v>
      </c>
      <c r="AI145" s="417" t="s">
        <v>127</v>
      </c>
      <c r="AJ145" s="417" t="s">
        <v>127</v>
      </c>
      <c r="AK145" s="417" t="s">
        <v>127</v>
      </c>
    </row>
    <row r="146" spans="2:38" ht="14.1" customHeight="1">
      <c r="C146" s="355"/>
      <c r="E146" s="638"/>
      <c r="F146" s="639"/>
      <c r="G146" s="418" t="s">
        <v>513</v>
      </c>
      <c r="H146" s="419"/>
      <c r="I146" s="417" t="s">
        <v>527</v>
      </c>
      <c r="J146" s="417" t="s">
        <v>527</v>
      </c>
      <c r="K146" s="417" t="s">
        <v>527</v>
      </c>
      <c r="L146" s="417" t="s">
        <v>527</v>
      </c>
      <c r="M146" s="417" t="s">
        <v>527</v>
      </c>
      <c r="N146" s="417" t="s">
        <v>527</v>
      </c>
      <c r="O146" s="417" t="s">
        <v>527</v>
      </c>
      <c r="P146" s="417" t="s">
        <v>527</v>
      </c>
      <c r="Q146" s="417" t="s">
        <v>527</v>
      </c>
      <c r="R146" s="417" t="s">
        <v>527</v>
      </c>
      <c r="S146" s="417" t="s">
        <v>527</v>
      </c>
      <c r="T146" s="417" t="s">
        <v>527</v>
      </c>
      <c r="U146" s="417" t="s">
        <v>527</v>
      </c>
      <c r="V146" s="417" t="s">
        <v>527</v>
      </c>
      <c r="W146" s="417" t="s">
        <v>527</v>
      </c>
      <c r="X146" s="417" t="s">
        <v>527</v>
      </c>
      <c r="Y146" s="417" t="s">
        <v>527</v>
      </c>
      <c r="Z146" s="417" t="s">
        <v>527</v>
      </c>
      <c r="AA146" s="417" t="s">
        <v>527</v>
      </c>
      <c r="AB146" s="417" t="s">
        <v>527</v>
      </c>
      <c r="AC146" s="417" t="s">
        <v>527</v>
      </c>
      <c r="AD146" s="417" t="s">
        <v>527</v>
      </c>
      <c r="AE146" s="417" t="s">
        <v>527</v>
      </c>
      <c r="AF146" s="417" t="s">
        <v>527</v>
      </c>
      <c r="AG146" s="417" t="s">
        <v>527</v>
      </c>
      <c r="AH146" s="417" t="s">
        <v>527</v>
      </c>
      <c r="AI146" s="417" t="s">
        <v>527</v>
      </c>
      <c r="AJ146" s="417" t="s">
        <v>527</v>
      </c>
      <c r="AK146" s="417" t="s">
        <v>527</v>
      </c>
    </row>
    <row r="147" spans="2:38" ht="14.1" customHeight="1">
      <c r="C147" s="355"/>
      <c r="E147" s="640" t="s">
        <v>514</v>
      </c>
      <c r="F147" s="641"/>
      <c r="G147" s="641"/>
      <c r="H147" s="642"/>
      <c r="I147" s="417" t="s">
        <v>526</v>
      </c>
      <c r="J147" s="417" t="s">
        <v>526</v>
      </c>
      <c r="K147" s="417" t="s">
        <v>526</v>
      </c>
      <c r="L147" s="417" t="s">
        <v>526</v>
      </c>
      <c r="M147" s="417" t="s">
        <v>526</v>
      </c>
      <c r="N147" s="417" t="s">
        <v>526</v>
      </c>
      <c r="O147" s="417" t="s">
        <v>526</v>
      </c>
      <c r="P147" s="417" t="s">
        <v>526</v>
      </c>
      <c r="Q147" s="417" t="s">
        <v>526</v>
      </c>
      <c r="R147" s="417" t="s">
        <v>526</v>
      </c>
      <c r="S147" s="417" t="s">
        <v>526</v>
      </c>
      <c r="T147" s="417" t="s">
        <v>526</v>
      </c>
      <c r="U147" s="417" t="s">
        <v>526</v>
      </c>
      <c r="V147" s="417" t="s">
        <v>526</v>
      </c>
      <c r="W147" s="417" t="s">
        <v>526</v>
      </c>
      <c r="X147" s="417" t="s">
        <v>526</v>
      </c>
      <c r="Y147" s="417" t="s">
        <v>526</v>
      </c>
      <c r="Z147" s="417" t="s">
        <v>526</v>
      </c>
      <c r="AA147" s="417" t="s">
        <v>526</v>
      </c>
      <c r="AB147" s="417" t="s">
        <v>526</v>
      </c>
      <c r="AC147" s="417" t="s">
        <v>526</v>
      </c>
      <c r="AD147" s="417" t="s">
        <v>526</v>
      </c>
      <c r="AE147" s="417" t="s">
        <v>526</v>
      </c>
      <c r="AF147" s="417" t="s">
        <v>526</v>
      </c>
      <c r="AG147" s="417" t="s">
        <v>526</v>
      </c>
      <c r="AH147" s="417" t="s">
        <v>526</v>
      </c>
      <c r="AI147" s="417" t="s">
        <v>526</v>
      </c>
      <c r="AJ147" s="417" t="s">
        <v>526</v>
      </c>
      <c r="AK147" s="417" t="s">
        <v>526</v>
      </c>
    </row>
    <row r="148" spans="2:38" ht="14.1" customHeight="1">
      <c r="C148" s="355"/>
    </row>
    <row r="149" spans="2:38" ht="12.75">
      <c r="C149" s="355"/>
    </row>
    <row r="150" spans="2:38" ht="12.75">
      <c r="C150" s="355"/>
    </row>
    <row r="151" spans="2:38" ht="14.1" customHeight="1">
      <c r="B151" s="62" t="s">
        <v>408</v>
      </c>
      <c r="C151" s="355">
        <f>C140+1</f>
        <v>96</v>
      </c>
      <c r="E151" s="355" t="s">
        <v>515</v>
      </c>
    </row>
    <row r="152" spans="2:38" ht="14.1" customHeight="1">
      <c r="F152" s="643" t="s">
        <v>516</v>
      </c>
      <c r="G152" s="644"/>
      <c r="H152" s="224" t="s">
        <v>411</v>
      </c>
      <c r="I152" s="224">
        <v>1990</v>
      </c>
      <c r="J152" s="224">
        <f t="shared" ref="J152:AK152" si="17">I152+1</f>
        <v>1991</v>
      </c>
      <c r="K152" s="224">
        <f t="shared" si="17"/>
        <v>1992</v>
      </c>
      <c r="L152" s="224">
        <f t="shared" si="17"/>
        <v>1993</v>
      </c>
      <c r="M152" s="224">
        <f t="shared" si="17"/>
        <v>1994</v>
      </c>
      <c r="N152" s="224">
        <f t="shared" si="17"/>
        <v>1995</v>
      </c>
      <c r="O152" s="224">
        <f t="shared" si="17"/>
        <v>1996</v>
      </c>
      <c r="P152" s="224">
        <f t="shared" si="17"/>
        <v>1997</v>
      </c>
      <c r="Q152" s="224">
        <f t="shared" si="17"/>
        <v>1998</v>
      </c>
      <c r="R152" s="224">
        <f t="shared" si="17"/>
        <v>1999</v>
      </c>
      <c r="S152" s="224">
        <f t="shared" si="17"/>
        <v>2000</v>
      </c>
      <c r="T152" s="224">
        <f t="shared" si="17"/>
        <v>2001</v>
      </c>
      <c r="U152" s="224">
        <f t="shared" si="17"/>
        <v>2002</v>
      </c>
      <c r="V152" s="224">
        <f t="shared" si="17"/>
        <v>2003</v>
      </c>
      <c r="W152" s="224">
        <f t="shared" si="17"/>
        <v>2004</v>
      </c>
      <c r="X152" s="224">
        <f t="shared" si="17"/>
        <v>2005</v>
      </c>
      <c r="Y152" s="224">
        <f t="shared" si="17"/>
        <v>2006</v>
      </c>
      <c r="Z152" s="224">
        <f t="shared" si="17"/>
        <v>2007</v>
      </c>
      <c r="AA152" s="224">
        <f t="shared" si="17"/>
        <v>2008</v>
      </c>
      <c r="AB152" s="224">
        <f t="shared" si="17"/>
        <v>2009</v>
      </c>
      <c r="AC152" s="224">
        <f t="shared" si="17"/>
        <v>2010</v>
      </c>
      <c r="AD152" s="224">
        <f t="shared" si="17"/>
        <v>2011</v>
      </c>
      <c r="AE152" s="224">
        <f t="shared" si="17"/>
        <v>2012</v>
      </c>
      <c r="AF152" s="224">
        <f t="shared" si="17"/>
        <v>2013</v>
      </c>
      <c r="AG152" s="224">
        <f t="shared" si="17"/>
        <v>2014</v>
      </c>
      <c r="AH152" s="224">
        <f t="shared" si="17"/>
        <v>2015</v>
      </c>
      <c r="AI152" s="224">
        <f t="shared" si="17"/>
        <v>2016</v>
      </c>
      <c r="AJ152" s="224">
        <f t="shared" si="17"/>
        <v>2017</v>
      </c>
      <c r="AK152" s="224">
        <f t="shared" si="17"/>
        <v>2018</v>
      </c>
      <c r="AL152" s="223" t="s">
        <v>517</v>
      </c>
    </row>
    <row r="153" spans="2:38" ht="14.1" customHeight="1">
      <c r="F153" s="634" t="s">
        <v>518</v>
      </c>
      <c r="G153" s="635"/>
      <c r="H153" s="366" t="s">
        <v>519</v>
      </c>
      <c r="I153" s="422">
        <v>0.22900000000000001</v>
      </c>
      <c r="J153" s="422">
        <v>3.9260000000000002</v>
      </c>
      <c r="K153" s="422">
        <v>4.4560000000000004</v>
      </c>
      <c r="L153" s="422">
        <v>1.1659999999999999</v>
      </c>
      <c r="M153" s="422" t="s">
        <v>526</v>
      </c>
      <c r="N153" s="422" t="s">
        <v>526</v>
      </c>
      <c r="O153" s="422" t="s">
        <v>526</v>
      </c>
      <c r="P153" s="422" t="s">
        <v>526</v>
      </c>
      <c r="Q153" s="422" t="s">
        <v>526</v>
      </c>
      <c r="R153" s="422" t="s">
        <v>526</v>
      </c>
      <c r="S153" s="422" t="s">
        <v>526</v>
      </c>
      <c r="T153" s="422" t="s">
        <v>526</v>
      </c>
      <c r="U153" s="422" t="s">
        <v>526</v>
      </c>
      <c r="V153" s="422" t="s">
        <v>526</v>
      </c>
      <c r="W153" s="422" t="s">
        <v>526</v>
      </c>
      <c r="X153" s="422" t="s">
        <v>526</v>
      </c>
      <c r="Y153" s="422" t="s">
        <v>526</v>
      </c>
      <c r="Z153" s="422" t="s">
        <v>526</v>
      </c>
      <c r="AA153" s="422" t="s">
        <v>526</v>
      </c>
      <c r="AB153" s="422" t="s">
        <v>526</v>
      </c>
      <c r="AC153" s="422" t="s">
        <v>526</v>
      </c>
      <c r="AD153" s="422" t="s">
        <v>526</v>
      </c>
      <c r="AE153" s="422" t="s">
        <v>526</v>
      </c>
      <c r="AF153" s="422" t="s">
        <v>526</v>
      </c>
      <c r="AG153" s="422" t="s">
        <v>526</v>
      </c>
      <c r="AH153" s="422" t="s">
        <v>526</v>
      </c>
      <c r="AI153" s="422" t="s">
        <v>526</v>
      </c>
      <c r="AJ153" s="422" t="s">
        <v>526</v>
      </c>
      <c r="AK153" s="422" t="s">
        <v>526</v>
      </c>
      <c r="AL153" s="381" t="s">
        <v>520</v>
      </c>
    </row>
    <row r="154" spans="2:38" ht="14.1" customHeight="1">
      <c r="F154" s="634" t="s">
        <v>521</v>
      </c>
      <c r="G154" s="635"/>
      <c r="H154" s="366" t="s">
        <v>519</v>
      </c>
      <c r="I154" s="422" t="s">
        <v>526</v>
      </c>
      <c r="J154" s="422" t="s">
        <v>526</v>
      </c>
      <c r="K154" s="422" t="s">
        <v>526</v>
      </c>
      <c r="L154" s="422" t="s">
        <v>526</v>
      </c>
      <c r="M154" s="422" t="s">
        <v>526</v>
      </c>
      <c r="N154" s="422" t="s">
        <v>526</v>
      </c>
      <c r="O154" s="422" t="s">
        <v>526</v>
      </c>
      <c r="P154" s="422">
        <v>2.3690000000000002</v>
      </c>
      <c r="Q154" s="422">
        <v>4.867</v>
      </c>
      <c r="R154" s="422">
        <v>2.7109999999999999</v>
      </c>
      <c r="S154" s="422" t="s">
        <v>526</v>
      </c>
      <c r="T154" s="422" t="s">
        <v>526</v>
      </c>
      <c r="U154" s="422" t="s">
        <v>526</v>
      </c>
      <c r="V154" s="422" t="s">
        <v>526</v>
      </c>
      <c r="W154" s="422" t="s">
        <v>526</v>
      </c>
      <c r="X154" s="422" t="s">
        <v>526</v>
      </c>
      <c r="Y154" s="422" t="s">
        <v>526</v>
      </c>
      <c r="Z154" s="422" t="s">
        <v>526</v>
      </c>
      <c r="AA154" s="422" t="s">
        <v>526</v>
      </c>
      <c r="AB154" s="422" t="s">
        <v>526</v>
      </c>
      <c r="AC154" s="422" t="s">
        <v>526</v>
      </c>
      <c r="AD154" s="422" t="s">
        <v>526</v>
      </c>
      <c r="AE154" s="422" t="s">
        <v>526</v>
      </c>
      <c r="AF154" s="422" t="s">
        <v>526</v>
      </c>
      <c r="AG154" s="422" t="s">
        <v>526</v>
      </c>
      <c r="AH154" s="422" t="s">
        <v>526</v>
      </c>
      <c r="AI154" s="422" t="s">
        <v>526</v>
      </c>
      <c r="AJ154" s="422" t="s">
        <v>526</v>
      </c>
      <c r="AK154" s="422" t="s">
        <v>526</v>
      </c>
      <c r="AL154" s="381" t="s">
        <v>520</v>
      </c>
    </row>
    <row r="155" spans="2:38" ht="14.1" customHeight="1">
      <c r="F155" s="634" t="s">
        <v>522</v>
      </c>
      <c r="G155" s="635"/>
      <c r="H155" s="366" t="s">
        <v>519</v>
      </c>
      <c r="I155" s="422" t="s">
        <v>526</v>
      </c>
      <c r="J155" s="422" t="s">
        <v>526</v>
      </c>
      <c r="K155" s="422" t="s">
        <v>526</v>
      </c>
      <c r="L155" s="422" t="s">
        <v>526</v>
      </c>
      <c r="M155" s="422" t="s">
        <v>526</v>
      </c>
      <c r="N155" s="422" t="s">
        <v>526</v>
      </c>
      <c r="O155" s="422" t="s">
        <v>526</v>
      </c>
      <c r="P155" s="422" t="s">
        <v>526</v>
      </c>
      <c r="Q155" s="422" t="s">
        <v>526</v>
      </c>
      <c r="R155" s="422" t="s">
        <v>526</v>
      </c>
      <c r="S155" s="422" t="s">
        <v>526</v>
      </c>
      <c r="T155" s="422" t="s">
        <v>526</v>
      </c>
      <c r="U155" s="422" t="s">
        <v>526</v>
      </c>
      <c r="V155" s="422">
        <v>3.9769999999999999</v>
      </c>
      <c r="W155" s="422">
        <v>6.4279999999999999</v>
      </c>
      <c r="X155" s="422" t="s">
        <v>526</v>
      </c>
      <c r="Y155" s="422" t="s">
        <v>526</v>
      </c>
      <c r="Z155" s="422" t="s">
        <v>526</v>
      </c>
      <c r="AA155" s="422" t="s">
        <v>526</v>
      </c>
      <c r="AB155" s="422" t="s">
        <v>526</v>
      </c>
      <c r="AC155" s="422" t="s">
        <v>526</v>
      </c>
      <c r="AD155" s="422" t="s">
        <v>526</v>
      </c>
      <c r="AE155" s="422" t="s">
        <v>526</v>
      </c>
      <c r="AF155" s="422" t="s">
        <v>526</v>
      </c>
      <c r="AG155" s="422" t="s">
        <v>526</v>
      </c>
      <c r="AH155" s="422" t="s">
        <v>526</v>
      </c>
      <c r="AI155" s="422" t="s">
        <v>526</v>
      </c>
      <c r="AJ155" s="422" t="s">
        <v>526</v>
      </c>
      <c r="AK155" s="422" t="s">
        <v>526</v>
      </c>
      <c r="AL155" s="381" t="s">
        <v>520</v>
      </c>
    </row>
    <row r="156" spans="2:38" ht="14.1" customHeight="1">
      <c r="F156" s="632" t="s">
        <v>523</v>
      </c>
      <c r="G156" s="633"/>
      <c r="H156" s="366" t="s">
        <v>519</v>
      </c>
      <c r="I156" s="422" t="s">
        <v>526</v>
      </c>
      <c r="J156" s="422" t="s">
        <v>526</v>
      </c>
      <c r="K156" s="422" t="s">
        <v>526</v>
      </c>
      <c r="L156" s="422" t="s">
        <v>526</v>
      </c>
      <c r="M156" s="422" t="s">
        <v>526</v>
      </c>
      <c r="N156" s="422" t="s">
        <v>526</v>
      </c>
      <c r="O156" s="422" t="s">
        <v>526</v>
      </c>
      <c r="P156" s="422" t="s">
        <v>526</v>
      </c>
      <c r="Q156" s="422" t="s">
        <v>526</v>
      </c>
      <c r="R156" s="422" t="s">
        <v>526</v>
      </c>
      <c r="S156" s="422" t="s">
        <v>526</v>
      </c>
      <c r="T156" s="422" t="s">
        <v>526</v>
      </c>
      <c r="U156" s="422" t="s">
        <v>526</v>
      </c>
      <c r="V156" s="422" t="s">
        <v>526</v>
      </c>
      <c r="W156" s="422">
        <v>3.5700000000000003E-2</v>
      </c>
      <c r="X156" s="422">
        <v>0.1212</v>
      </c>
      <c r="Y156" s="422">
        <v>0.35620000000000002</v>
      </c>
      <c r="Z156" s="422">
        <v>0.371</v>
      </c>
      <c r="AA156" s="422" t="s">
        <v>526</v>
      </c>
      <c r="AB156" s="422" t="s">
        <v>526</v>
      </c>
      <c r="AC156" s="422" t="s">
        <v>526</v>
      </c>
      <c r="AD156" s="422" t="s">
        <v>526</v>
      </c>
      <c r="AE156" s="422" t="s">
        <v>526</v>
      </c>
      <c r="AF156" s="422" t="s">
        <v>526</v>
      </c>
      <c r="AG156" s="422" t="s">
        <v>526</v>
      </c>
      <c r="AH156" s="422" t="s">
        <v>526</v>
      </c>
      <c r="AI156" s="422" t="s">
        <v>526</v>
      </c>
      <c r="AJ156" s="422" t="s">
        <v>526</v>
      </c>
      <c r="AK156" s="422" t="s">
        <v>526</v>
      </c>
      <c r="AL156" s="381" t="s">
        <v>524</v>
      </c>
    </row>
    <row r="157" spans="2:38" ht="14.1" customHeight="1">
      <c r="F157" s="634" t="s">
        <v>525</v>
      </c>
      <c r="G157" s="635"/>
      <c r="H157" s="366" t="s">
        <v>519</v>
      </c>
      <c r="I157" s="422" t="s">
        <v>526</v>
      </c>
      <c r="J157" s="422" t="s">
        <v>526</v>
      </c>
      <c r="K157" s="422" t="s">
        <v>526</v>
      </c>
      <c r="L157" s="422" t="s">
        <v>526</v>
      </c>
      <c r="M157" s="422" t="s">
        <v>526</v>
      </c>
      <c r="N157" s="422" t="s">
        <v>526</v>
      </c>
      <c r="O157" s="422" t="s">
        <v>526</v>
      </c>
      <c r="P157" s="422" t="s">
        <v>526</v>
      </c>
      <c r="Q157" s="422" t="s">
        <v>526</v>
      </c>
      <c r="R157" s="422" t="s">
        <v>526</v>
      </c>
      <c r="S157" s="422" t="s">
        <v>526</v>
      </c>
      <c r="T157" s="422" t="s">
        <v>526</v>
      </c>
      <c r="U157" s="422" t="s">
        <v>526</v>
      </c>
      <c r="V157" s="422" t="s">
        <v>526</v>
      </c>
      <c r="W157" s="422" t="s">
        <v>526</v>
      </c>
      <c r="X157" s="422" t="s">
        <v>526</v>
      </c>
      <c r="Y157" s="422" t="s">
        <v>526</v>
      </c>
      <c r="Z157" s="422" t="s">
        <v>526</v>
      </c>
      <c r="AA157" s="422" t="s">
        <v>526</v>
      </c>
      <c r="AB157" s="422" t="s">
        <v>526</v>
      </c>
      <c r="AC157" s="422" t="s">
        <v>526</v>
      </c>
      <c r="AD157" s="422" t="s">
        <v>526</v>
      </c>
      <c r="AE157" s="422" t="s">
        <v>526</v>
      </c>
      <c r="AF157" s="422" t="s">
        <v>526</v>
      </c>
      <c r="AG157" s="422" t="s">
        <v>526</v>
      </c>
      <c r="AH157" s="422" t="s">
        <v>526</v>
      </c>
      <c r="AI157" s="422">
        <v>29.222000000000001</v>
      </c>
      <c r="AJ157" s="422">
        <v>126.8</v>
      </c>
      <c r="AK157" s="422">
        <v>79.58</v>
      </c>
      <c r="AL157" s="381" t="s">
        <v>524</v>
      </c>
    </row>
  </sheetData>
  <mergeCells count="85">
    <mergeCell ref="F6:G6"/>
    <mergeCell ref="AL6:AM6"/>
    <mergeCell ref="F7:G7"/>
    <mergeCell ref="AL7:AM7"/>
    <mergeCell ref="F4:G4"/>
    <mergeCell ref="AL4:AM4"/>
    <mergeCell ref="F5:G5"/>
    <mergeCell ref="AL5:AM5"/>
    <mergeCell ref="F15:G15"/>
    <mergeCell ref="F16:G16"/>
    <mergeCell ref="F8:G8"/>
    <mergeCell ref="AL8:AM8"/>
    <mergeCell ref="F13:G13"/>
    <mergeCell ref="F14:G14"/>
    <mergeCell ref="F28:G28"/>
    <mergeCell ref="D33:G33"/>
    <mergeCell ref="D34:F35"/>
    <mergeCell ref="F21:G21"/>
    <mergeCell ref="F22:G22"/>
    <mergeCell ref="F27:G27"/>
    <mergeCell ref="E40:G40"/>
    <mergeCell ref="E41:G41"/>
    <mergeCell ref="H41:H43"/>
    <mergeCell ref="E42:G42"/>
    <mergeCell ref="E43:G43"/>
    <mergeCell ref="F58:G58"/>
    <mergeCell ref="F63:G63"/>
    <mergeCell ref="F64:G64"/>
    <mergeCell ref="F48:G48"/>
    <mergeCell ref="F49:G49"/>
    <mergeCell ref="F54:G54"/>
    <mergeCell ref="F72:G72"/>
    <mergeCell ref="E77:G77"/>
    <mergeCell ref="E78:G78"/>
    <mergeCell ref="F65:G65"/>
    <mergeCell ref="F66:G66"/>
    <mergeCell ref="F71:G71"/>
    <mergeCell ref="F86:G86"/>
    <mergeCell ref="F87:G87"/>
    <mergeCell ref="F92:G92"/>
    <mergeCell ref="E79:G79"/>
    <mergeCell ref="F84:G84"/>
    <mergeCell ref="F85:G85"/>
    <mergeCell ref="F100:G100"/>
    <mergeCell ref="F101:G101"/>
    <mergeCell ref="F106:G106"/>
    <mergeCell ref="F93:G93"/>
    <mergeCell ref="F98:G98"/>
    <mergeCell ref="F99:G99"/>
    <mergeCell ref="E114:F114"/>
    <mergeCell ref="E115:F115"/>
    <mergeCell ref="E116:F116"/>
    <mergeCell ref="F107:G107"/>
    <mergeCell ref="H107:H109"/>
    <mergeCell ref="F108:G108"/>
    <mergeCell ref="F109:G109"/>
    <mergeCell ref="E120:F120"/>
    <mergeCell ref="E121:F121"/>
    <mergeCell ref="E122:F122"/>
    <mergeCell ref="E117:F117"/>
    <mergeCell ref="E118:F118"/>
    <mergeCell ref="E119:F119"/>
    <mergeCell ref="E126:F126"/>
    <mergeCell ref="E127:F127"/>
    <mergeCell ref="E128:F128"/>
    <mergeCell ref="E123:F123"/>
    <mergeCell ref="E124:F124"/>
    <mergeCell ref="E125:F125"/>
    <mergeCell ref="E132:F132"/>
    <mergeCell ref="E133:F133"/>
    <mergeCell ref="E134:F134"/>
    <mergeCell ref="E129:F129"/>
    <mergeCell ref="E130:F130"/>
    <mergeCell ref="E131:F131"/>
    <mergeCell ref="E145:F146"/>
    <mergeCell ref="E147:H147"/>
    <mergeCell ref="F152:G152"/>
    <mergeCell ref="E135:F135"/>
    <mergeCell ref="E136:F136"/>
    <mergeCell ref="E142:F144"/>
    <mergeCell ref="F156:G156"/>
    <mergeCell ref="F157:G157"/>
    <mergeCell ref="F153:G153"/>
    <mergeCell ref="F154:G154"/>
    <mergeCell ref="F155:G155"/>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8DA00-5B66-4088-B9AF-782A981880DA}">
  <dimension ref="A1:AK86"/>
  <sheetViews>
    <sheetView zoomScale="85" zoomScaleNormal="85" workbookViewId="0">
      <pane xSplit="6" ySplit="4" topLeftCell="G83" activePane="bottomRight" state="frozen"/>
      <selection activeCell="E22" sqref="E22"/>
      <selection pane="topRight" activeCell="E22" sqref="E22"/>
      <selection pane="bottomLeft" activeCell="E22" sqref="E22"/>
      <selection pane="bottomRight" activeCell="I29" sqref="I29"/>
    </sheetView>
  </sheetViews>
  <sheetFormatPr defaultColWidth="10" defaultRowHeight="12.95" customHeight="1"/>
  <cols>
    <col min="1" max="2" width="1.7109375" style="22" customWidth="1"/>
    <col min="3" max="3" width="5.5703125" style="22" customWidth="1"/>
    <col min="4" max="4" width="3" style="22" customWidth="1"/>
    <col min="5" max="5" width="22" style="22" customWidth="1"/>
    <col min="6" max="6" width="12.28515625" style="22" customWidth="1"/>
    <col min="7" max="35" width="9.5703125" style="22" customWidth="1"/>
    <col min="36" max="16384" width="10" style="22"/>
  </cols>
  <sheetData>
    <row r="1" spans="1:37" ht="18.75">
      <c r="C1" s="23" t="s">
        <v>38</v>
      </c>
    </row>
    <row r="3" spans="1:37" ht="15" customHeight="1">
      <c r="B3" s="24"/>
      <c r="C3" s="62" t="s">
        <v>623</v>
      </c>
      <c r="D3" s="25" t="s">
        <v>39</v>
      </c>
    </row>
    <row r="4" spans="1:37" ht="18" customHeight="1">
      <c r="B4" s="24"/>
      <c r="C4" s="26" t="s">
        <v>40</v>
      </c>
      <c r="D4" s="558" t="s">
        <v>41</v>
      </c>
      <c r="E4" s="559"/>
      <c r="F4" s="26" t="s">
        <v>42</v>
      </c>
      <c r="G4" s="27">
        <v>1990</v>
      </c>
      <c r="H4" s="27">
        <f t="shared" ref="H4:AI4" si="0">G4+1</f>
        <v>1991</v>
      </c>
      <c r="I4" s="27">
        <f t="shared" si="0"/>
        <v>1992</v>
      </c>
      <c r="J4" s="27">
        <f t="shared" si="0"/>
        <v>1993</v>
      </c>
      <c r="K4" s="27">
        <f t="shared" si="0"/>
        <v>1994</v>
      </c>
      <c r="L4" s="27">
        <f t="shared" si="0"/>
        <v>1995</v>
      </c>
      <c r="M4" s="27">
        <f t="shared" si="0"/>
        <v>1996</v>
      </c>
      <c r="N4" s="27">
        <f t="shared" si="0"/>
        <v>1997</v>
      </c>
      <c r="O4" s="27">
        <f t="shared" si="0"/>
        <v>1998</v>
      </c>
      <c r="P4" s="27">
        <f t="shared" si="0"/>
        <v>1999</v>
      </c>
      <c r="Q4" s="27">
        <f t="shared" si="0"/>
        <v>2000</v>
      </c>
      <c r="R4" s="27">
        <f t="shared" si="0"/>
        <v>2001</v>
      </c>
      <c r="S4" s="27">
        <f t="shared" si="0"/>
        <v>2002</v>
      </c>
      <c r="T4" s="27">
        <f t="shared" si="0"/>
        <v>2003</v>
      </c>
      <c r="U4" s="27">
        <f t="shared" si="0"/>
        <v>2004</v>
      </c>
      <c r="V4" s="27">
        <f t="shared" si="0"/>
        <v>2005</v>
      </c>
      <c r="W4" s="27">
        <f t="shared" si="0"/>
        <v>2006</v>
      </c>
      <c r="X4" s="27">
        <f t="shared" si="0"/>
        <v>2007</v>
      </c>
      <c r="Y4" s="27">
        <f t="shared" si="0"/>
        <v>2008</v>
      </c>
      <c r="Z4" s="27">
        <f t="shared" si="0"/>
        <v>2009</v>
      </c>
      <c r="AA4" s="27">
        <f t="shared" si="0"/>
        <v>2010</v>
      </c>
      <c r="AB4" s="27">
        <f t="shared" si="0"/>
        <v>2011</v>
      </c>
      <c r="AC4" s="27">
        <f t="shared" si="0"/>
        <v>2012</v>
      </c>
      <c r="AD4" s="27">
        <f t="shared" si="0"/>
        <v>2013</v>
      </c>
      <c r="AE4" s="27">
        <f t="shared" si="0"/>
        <v>2014</v>
      </c>
      <c r="AF4" s="27">
        <f t="shared" si="0"/>
        <v>2015</v>
      </c>
      <c r="AG4" s="27">
        <f t="shared" si="0"/>
        <v>2016</v>
      </c>
      <c r="AH4" s="27">
        <f t="shared" si="0"/>
        <v>2017</v>
      </c>
      <c r="AI4" s="27">
        <f t="shared" si="0"/>
        <v>2018</v>
      </c>
    </row>
    <row r="5" spans="1:37" ht="15.75" customHeight="1">
      <c r="B5" s="24"/>
      <c r="C5" s="560" t="s">
        <v>43</v>
      </c>
      <c r="D5" s="28" t="s">
        <v>44</v>
      </c>
      <c r="E5" s="29"/>
      <c r="F5" s="30" t="s">
        <v>45</v>
      </c>
      <c r="G5" s="31">
        <f>SUM(G6:G8)</f>
        <v>368528.61902154383</v>
      </c>
      <c r="H5" s="31">
        <f t="shared" ref="H5:AI5" si="1">SUM(H6:H8)</f>
        <v>369426.95026114717</v>
      </c>
      <c r="I5" s="31">
        <f t="shared" si="1"/>
        <v>374331.78827581683</v>
      </c>
      <c r="J5" s="31">
        <f t="shared" si="1"/>
        <v>357044.73550049571</v>
      </c>
      <c r="K5" s="31">
        <f t="shared" si="1"/>
        <v>391464.20833277778</v>
      </c>
      <c r="L5" s="31">
        <f t="shared" si="1"/>
        <v>378904.03741296369</v>
      </c>
      <c r="M5" s="31">
        <f t="shared" si="1"/>
        <v>381215.5485954482</v>
      </c>
      <c r="N5" s="31">
        <f t="shared" si="1"/>
        <v>377451.02907512948</v>
      </c>
      <c r="O5" s="31">
        <f t="shared" si="1"/>
        <v>364972.90211676282</v>
      </c>
      <c r="P5" s="31">
        <f t="shared" si="1"/>
        <v>386944.40519299213</v>
      </c>
      <c r="Q5" s="31">
        <f t="shared" si="1"/>
        <v>395495.10615731042</v>
      </c>
      <c r="R5" s="31">
        <f t="shared" si="1"/>
        <v>386562.83709120215</v>
      </c>
      <c r="S5" s="31">
        <f t="shared" si="1"/>
        <v>413437.70591881266</v>
      </c>
      <c r="T5" s="31">
        <f t="shared" si="1"/>
        <v>432547.60360876611</v>
      </c>
      <c r="U5" s="31">
        <f t="shared" si="1"/>
        <v>430225.48069606745</v>
      </c>
      <c r="V5" s="31">
        <f t="shared" si="1"/>
        <v>449661.10635215876</v>
      </c>
      <c r="W5" s="31">
        <f t="shared" si="1"/>
        <v>440695.09589406685</v>
      </c>
      <c r="X5" s="31">
        <f t="shared" si="1"/>
        <v>490937.05432771781</v>
      </c>
      <c r="Y5" s="31">
        <f t="shared" si="1"/>
        <v>471726.15975454485</v>
      </c>
      <c r="Z5" s="31">
        <f t="shared" si="1"/>
        <v>441431.81459801923</v>
      </c>
      <c r="AA5" s="31">
        <f t="shared" si="1"/>
        <v>473849.07749450556</v>
      </c>
      <c r="AB5" s="31">
        <f t="shared" si="1"/>
        <v>534791.55962653342</v>
      </c>
      <c r="AC5" s="31">
        <f t="shared" si="1"/>
        <v>581482.30249302788</v>
      </c>
      <c r="AD5" s="31">
        <f t="shared" si="1"/>
        <v>583367.32829607395</v>
      </c>
      <c r="AE5" s="31">
        <f t="shared" si="1"/>
        <v>552883.8055846116</v>
      </c>
      <c r="AF5" s="31">
        <f t="shared" si="1"/>
        <v>527320.90043219982</v>
      </c>
      <c r="AG5" s="31">
        <f t="shared" si="1"/>
        <v>522736.38408327958</v>
      </c>
      <c r="AH5" s="31">
        <f t="shared" si="1"/>
        <v>508760.0563122129</v>
      </c>
      <c r="AI5" s="31">
        <f t="shared" si="1"/>
        <v>472488.17024059576</v>
      </c>
      <c r="AJ5" s="32"/>
      <c r="AK5" s="32"/>
    </row>
    <row r="6" spans="1:37" ht="15.75" customHeight="1">
      <c r="A6" s="22" t="s">
        <v>46</v>
      </c>
      <c r="B6" s="24"/>
      <c r="C6" s="561"/>
      <c r="D6" s="33"/>
      <c r="E6" s="34" t="s">
        <v>47</v>
      </c>
      <c r="F6" s="30" t="s">
        <v>45</v>
      </c>
      <c r="G6" s="31">
        <v>303054.86569706519</v>
      </c>
      <c r="H6" s="31">
        <v>305126.7019711982</v>
      </c>
      <c r="I6" s="31">
        <v>311886.49210793152</v>
      </c>
      <c r="J6" s="31">
        <v>292340.10352362233</v>
      </c>
      <c r="K6" s="31">
        <v>330213.28014361882</v>
      </c>
      <c r="L6" s="31">
        <v>317587.27608015575</v>
      </c>
      <c r="M6" s="31">
        <v>318924.41290238185</v>
      </c>
      <c r="N6" s="31">
        <v>312836.11663005059</v>
      </c>
      <c r="O6" s="31">
        <v>302942.95024773019</v>
      </c>
      <c r="P6" s="31">
        <v>322518.16643691051</v>
      </c>
      <c r="Q6" s="31">
        <v>330117.86699998536</v>
      </c>
      <c r="R6" s="31">
        <v>323028.70900693373</v>
      </c>
      <c r="S6" s="31">
        <v>350095.46261490596</v>
      </c>
      <c r="T6" s="31">
        <v>367664.92704294063</v>
      </c>
      <c r="U6" s="31">
        <v>362723.91271796718</v>
      </c>
      <c r="V6" s="31">
        <v>378044.38055383007</v>
      </c>
      <c r="W6" s="31">
        <v>369049.9616148863</v>
      </c>
      <c r="X6" s="31">
        <v>419683.91867747298</v>
      </c>
      <c r="Y6" s="31">
        <v>402635.54374635196</v>
      </c>
      <c r="Z6" s="31">
        <v>373132.74583728303</v>
      </c>
      <c r="AA6" s="31">
        <v>404239.7557467767</v>
      </c>
      <c r="AB6" s="31">
        <v>468952.47187831951</v>
      </c>
      <c r="AC6" s="31">
        <v>516377.41734689404</v>
      </c>
      <c r="AD6" s="31">
        <v>521750.79237654997</v>
      </c>
      <c r="AE6" s="31">
        <v>493351.95621895517</v>
      </c>
      <c r="AF6" s="31">
        <v>468475.17961886124</v>
      </c>
      <c r="AG6" s="31">
        <v>469005.00918981887</v>
      </c>
      <c r="AH6" s="31">
        <v>456772.34249734634</v>
      </c>
      <c r="AI6" s="31">
        <v>418339.24032790022</v>
      </c>
      <c r="AJ6" s="32"/>
      <c r="AK6" s="32"/>
    </row>
    <row r="7" spans="1:37" ht="15.95" customHeight="1">
      <c r="A7" s="22" t="s">
        <v>46</v>
      </c>
      <c r="B7" s="24"/>
      <c r="C7" s="561"/>
      <c r="D7" s="33"/>
      <c r="E7" s="35" t="s">
        <v>48</v>
      </c>
      <c r="F7" s="30" t="s">
        <v>45</v>
      </c>
      <c r="G7" s="31">
        <v>36396.777499714619</v>
      </c>
      <c r="H7" s="31">
        <v>37139.911822916838</v>
      </c>
      <c r="I7" s="31">
        <v>37816.013461363917</v>
      </c>
      <c r="J7" s="31">
        <v>40236.576391708644</v>
      </c>
      <c r="K7" s="31">
        <v>40355.228432390562</v>
      </c>
      <c r="L7" s="31">
        <v>41084.928158788913</v>
      </c>
      <c r="M7" s="31">
        <v>42846.497085632989</v>
      </c>
      <c r="N7" s="31">
        <v>46127.420843472821</v>
      </c>
      <c r="O7" s="31">
        <v>45396.008884434152</v>
      </c>
      <c r="P7" s="31">
        <v>46657.118165971398</v>
      </c>
      <c r="Q7" s="31">
        <v>46977.999500703947</v>
      </c>
      <c r="R7" s="31">
        <v>45715.681416174899</v>
      </c>
      <c r="S7" s="31">
        <v>45396.999939722249</v>
      </c>
      <c r="T7" s="31">
        <v>47811.14302474432</v>
      </c>
      <c r="U7" s="31">
        <v>49608.224518860727</v>
      </c>
      <c r="V7" s="31">
        <v>50888.346243770655</v>
      </c>
      <c r="W7" s="31">
        <v>50954.244569486516</v>
      </c>
      <c r="X7" s="31">
        <v>49823.841669059155</v>
      </c>
      <c r="Y7" s="31">
        <v>47879.803179244751</v>
      </c>
      <c r="Z7" s="31">
        <v>47184.421955023121</v>
      </c>
      <c r="AA7" s="31">
        <v>47715.433292970272</v>
      </c>
      <c r="AB7" s="31">
        <v>44478.241690336225</v>
      </c>
      <c r="AC7" s="31">
        <v>43297.76141754305</v>
      </c>
      <c r="AD7" s="31">
        <v>42939.356967710635</v>
      </c>
      <c r="AE7" s="31">
        <v>41103.166453504375</v>
      </c>
      <c r="AF7" s="31">
        <v>41663.62560512167</v>
      </c>
      <c r="AG7" s="31">
        <v>35882.716256887143</v>
      </c>
      <c r="AH7" s="31">
        <v>35147.276968609112</v>
      </c>
      <c r="AI7" s="31">
        <v>36211.094348312152</v>
      </c>
      <c r="AJ7" s="32"/>
      <c r="AK7" s="32"/>
    </row>
    <row r="8" spans="1:37" ht="30" customHeight="1">
      <c r="A8" s="22" t="s">
        <v>46</v>
      </c>
      <c r="B8" s="24"/>
      <c r="C8" s="561"/>
      <c r="D8" s="33"/>
      <c r="E8" s="35" t="s">
        <v>49</v>
      </c>
      <c r="F8" s="30" t="s">
        <v>45</v>
      </c>
      <c r="G8" s="31">
        <v>29076.975824763987</v>
      </c>
      <c r="H8" s="31">
        <v>27160.336467032153</v>
      </c>
      <c r="I8" s="31">
        <v>24629.282706521382</v>
      </c>
      <c r="J8" s="31">
        <v>24468.055585164737</v>
      </c>
      <c r="K8" s="31">
        <v>20895.699756768408</v>
      </c>
      <c r="L8" s="31">
        <v>20231.833174019022</v>
      </c>
      <c r="M8" s="31">
        <v>19444.638607433382</v>
      </c>
      <c r="N8" s="31">
        <v>18487.491601606052</v>
      </c>
      <c r="O8" s="31">
        <v>16633.942984598467</v>
      </c>
      <c r="P8" s="31">
        <v>17769.120590110186</v>
      </c>
      <c r="Q8" s="31">
        <v>18399.23965662111</v>
      </c>
      <c r="R8" s="31">
        <v>17818.446668093529</v>
      </c>
      <c r="S8" s="31">
        <v>17945.243364184455</v>
      </c>
      <c r="T8" s="31">
        <v>17071.533541081109</v>
      </c>
      <c r="U8" s="31">
        <v>17893.343459239535</v>
      </c>
      <c r="V8" s="31">
        <v>20728.379554557996</v>
      </c>
      <c r="W8" s="31">
        <v>20690.889709694045</v>
      </c>
      <c r="X8" s="31">
        <v>21429.2939811857</v>
      </c>
      <c r="Y8" s="31">
        <v>21210.812828948143</v>
      </c>
      <c r="Z8" s="31">
        <v>21114.646805713077</v>
      </c>
      <c r="AA8" s="31">
        <v>21893.888454758591</v>
      </c>
      <c r="AB8" s="31">
        <v>21360.846057877734</v>
      </c>
      <c r="AC8" s="31">
        <v>21807.123728590799</v>
      </c>
      <c r="AD8" s="31">
        <v>18677.178951813345</v>
      </c>
      <c r="AE8" s="31">
        <v>18428.682912151977</v>
      </c>
      <c r="AF8" s="31">
        <v>17182.095208216968</v>
      </c>
      <c r="AG8" s="31">
        <v>17848.65863657356</v>
      </c>
      <c r="AH8" s="31">
        <v>16840.436846257402</v>
      </c>
      <c r="AI8" s="31">
        <v>17937.835564383375</v>
      </c>
      <c r="AJ8" s="32"/>
      <c r="AK8" s="32"/>
    </row>
    <row r="9" spans="1:37" ht="15.95" customHeight="1">
      <c r="B9" s="24"/>
      <c r="C9" s="561"/>
      <c r="D9" s="28" t="s">
        <v>50</v>
      </c>
      <c r="E9" s="35"/>
      <c r="F9" s="30" t="s">
        <v>45</v>
      </c>
      <c r="G9" s="31">
        <f>SUM(G10:G16)</f>
        <v>349702.97462642164</v>
      </c>
      <c r="H9" s="31">
        <f t="shared" ref="H9:AI9" si="2">SUM(H10:H16)</f>
        <v>346246.21961825184</v>
      </c>
      <c r="I9" s="31">
        <f t="shared" si="2"/>
        <v>341133.75041511643</v>
      </c>
      <c r="J9" s="31">
        <f t="shared" si="2"/>
        <v>342048.7817752384</v>
      </c>
      <c r="K9" s="31">
        <f t="shared" si="2"/>
        <v>350798.170829184</v>
      </c>
      <c r="L9" s="31">
        <f t="shared" si="2"/>
        <v>357555.92542884452</v>
      </c>
      <c r="M9" s="31">
        <f t="shared" si="2"/>
        <v>360487.82014702482</v>
      </c>
      <c r="N9" s="31">
        <f t="shared" si="2"/>
        <v>356807.01160518045</v>
      </c>
      <c r="O9" s="31">
        <f t="shared" si="2"/>
        <v>332227.47369395959</v>
      </c>
      <c r="P9" s="31">
        <f t="shared" si="2"/>
        <v>336624.40278305655</v>
      </c>
      <c r="Q9" s="31">
        <f t="shared" si="2"/>
        <v>346635.21568174509</v>
      </c>
      <c r="R9" s="31">
        <f t="shared" si="2"/>
        <v>340556.9738720418</v>
      </c>
      <c r="S9" s="31">
        <f t="shared" si="2"/>
        <v>346294.84223280085</v>
      </c>
      <c r="T9" s="31">
        <f t="shared" si="2"/>
        <v>344191.24384990451</v>
      </c>
      <c r="U9" s="31">
        <f t="shared" si="2"/>
        <v>343688.03022397601</v>
      </c>
      <c r="V9" s="31">
        <f t="shared" si="2"/>
        <v>334188.8773188722</v>
      </c>
      <c r="W9" s="31">
        <f t="shared" si="2"/>
        <v>331561.78007788392</v>
      </c>
      <c r="X9" s="31">
        <f t="shared" si="2"/>
        <v>329729.88458162936</v>
      </c>
      <c r="Y9" s="31">
        <f t="shared" si="2"/>
        <v>300777.91376189713</v>
      </c>
      <c r="Z9" s="31">
        <f t="shared" si="2"/>
        <v>283828.99477961869</v>
      </c>
      <c r="AA9" s="31">
        <f t="shared" si="2"/>
        <v>300375.42797268555</v>
      </c>
      <c r="AB9" s="31">
        <f t="shared" si="2"/>
        <v>299342.91371114628</v>
      </c>
      <c r="AC9" s="31">
        <f t="shared" si="2"/>
        <v>299007.50831451372</v>
      </c>
      <c r="AD9" s="31">
        <f t="shared" si="2"/>
        <v>304121.15293314616</v>
      </c>
      <c r="AE9" s="31">
        <f t="shared" si="2"/>
        <v>296552.71903616819</v>
      </c>
      <c r="AF9" s="31">
        <f t="shared" si="2"/>
        <v>287512.70128707343</v>
      </c>
      <c r="AG9" s="31">
        <f t="shared" si="2"/>
        <v>273646.82076730608</v>
      </c>
      <c r="AH9" s="31">
        <f t="shared" si="2"/>
        <v>269847.49213257973</v>
      </c>
      <c r="AI9" s="31">
        <f t="shared" si="2"/>
        <v>262837.27629397379</v>
      </c>
      <c r="AJ9" s="32"/>
      <c r="AK9" s="32"/>
    </row>
    <row r="10" spans="1:37" ht="15.95" customHeight="1">
      <c r="A10" s="22" t="s">
        <v>46</v>
      </c>
      <c r="B10" s="24"/>
      <c r="C10" s="561"/>
      <c r="E10" s="35" t="s">
        <v>51</v>
      </c>
      <c r="F10" s="30" t="s">
        <v>45</v>
      </c>
      <c r="G10" s="31">
        <v>150688.829616929</v>
      </c>
      <c r="H10" s="31">
        <v>146221.87579477439</v>
      </c>
      <c r="I10" s="31">
        <v>139449.57847360292</v>
      </c>
      <c r="J10" s="31">
        <v>139318.37750132749</v>
      </c>
      <c r="K10" s="31">
        <v>141559.25231742754</v>
      </c>
      <c r="L10" s="31">
        <v>143096.08242710834</v>
      </c>
      <c r="M10" s="31">
        <v>145622.17024946189</v>
      </c>
      <c r="N10" s="31">
        <v>148047.48202865123</v>
      </c>
      <c r="O10" s="31">
        <v>140181.09935872172</v>
      </c>
      <c r="P10" s="31">
        <v>144273.6057508708</v>
      </c>
      <c r="Q10" s="31">
        <v>152113.25575091387</v>
      </c>
      <c r="R10" s="31">
        <v>149541.95273022965</v>
      </c>
      <c r="S10" s="31">
        <v>155372.19304097185</v>
      </c>
      <c r="T10" s="31">
        <v>156839.72639991404</v>
      </c>
      <c r="U10" s="31">
        <v>157605.86273306582</v>
      </c>
      <c r="V10" s="31">
        <v>154174.85049600658</v>
      </c>
      <c r="W10" s="31">
        <v>156137.05168171413</v>
      </c>
      <c r="X10" s="31">
        <v>160346.96326523196</v>
      </c>
      <c r="Y10" s="31">
        <v>144768.70630210877</v>
      </c>
      <c r="Z10" s="31">
        <v>135644.00255862475</v>
      </c>
      <c r="AA10" s="31">
        <v>153172.2533465208</v>
      </c>
      <c r="AB10" s="31">
        <v>148895.56640618594</v>
      </c>
      <c r="AC10" s="31">
        <v>151308.70468427631</v>
      </c>
      <c r="AD10" s="31">
        <v>157569.2908366576</v>
      </c>
      <c r="AE10" s="31">
        <v>155123.55247935609</v>
      </c>
      <c r="AF10" s="31">
        <v>148896.81671951778</v>
      </c>
      <c r="AG10" s="31">
        <v>142784.56482321009</v>
      </c>
      <c r="AH10" s="31">
        <v>139784.32631975645</v>
      </c>
      <c r="AI10" s="31">
        <v>136046.9202699356</v>
      </c>
      <c r="AJ10" s="32"/>
      <c r="AK10" s="32"/>
    </row>
    <row r="11" spans="1:37" ht="15.95" customHeight="1">
      <c r="B11" s="24"/>
      <c r="C11" s="561"/>
      <c r="D11" s="33"/>
      <c r="E11" s="36" t="s">
        <v>52</v>
      </c>
      <c r="F11" s="30" t="s">
        <v>45</v>
      </c>
      <c r="G11" s="31">
        <v>8428.0971435566353</v>
      </c>
      <c r="H11" s="31">
        <v>8292.4186329225668</v>
      </c>
      <c r="I11" s="31">
        <v>8297.9088222031351</v>
      </c>
      <c r="J11" s="31">
        <v>7954.6011099905827</v>
      </c>
      <c r="K11" s="31">
        <v>7734.0983947981322</v>
      </c>
      <c r="L11" s="31">
        <v>7380.1557155556338</v>
      </c>
      <c r="M11" s="31">
        <v>6612.2528828848826</v>
      </c>
      <c r="N11" s="31">
        <v>6869.1303998694211</v>
      </c>
      <c r="O11" s="31">
        <v>6683.8070472056352</v>
      </c>
      <c r="P11" s="31">
        <v>6625.4384215700775</v>
      </c>
      <c r="Q11" s="31">
        <v>6331.9530895417365</v>
      </c>
      <c r="R11" s="31">
        <v>6365.7141003784691</v>
      </c>
      <c r="S11" s="31">
        <v>6284.9448369104975</v>
      </c>
      <c r="T11" s="31">
        <v>6299.3215271441395</v>
      </c>
      <c r="U11" s="31">
        <v>6180.8323991292236</v>
      </c>
      <c r="V11" s="31">
        <v>5705.0260196692298</v>
      </c>
      <c r="W11" s="31">
        <v>5655.0459088078787</v>
      </c>
      <c r="X11" s="31">
        <v>5053.9069478284055</v>
      </c>
      <c r="Y11" s="31">
        <v>4802.927485438332</v>
      </c>
      <c r="Z11" s="31">
        <v>4066.3205906370385</v>
      </c>
      <c r="AA11" s="31">
        <v>3998.6798615696816</v>
      </c>
      <c r="AB11" s="31">
        <v>3871.2268070886626</v>
      </c>
      <c r="AC11" s="31">
        <v>4036.9105723442899</v>
      </c>
      <c r="AD11" s="31">
        <v>3778.116953727967</v>
      </c>
      <c r="AE11" s="31">
        <v>3672.7704173790266</v>
      </c>
      <c r="AF11" s="31">
        <v>3282.1263554196134</v>
      </c>
      <c r="AG11" s="31">
        <v>3556.2766802347187</v>
      </c>
      <c r="AH11" s="31">
        <v>3171.7741339509312</v>
      </c>
      <c r="AI11" s="31">
        <v>3113.7825441155974</v>
      </c>
      <c r="AJ11" s="32"/>
      <c r="AK11" s="32"/>
    </row>
    <row r="12" spans="1:37" ht="15.95" customHeight="1">
      <c r="B12" s="24"/>
      <c r="C12" s="561"/>
      <c r="D12" s="33"/>
      <c r="E12" s="36" t="s">
        <v>53</v>
      </c>
      <c r="F12" s="30" t="s">
        <v>45</v>
      </c>
      <c r="G12" s="31">
        <v>58038.913439948694</v>
      </c>
      <c r="H12" s="31">
        <v>59092.383859263347</v>
      </c>
      <c r="I12" s="31">
        <v>59359.941745892189</v>
      </c>
      <c r="J12" s="31">
        <v>60067.14230098101</v>
      </c>
      <c r="K12" s="31">
        <v>62923.670181740054</v>
      </c>
      <c r="L12" s="31">
        <v>64239.258242763884</v>
      </c>
      <c r="M12" s="31">
        <v>66407.029695545571</v>
      </c>
      <c r="N12" s="31">
        <v>64997.752562266411</v>
      </c>
      <c r="O12" s="31">
        <v>55311.84143316673</v>
      </c>
      <c r="P12" s="31">
        <v>55541.367136128567</v>
      </c>
      <c r="Q12" s="31">
        <v>59022.235230094077</v>
      </c>
      <c r="R12" s="31">
        <v>56978.51457996243</v>
      </c>
      <c r="S12" s="31">
        <v>56875.841463184202</v>
      </c>
      <c r="T12" s="31">
        <v>54958.396065759</v>
      </c>
      <c r="U12" s="31">
        <v>55615.423900313384</v>
      </c>
      <c r="V12" s="31">
        <v>54487.50034393165</v>
      </c>
      <c r="W12" s="31">
        <v>53329.462246272044</v>
      </c>
      <c r="X12" s="31">
        <v>53723.439167135766</v>
      </c>
      <c r="Y12" s="31">
        <v>49796.636419825649</v>
      </c>
      <c r="Z12" s="31">
        <v>48955.509473155958</v>
      </c>
      <c r="AA12" s="31">
        <v>49188.143131443452</v>
      </c>
      <c r="AB12" s="31">
        <v>48483.834086684488</v>
      </c>
      <c r="AC12" s="31">
        <v>46107.500637314421</v>
      </c>
      <c r="AD12" s="31">
        <v>47287.283467956695</v>
      </c>
      <c r="AE12" s="31">
        <v>45499.290030876975</v>
      </c>
      <c r="AF12" s="31">
        <v>44570.865460850051</v>
      </c>
      <c r="AG12" s="31">
        <v>41084.40218289294</v>
      </c>
      <c r="AH12" s="31">
        <v>41841.126136063256</v>
      </c>
      <c r="AI12" s="31">
        <v>40637.612089832386</v>
      </c>
      <c r="AJ12" s="32"/>
      <c r="AK12" s="32"/>
    </row>
    <row r="13" spans="1:37" ht="15.95" customHeight="1">
      <c r="B13" s="24"/>
      <c r="C13" s="561"/>
      <c r="D13" s="33"/>
      <c r="E13" s="36" t="s">
        <v>54</v>
      </c>
      <c r="F13" s="30" t="s">
        <v>45</v>
      </c>
      <c r="G13" s="31">
        <v>27105.338148128267</v>
      </c>
      <c r="H13" s="31">
        <v>27509.547232195317</v>
      </c>
      <c r="I13" s="31">
        <v>27390.543989109468</v>
      </c>
      <c r="J13" s="31">
        <v>28250.520461693864</v>
      </c>
      <c r="K13" s="31">
        <v>29495.6099240441</v>
      </c>
      <c r="L13" s="31">
        <v>31427.398721815141</v>
      </c>
      <c r="M13" s="31">
        <v>31392.031888159316</v>
      </c>
      <c r="N13" s="31">
        <v>31299.114757047828</v>
      </c>
      <c r="O13" s="31">
        <v>30443.496658875702</v>
      </c>
      <c r="P13" s="31">
        <v>30923.242892818922</v>
      </c>
      <c r="Q13" s="31">
        <v>31678.989794819947</v>
      </c>
      <c r="R13" s="31">
        <v>31267.473238869385</v>
      </c>
      <c r="S13" s="31">
        <v>30970.870717312802</v>
      </c>
      <c r="T13" s="31">
        <v>30583.43093251258</v>
      </c>
      <c r="U13" s="31">
        <v>30856.373075356008</v>
      </c>
      <c r="V13" s="31">
        <v>29738.219607976298</v>
      </c>
      <c r="W13" s="31">
        <v>28108.389824622333</v>
      </c>
      <c r="X13" s="31">
        <v>26872.989041381938</v>
      </c>
      <c r="Y13" s="31">
        <v>25004.161261243422</v>
      </c>
      <c r="Z13" s="31">
        <v>23424.607564052705</v>
      </c>
      <c r="AA13" s="31">
        <v>22591.768102115559</v>
      </c>
      <c r="AB13" s="31">
        <v>23266.383764102688</v>
      </c>
      <c r="AC13" s="31">
        <v>23761.287456481441</v>
      </c>
      <c r="AD13" s="31">
        <v>23778.211389505821</v>
      </c>
      <c r="AE13" s="31">
        <v>22847.796809411517</v>
      </c>
      <c r="AF13" s="31">
        <v>23248.243934993268</v>
      </c>
      <c r="AG13" s="31">
        <v>20802.148342712349</v>
      </c>
      <c r="AH13" s="31">
        <v>20466.274711874525</v>
      </c>
      <c r="AI13" s="31">
        <v>20228.655956339782</v>
      </c>
      <c r="AJ13" s="32"/>
      <c r="AK13" s="32"/>
    </row>
    <row r="14" spans="1:37" ht="15.95" customHeight="1">
      <c r="B14" s="24"/>
      <c r="C14" s="561"/>
      <c r="D14" s="33"/>
      <c r="E14" s="36" t="s">
        <v>55</v>
      </c>
      <c r="F14" s="30" t="s">
        <v>45</v>
      </c>
      <c r="G14" s="31">
        <v>7648.8791682264909</v>
      </c>
      <c r="H14" s="31">
        <v>8082.6128491368845</v>
      </c>
      <c r="I14" s="31">
        <v>8578.9551270705288</v>
      </c>
      <c r="J14" s="31">
        <v>9076.1518546031912</v>
      </c>
      <c r="K14" s="31">
        <v>9298.927256967183</v>
      </c>
      <c r="L14" s="31">
        <v>10132.365611923189</v>
      </c>
      <c r="M14" s="31">
        <v>9931.8558957365458</v>
      </c>
      <c r="N14" s="31">
        <v>10343.284969340371</v>
      </c>
      <c r="O14" s="31">
        <v>11096.093108705283</v>
      </c>
      <c r="P14" s="31">
        <v>11591.027456743392</v>
      </c>
      <c r="Q14" s="31">
        <v>11510.993687541199</v>
      </c>
      <c r="R14" s="31">
        <v>11959.558368595601</v>
      </c>
      <c r="S14" s="31">
        <v>12386.994177392133</v>
      </c>
      <c r="T14" s="31">
        <v>12056.442089621756</v>
      </c>
      <c r="U14" s="31">
        <v>12463.501561856461</v>
      </c>
      <c r="V14" s="31">
        <v>12217.203720508938</v>
      </c>
      <c r="W14" s="31">
        <v>11931.202085936688</v>
      </c>
      <c r="X14" s="31">
        <v>10903.811617519465</v>
      </c>
      <c r="Y14" s="31">
        <v>10096.059581179527</v>
      </c>
      <c r="Z14" s="31">
        <v>9906.2417150571309</v>
      </c>
      <c r="AA14" s="31">
        <v>9924.6177405904436</v>
      </c>
      <c r="AB14" s="31">
        <v>10899.66151193256</v>
      </c>
      <c r="AC14" s="31">
        <v>10653.287008691816</v>
      </c>
      <c r="AD14" s="31">
        <v>9900.6129242714669</v>
      </c>
      <c r="AE14" s="31">
        <v>9668.4663225233817</v>
      </c>
      <c r="AF14" s="31">
        <v>8669.3196180326377</v>
      </c>
      <c r="AG14" s="31">
        <v>8677.5291885571241</v>
      </c>
      <c r="AH14" s="31">
        <v>8163.0848817782644</v>
      </c>
      <c r="AI14" s="31">
        <v>8187.7274463375707</v>
      </c>
      <c r="AJ14" s="32"/>
      <c r="AK14" s="32"/>
    </row>
    <row r="15" spans="1:37" ht="15.95" customHeight="1">
      <c r="B15" s="24"/>
      <c r="C15" s="561"/>
      <c r="D15" s="33"/>
      <c r="E15" s="36" t="s">
        <v>56</v>
      </c>
      <c r="F15" s="30" t="s">
        <v>45</v>
      </c>
      <c r="G15" s="37">
        <v>43620.14539336467</v>
      </c>
      <c r="H15" s="37">
        <v>44225.742483919268</v>
      </c>
      <c r="I15" s="37">
        <v>44680.149504848916</v>
      </c>
      <c r="J15" s="37">
        <v>45286.50666137068</v>
      </c>
      <c r="K15" s="37">
        <v>46001.892822577931</v>
      </c>
      <c r="L15" s="37">
        <v>46453.076330529453</v>
      </c>
      <c r="M15" s="37">
        <v>46258.191620983562</v>
      </c>
      <c r="N15" s="37">
        <v>45360.932556067564</v>
      </c>
      <c r="O15" s="37">
        <v>40549.541222990003</v>
      </c>
      <c r="P15" s="37">
        <v>40277.35600836105</v>
      </c>
      <c r="Q15" s="37">
        <v>40149.528990443148</v>
      </c>
      <c r="R15" s="37">
        <v>38996.505554017444</v>
      </c>
      <c r="S15" s="37">
        <v>38569.612665497065</v>
      </c>
      <c r="T15" s="37">
        <v>38504.13025086683</v>
      </c>
      <c r="U15" s="37">
        <v>36542.115345985512</v>
      </c>
      <c r="V15" s="37">
        <v>35481.528411542422</v>
      </c>
      <c r="W15" s="37">
        <v>35636.461522485857</v>
      </c>
      <c r="X15" s="37">
        <v>34547.981998954208</v>
      </c>
      <c r="Y15" s="37">
        <v>32855.189481947644</v>
      </c>
      <c r="Z15" s="37">
        <v>29281.079902346595</v>
      </c>
      <c r="AA15" s="37">
        <v>28774.88707004127</v>
      </c>
      <c r="AB15" s="37">
        <v>28680.644292432455</v>
      </c>
      <c r="AC15" s="37">
        <v>28962.068274249767</v>
      </c>
      <c r="AD15" s="37">
        <v>29865.136139842372</v>
      </c>
      <c r="AE15" s="37">
        <v>29059.341363864842</v>
      </c>
      <c r="AF15" s="37">
        <v>28133.714502911647</v>
      </c>
      <c r="AG15" s="37">
        <v>27206.81832023698</v>
      </c>
      <c r="AH15" s="37">
        <v>27005.379391209186</v>
      </c>
      <c r="AI15" s="37">
        <v>26676.679964549374</v>
      </c>
      <c r="AJ15" s="32"/>
      <c r="AK15" s="32"/>
    </row>
    <row r="16" spans="1:37" ht="15.95" customHeight="1">
      <c r="B16" s="24"/>
      <c r="C16" s="561"/>
      <c r="D16" s="38"/>
      <c r="E16" s="36" t="s">
        <v>57</v>
      </c>
      <c r="F16" s="30" t="s">
        <v>45</v>
      </c>
      <c r="G16" s="31">
        <v>54172.771716267882</v>
      </c>
      <c r="H16" s="31">
        <v>52821.638766040021</v>
      </c>
      <c r="I16" s="31">
        <v>53376.672752389248</v>
      </c>
      <c r="J16" s="31">
        <v>52095.48188527154</v>
      </c>
      <c r="K16" s="31">
        <v>53784.71993162905</v>
      </c>
      <c r="L16" s="31">
        <v>54827.58837914894</v>
      </c>
      <c r="M16" s="31">
        <v>54264.287914253058</v>
      </c>
      <c r="N16" s="31">
        <v>49889.314331937669</v>
      </c>
      <c r="O16" s="31">
        <v>47961.594864294515</v>
      </c>
      <c r="P16" s="31">
        <v>47392.36511656372</v>
      </c>
      <c r="Q16" s="31">
        <v>45828.259138391091</v>
      </c>
      <c r="R16" s="31">
        <v>45447.255299988785</v>
      </c>
      <c r="S16" s="31">
        <v>45834.385331532299</v>
      </c>
      <c r="T16" s="31">
        <v>44949.796584086114</v>
      </c>
      <c r="U16" s="31">
        <v>44423.921208269603</v>
      </c>
      <c r="V16" s="31">
        <v>42384.548719237107</v>
      </c>
      <c r="W16" s="31">
        <v>40764.16680804496</v>
      </c>
      <c r="X16" s="31">
        <v>38280.792543577598</v>
      </c>
      <c r="Y16" s="31">
        <v>33454.233230153797</v>
      </c>
      <c r="Z16" s="31">
        <v>32551.232975744504</v>
      </c>
      <c r="AA16" s="31">
        <v>32725.078720404323</v>
      </c>
      <c r="AB16" s="31">
        <v>35245.59684271954</v>
      </c>
      <c r="AC16" s="31">
        <v>34177.749681155656</v>
      </c>
      <c r="AD16" s="31">
        <v>31942.501221184186</v>
      </c>
      <c r="AE16" s="31">
        <v>30681.501612756314</v>
      </c>
      <c r="AF16" s="31">
        <v>30711.614695348402</v>
      </c>
      <c r="AG16" s="31">
        <v>29535.081229461852</v>
      </c>
      <c r="AH16" s="31">
        <v>29415.526557947138</v>
      </c>
      <c r="AI16" s="31">
        <v>27945.898022863516</v>
      </c>
      <c r="AJ16" s="32"/>
      <c r="AK16" s="32"/>
    </row>
    <row r="17" spans="1:37" ht="15.95" customHeight="1">
      <c r="B17" s="24"/>
      <c r="C17" s="561"/>
      <c r="D17" s="28" t="s">
        <v>58</v>
      </c>
      <c r="E17" s="36"/>
      <c r="F17" s="30" t="s">
        <v>45</v>
      </c>
      <c r="G17" s="31">
        <f>SUM(G18:G22)</f>
        <v>200985.62690738379</v>
      </c>
      <c r="H17" s="31">
        <f t="shared" ref="H17:AI17" si="3">SUM(H18:H22)</f>
        <v>212718.2697912087</v>
      </c>
      <c r="I17" s="31">
        <f t="shared" si="3"/>
        <v>219416.48618259441</v>
      </c>
      <c r="J17" s="31">
        <f t="shared" si="3"/>
        <v>223245.98725757445</v>
      </c>
      <c r="K17" s="31">
        <f t="shared" si="3"/>
        <v>232601.79863442475</v>
      </c>
      <c r="L17" s="31">
        <f t="shared" si="3"/>
        <v>241992.7221855461</v>
      </c>
      <c r="M17" s="31">
        <f t="shared" si="3"/>
        <v>248776.41768676386</v>
      </c>
      <c r="N17" s="31">
        <f t="shared" si="3"/>
        <v>250677.0552891652</v>
      </c>
      <c r="O17" s="31">
        <f t="shared" si="3"/>
        <v>248905.67187256762</v>
      </c>
      <c r="P17" s="31">
        <f t="shared" si="3"/>
        <v>253026.8414215268</v>
      </c>
      <c r="Q17" s="31">
        <f t="shared" si="3"/>
        <v>252656.4436909527</v>
      </c>
      <c r="R17" s="31">
        <f t="shared" si="3"/>
        <v>256848.91657177196</v>
      </c>
      <c r="S17" s="31">
        <f t="shared" si="3"/>
        <v>253207.44227838816</v>
      </c>
      <c r="T17" s="31">
        <f t="shared" si="3"/>
        <v>249170.79421338165</v>
      </c>
      <c r="U17" s="31">
        <f t="shared" si="3"/>
        <v>243245.62225292891</v>
      </c>
      <c r="V17" s="31">
        <f t="shared" si="3"/>
        <v>237777.13001656972</v>
      </c>
      <c r="W17" s="31">
        <f t="shared" si="3"/>
        <v>235129.27713905758</v>
      </c>
      <c r="X17" s="31">
        <f t="shared" si="3"/>
        <v>232383.81826608549</v>
      </c>
      <c r="Y17" s="31">
        <f t="shared" si="3"/>
        <v>224773.40283190022</v>
      </c>
      <c r="Z17" s="31">
        <f t="shared" si="3"/>
        <v>221488.24726264266</v>
      </c>
      <c r="AA17" s="31">
        <f t="shared" si="3"/>
        <v>221968.63067432618</v>
      </c>
      <c r="AB17" s="31">
        <f t="shared" si="3"/>
        <v>217137.94997739693</v>
      </c>
      <c r="AC17" s="31">
        <f t="shared" si="3"/>
        <v>218004.14694029768</v>
      </c>
      <c r="AD17" s="31">
        <f t="shared" si="3"/>
        <v>215114.75469784974</v>
      </c>
      <c r="AE17" s="31">
        <f t="shared" si="3"/>
        <v>210130.53899187123</v>
      </c>
      <c r="AF17" s="31">
        <f t="shared" si="3"/>
        <v>208852.84203428042</v>
      </c>
      <c r="AG17" s="31">
        <f t="shared" si="3"/>
        <v>206949.04937098973</v>
      </c>
      <c r="AH17" s="31">
        <f t="shared" si="3"/>
        <v>205394.00673554244</v>
      </c>
      <c r="AI17" s="31">
        <f t="shared" si="3"/>
        <v>202914.49097865622</v>
      </c>
      <c r="AJ17" s="32"/>
      <c r="AK17" s="32"/>
    </row>
    <row r="18" spans="1:37" ht="15.95" customHeight="1">
      <c r="B18" s="24"/>
      <c r="C18" s="561"/>
      <c r="E18" s="36" t="s">
        <v>59</v>
      </c>
      <c r="F18" s="30" t="s">
        <v>45</v>
      </c>
      <c r="G18" s="31">
        <v>7162.4137346729703</v>
      </c>
      <c r="H18" s="31">
        <v>7762.9604814168806</v>
      </c>
      <c r="I18" s="31">
        <v>8291.4720276213466</v>
      </c>
      <c r="J18" s="31">
        <v>8688.7643217319237</v>
      </c>
      <c r="K18" s="31">
        <v>9153.1617710055089</v>
      </c>
      <c r="L18" s="31">
        <v>10278.290579645151</v>
      </c>
      <c r="M18" s="31">
        <v>10086.072696871748</v>
      </c>
      <c r="N18" s="31">
        <v>10744.189447108491</v>
      </c>
      <c r="O18" s="31">
        <v>10709.474289425118</v>
      </c>
      <c r="P18" s="31">
        <v>10531.51751020182</v>
      </c>
      <c r="Q18" s="31">
        <v>10677.130984677187</v>
      </c>
      <c r="R18" s="31">
        <v>10724.198612064285</v>
      </c>
      <c r="S18" s="31">
        <v>10933.837362880102</v>
      </c>
      <c r="T18" s="31">
        <v>11063.17716772301</v>
      </c>
      <c r="U18" s="31">
        <v>10663.394897683746</v>
      </c>
      <c r="V18" s="31">
        <v>10798.818155679724</v>
      </c>
      <c r="W18" s="31">
        <v>11178.230718591558</v>
      </c>
      <c r="X18" s="31">
        <v>10875.772003646296</v>
      </c>
      <c r="Y18" s="31">
        <v>10277.138151555278</v>
      </c>
      <c r="Z18" s="31">
        <v>9781.3172932625148</v>
      </c>
      <c r="AA18" s="31">
        <v>9192.9735720128101</v>
      </c>
      <c r="AB18" s="31">
        <v>9001.1970499937906</v>
      </c>
      <c r="AC18" s="31">
        <v>9523.5394943963129</v>
      </c>
      <c r="AD18" s="31">
        <v>10149.054986645211</v>
      </c>
      <c r="AE18" s="31">
        <v>10173.09098063461</v>
      </c>
      <c r="AF18" s="31">
        <v>10066.904845201447</v>
      </c>
      <c r="AG18" s="31">
        <v>10186.863626035054</v>
      </c>
      <c r="AH18" s="31">
        <v>10399.461194769985</v>
      </c>
      <c r="AI18" s="31">
        <v>10536.155368135223</v>
      </c>
      <c r="AJ18" s="32"/>
      <c r="AK18" s="32"/>
    </row>
    <row r="19" spans="1:37" ht="15.95" customHeight="1">
      <c r="B19" s="24"/>
      <c r="C19" s="561"/>
      <c r="D19" s="33"/>
      <c r="E19" s="36" t="s">
        <v>60</v>
      </c>
      <c r="F19" s="30" t="s">
        <v>45</v>
      </c>
      <c r="G19" s="31">
        <v>179212.92934072274</v>
      </c>
      <c r="H19" s="31">
        <v>189744.57303371106</v>
      </c>
      <c r="I19" s="31">
        <v>196146.39547489287</v>
      </c>
      <c r="J19" s="31">
        <v>199782.44932030473</v>
      </c>
      <c r="K19" s="31">
        <v>208403.17163606407</v>
      </c>
      <c r="L19" s="31">
        <v>216223.22024080507</v>
      </c>
      <c r="M19" s="31">
        <v>222311.83896334661</v>
      </c>
      <c r="N19" s="31">
        <v>222483.61608069632</v>
      </c>
      <c r="O19" s="31">
        <v>222537.05216334588</v>
      </c>
      <c r="P19" s="31">
        <v>226957.2286559965</v>
      </c>
      <c r="Q19" s="31">
        <v>226256.07478301052</v>
      </c>
      <c r="R19" s="31">
        <v>230878.38222433624</v>
      </c>
      <c r="S19" s="31">
        <v>226915.21356206381</v>
      </c>
      <c r="T19" s="31">
        <v>223241.87639272015</v>
      </c>
      <c r="U19" s="31">
        <v>218910.39878080782</v>
      </c>
      <c r="V19" s="31">
        <v>213317.09265214854</v>
      </c>
      <c r="W19" s="31">
        <v>210589.59359845362</v>
      </c>
      <c r="X19" s="31">
        <v>208689.72016514919</v>
      </c>
      <c r="Y19" s="31">
        <v>202582.66712342479</v>
      </c>
      <c r="Z19" s="31">
        <v>200655.64992145734</v>
      </c>
      <c r="AA19" s="31">
        <v>201457.4073325028</v>
      </c>
      <c r="AB19" s="31">
        <v>197148.11503604523</v>
      </c>
      <c r="AC19" s="31">
        <v>197158.14954409457</v>
      </c>
      <c r="AD19" s="31">
        <v>193437.46309020289</v>
      </c>
      <c r="AE19" s="31">
        <v>188521.01100799724</v>
      </c>
      <c r="AF19" s="31">
        <v>187640.9272859192</v>
      </c>
      <c r="AG19" s="31">
        <v>185708.81493163412</v>
      </c>
      <c r="AH19" s="31">
        <v>184024.0948647534</v>
      </c>
      <c r="AI19" s="31">
        <v>181333.17766116199</v>
      </c>
      <c r="AJ19" s="32"/>
      <c r="AK19" s="32"/>
    </row>
    <row r="20" spans="1:37" ht="15.95" customHeight="1">
      <c r="B20" s="24"/>
      <c r="C20" s="561"/>
      <c r="D20" s="33"/>
      <c r="E20" s="36" t="s">
        <v>61</v>
      </c>
      <c r="F20" s="30" t="s">
        <v>45</v>
      </c>
      <c r="G20" s="31">
        <v>935.4023703910384</v>
      </c>
      <c r="H20" s="31">
        <v>924.73711416675837</v>
      </c>
      <c r="I20" s="31">
        <v>900.22486958611023</v>
      </c>
      <c r="J20" s="31">
        <v>851.02964741526978</v>
      </c>
      <c r="K20" s="31">
        <v>843.00028797963614</v>
      </c>
      <c r="L20" s="31">
        <v>822.17533400256741</v>
      </c>
      <c r="M20" s="31">
        <v>810.87375714092957</v>
      </c>
      <c r="N20" s="31">
        <v>782.43829381819467</v>
      </c>
      <c r="O20" s="31">
        <v>776.13000214239332</v>
      </c>
      <c r="P20" s="31">
        <v>731.20540326174444</v>
      </c>
      <c r="Q20" s="31">
        <v>711.403495518819</v>
      </c>
      <c r="R20" s="31">
        <v>681.64268984165449</v>
      </c>
      <c r="S20" s="31">
        <v>670.21021158376595</v>
      </c>
      <c r="T20" s="31">
        <v>632.22569392365551</v>
      </c>
      <c r="U20" s="31">
        <v>651.56287742535312</v>
      </c>
      <c r="V20" s="31">
        <v>647.0677978049041</v>
      </c>
      <c r="W20" s="31">
        <v>622.91564507416251</v>
      </c>
      <c r="X20" s="31">
        <v>626.90617424157449</v>
      </c>
      <c r="Y20" s="31">
        <v>603.68456239706109</v>
      </c>
      <c r="Z20" s="31">
        <v>589.72112820930715</v>
      </c>
      <c r="AA20" s="31">
        <v>573.57841434281033</v>
      </c>
      <c r="AB20" s="31">
        <v>554.49695761658086</v>
      </c>
      <c r="AC20" s="31">
        <v>553.71835403631269</v>
      </c>
      <c r="AD20" s="31">
        <v>539.51128444594156</v>
      </c>
      <c r="AE20" s="31">
        <v>524.14697489834441</v>
      </c>
      <c r="AF20" s="31">
        <v>522.77331156872617</v>
      </c>
      <c r="AG20" s="31">
        <v>498.77630803433271</v>
      </c>
      <c r="AH20" s="31">
        <v>498.78054308621279</v>
      </c>
      <c r="AI20" s="31">
        <v>498.77899660069181</v>
      </c>
      <c r="AJ20" s="32"/>
      <c r="AK20" s="32"/>
    </row>
    <row r="21" spans="1:37" ht="15.95" customHeight="1">
      <c r="B21" s="24"/>
      <c r="C21" s="561"/>
      <c r="D21" s="33"/>
      <c r="E21" s="36" t="s">
        <v>62</v>
      </c>
      <c r="F21" s="30" t="s">
        <v>45</v>
      </c>
      <c r="G21" s="31">
        <v>13674.881461597057</v>
      </c>
      <c r="H21" s="31">
        <v>14285.999161914011</v>
      </c>
      <c r="I21" s="31">
        <v>14078.393810494077</v>
      </c>
      <c r="J21" s="31">
        <v>13923.743968122528</v>
      </c>
      <c r="K21" s="31">
        <v>14202.464939375535</v>
      </c>
      <c r="L21" s="31">
        <v>14669.036031093345</v>
      </c>
      <c r="M21" s="31">
        <v>15567.632269404563</v>
      </c>
      <c r="N21" s="31">
        <v>16666.811467542229</v>
      </c>
      <c r="O21" s="31">
        <v>14883.015417654216</v>
      </c>
      <c r="P21" s="31">
        <v>14806.889852066743</v>
      </c>
      <c r="Q21" s="31">
        <v>15011.83442774618</v>
      </c>
      <c r="R21" s="31">
        <v>14564.693045529775</v>
      </c>
      <c r="S21" s="31">
        <v>14688.181141860496</v>
      </c>
      <c r="T21" s="31">
        <v>14233.514959014825</v>
      </c>
      <c r="U21" s="31">
        <v>13020.265697011992</v>
      </c>
      <c r="V21" s="31">
        <v>13014.151410936556</v>
      </c>
      <c r="W21" s="31">
        <v>12738.537176938236</v>
      </c>
      <c r="X21" s="31">
        <v>12191.41992304845</v>
      </c>
      <c r="Y21" s="31">
        <v>11309.91299452308</v>
      </c>
      <c r="Z21" s="31">
        <v>10461.558919713474</v>
      </c>
      <c r="AA21" s="31">
        <v>10744.671355467766</v>
      </c>
      <c r="AB21" s="31">
        <v>10434.140933741313</v>
      </c>
      <c r="AC21" s="31">
        <v>10768.739547770505</v>
      </c>
      <c r="AD21" s="31">
        <v>10988.725336555726</v>
      </c>
      <c r="AE21" s="31">
        <v>10912.290028341027</v>
      </c>
      <c r="AF21" s="31">
        <v>10622.236591591065</v>
      </c>
      <c r="AG21" s="31">
        <v>10554.594505286237</v>
      </c>
      <c r="AH21" s="31">
        <v>10471.670132932872</v>
      </c>
      <c r="AI21" s="31">
        <v>10546.378952758318</v>
      </c>
      <c r="AJ21" s="32"/>
      <c r="AK21" s="32"/>
    </row>
    <row r="22" spans="1:37" ht="15.95" customHeight="1">
      <c r="B22" s="24"/>
      <c r="C22" s="561"/>
      <c r="D22" s="38"/>
      <c r="E22" s="36" t="s">
        <v>63</v>
      </c>
      <c r="F22" s="30" t="s">
        <v>45</v>
      </c>
      <c r="G22" s="37" t="s">
        <v>526</v>
      </c>
      <c r="H22" s="37" t="s">
        <v>526</v>
      </c>
      <c r="I22" s="37" t="s">
        <v>526</v>
      </c>
      <c r="J22" s="37" t="s">
        <v>526</v>
      </c>
      <c r="K22" s="37" t="s">
        <v>526</v>
      </c>
      <c r="L22" s="37" t="s">
        <v>526</v>
      </c>
      <c r="M22" s="37" t="s">
        <v>526</v>
      </c>
      <c r="N22" s="37" t="s">
        <v>526</v>
      </c>
      <c r="O22" s="37" t="s">
        <v>526</v>
      </c>
      <c r="P22" s="37" t="s">
        <v>526</v>
      </c>
      <c r="Q22" s="37" t="s">
        <v>526</v>
      </c>
      <c r="R22" s="37" t="s">
        <v>526</v>
      </c>
      <c r="S22" s="37" t="s">
        <v>526</v>
      </c>
      <c r="T22" s="37" t="s">
        <v>526</v>
      </c>
      <c r="U22" s="37" t="s">
        <v>526</v>
      </c>
      <c r="V22" s="37" t="s">
        <v>526</v>
      </c>
      <c r="W22" s="37" t="s">
        <v>526</v>
      </c>
      <c r="X22" s="37" t="s">
        <v>526</v>
      </c>
      <c r="Y22" s="37" t="s">
        <v>526</v>
      </c>
      <c r="Z22" s="37" t="s">
        <v>526</v>
      </c>
      <c r="AA22" s="37" t="s">
        <v>526</v>
      </c>
      <c r="AB22" s="37" t="s">
        <v>526</v>
      </c>
      <c r="AC22" s="37" t="s">
        <v>526</v>
      </c>
      <c r="AD22" s="37" t="s">
        <v>526</v>
      </c>
      <c r="AE22" s="37" t="s">
        <v>526</v>
      </c>
      <c r="AF22" s="37" t="s">
        <v>526</v>
      </c>
      <c r="AG22" s="37" t="s">
        <v>526</v>
      </c>
      <c r="AH22" s="37" t="s">
        <v>526</v>
      </c>
      <c r="AI22" s="37" t="s">
        <v>526</v>
      </c>
      <c r="AJ22" s="32"/>
      <c r="AK22" s="32"/>
    </row>
    <row r="23" spans="1:37" ht="15.95" customHeight="1">
      <c r="B23" s="24"/>
      <c r="C23" s="561"/>
      <c r="D23" s="28" t="s">
        <v>64</v>
      </c>
      <c r="E23" s="36"/>
      <c r="F23" s="30" t="s">
        <v>45</v>
      </c>
      <c r="G23" s="37">
        <f>SUM(G24:G26)</f>
        <v>159621.4246461076</v>
      </c>
      <c r="H23" s="37">
        <f t="shared" ref="H23:AI23" si="4">SUM(H24:H26)</f>
        <v>160910.80960172269</v>
      </c>
      <c r="I23" s="37">
        <f t="shared" si="4"/>
        <v>163200.61810903493</v>
      </c>
      <c r="J23" s="37">
        <f t="shared" si="4"/>
        <v>170177.37579253205</v>
      </c>
      <c r="K23" s="37">
        <f t="shared" si="4"/>
        <v>168545.59543363375</v>
      </c>
      <c r="L23" s="37">
        <f t="shared" si="4"/>
        <v>176423.18181194802</v>
      </c>
      <c r="M23" s="37">
        <f t="shared" si="4"/>
        <v>175295.43913588769</v>
      </c>
      <c r="N23" s="37">
        <f t="shared" si="4"/>
        <v>176063.30562604702</v>
      </c>
      <c r="O23" s="37">
        <f t="shared" si="4"/>
        <v>181360.53047763323</v>
      </c>
      <c r="P23" s="37">
        <f t="shared" si="4"/>
        <v>187319.95786345503</v>
      </c>
      <c r="Q23" s="37">
        <f t="shared" si="4"/>
        <v>191245.99067658582</v>
      </c>
      <c r="R23" s="37">
        <f t="shared" si="4"/>
        <v>190049.98888041888</v>
      </c>
      <c r="S23" s="37">
        <f t="shared" si="4"/>
        <v>193546.19558160685</v>
      </c>
      <c r="T23" s="37">
        <f t="shared" si="4"/>
        <v>189658.01548422739</v>
      </c>
      <c r="U23" s="37">
        <f t="shared" si="4"/>
        <v>194280.00256986308</v>
      </c>
      <c r="V23" s="37">
        <f t="shared" si="4"/>
        <v>196425.07307166673</v>
      </c>
      <c r="W23" s="37">
        <f t="shared" si="4"/>
        <v>187931.20698657128</v>
      </c>
      <c r="X23" s="37">
        <f t="shared" si="4"/>
        <v>178372.69288938885</v>
      </c>
      <c r="Y23" s="37">
        <f t="shared" si="4"/>
        <v>166943.54420957825</v>
      </c>
      <c r="Z23" s="37">
        <f t="shared" si="4"/>
        <v>156375.97160377487</v>
      </c>
      <c r="AA23" s="37">
        <f t="shared" si="4"/>
        <v>157065.62278870487</v>
      </c>
      <c r="AB23" s="37">
        <f t="shared" si="4"/>
        <v>152971.52743775211</v>
      </c>
      <c r="AC23" s="37">
        <f t="shared" si="4"/>
        <v>146222.45659760464</v>
      </c>
      <c r="AD23" s="37">
        <f t="shared" si="4"/>
        <v>149644.5507953958</v>
      </c>
      <c r="AE23" s="37">
        <f t="shared" si="4"/>
        <v>142150.59872450674</v>
      </c>
      <c r="AF23" s="37">
        <f t="shared" si="4"/>
        <v>139305.4348263836</v>
      </c>
      <c r="AG23" s="37">
        <f t="shared" si="4"/>
        <v>140961.5509404646</v>
      </c>
      <c r="AH23" s="37">
        <f t="shared" si="4"/>
        <v>144425.31599058633</v>
      </c>
      <c r="AI23" s="37">
        <f t="shared" si="4"/>
        <v>139247.05847209896</v>
      </c>
      <c r="AJ23" s="32"/>
      <c r="AK23" s="32"/>
    </row>
    <row r="24" spans="1:37" ht="15.95" customHeight="1">
      <c r="B24" s="24"/>
      <c r="C24" s="561"/>
      <c r="E24" s="36" t="s">
        <v>65</v>
      </c>
      <c r="F24" s="30" t="s">
        <v>45</v>
      </c>
      <c r="G24" s="31">
        <v>79184.370427504575</v>
      </c>
      <c r="H24" s="31">
        <v>78790.126385768774</v>
      </c>
      <c r="I24" s="31">
        <v>78179.603787692409</v>
      </c>
      <c r="J24" s="31">
        <v>82310.556631198604</v>
      </c>
      <c r="K24" s="31">
        <v>83713.826207652339</v>
      </c>
      <c r="L24" s="31">
        <v>88255.558127543583</v>
      </c>
      <c r="M24" s="31">
        <v>83927.469792923526</v>
      </c>
      <c r="N24" s="31">
        <v>88231.658540301083</v>
      </c>
      <c r="O24" s="31">
        <v>93665.996845724789</v>
      </c>
      <c r="P24" s="31">
        <v>98328.626522539169</v>
      </c>
      <c r="Q24" s="31">
        <v>98693.279545085577</v>
      </c>
      <c r="R24" s="31">
        <v>100409.84156335361</v>
      </c>
      <c r="S24" s="31">
        <v>101916.24941056765</v>
      </c>
      <c r="T24" s="31">
        <v>101492.17169755726</v>
      </c>
      <c r="U24" s="31">
        <v>105727.27834200821</v>
      </c>
      <c r="V24" s="31">
        <v>106091.00904366009</v>
      </c>
      <c r="W24" s="31">
        <v>103004.3692575047</v>
      </c>
      <c r="X24" s="31">
        <v>94121.686044660848</v>
      </c>
      <c r="Y24" s="31">
        <v>89137.861216097255</v>
      </c>
      <c r="Z24" s="31">
        <v>75807.904026576842</v>
      </c>
      <c r="AA24" s="31">
        <v>75023.012237167306</v>
      </c>
      <c r="AB24" s="31">
        <v>73925.342370133163</v>
      </c>
      <c r="AC24" s="31">
        <v>67332.021147650288</v>
      </c>
      <c r="AD24" s="31">
        <v>74462.236700253692</v>
      </c>
      <c r="AE24" s="31">
        <v>69508.778670009022</v>
      </c>
      <c r="AF24" s="31">
        <v>67725.865274053693</v>
      </c>
      <c r="AG24" s="31">
        <v>68070.774808361661</v>
      </c>
      <c r="AH24" s="31">
        <v>69487.097325244729</v>
      </c>
      <c r="AI24" s="31">
        <v>71725.366225285296</v>
      </c>
      <c r="AJ24" s="32"/>
      <c r="AK24" s="32"/>
    </row>
    <row r="25" spans="1:37" ht="15.95" customHeight="1">
      <c r="B25" s="24"/>
      <c r="C25" s="561"/>
      <c r="D25" s="33"/>
      <c r="E25" s="36" t="s">
        <v>66</v>
      </c>
      <c r="F25" s="30" t="s">
        <v>45</v>
      </c>
      <c r="G25" s="31">
        <v>58167.167508504077</v>
      </c>
      <c r="H25" s="31">
        <v>59301.332402088723</v>
      </c>
      <c r="I25" s="31">
        <v>62218.053306693371</v>
      </c>
      <c r="J25" s="31">
        <v>65643.249734996367</v>
      </c>
      <c r="K25" s="31">
        <v>63833.413322368244</v>
      </c>
      <c r="L25" s="31">
        <v>67477.227735701628</v>
      </c>
      <c r="M25" s="31">
        <v>69880.366957828868</v>
      </c>
      <c r="N25" s="31">
        <v>66730.205120783314</v>
      </c>
      <c r="O25" s="31">
        <v>66775.264262267563</v>
      </c>
      <c r="P25" s="31">
        <v>68588.834743351952</v>
      </c>
      <c r="Q25" s="31">
        <v>72226.24200626128</v>
      </c>
      <c r="R25" s="31">
        <v>68553.135738847646</v>
      </c>
      <c r="S25" s="31">
        <v>71334.893190037052</v>
      </c>
      <c r="T25" s="31">
        <v>67914.862135508389</v>
      </c>
      <c r="U25" s="31">
        <v>68006.409833997881</v>
      </c>
      <c r="V25" s="31">
        <v>70395.478550084474</v>
      </c>
      <c r="W25" s="31">
        <v>66123.070259378146</v>
      </c>
      <c r="X25" s="31">
        <v>65403.902026637894</v>
      </c>
      <c r="Y25" s="31">
        <v>61704.132512039883</v>
      </c>
      <c r="Z25" s="31">
        <v>61350.897200800668</v>
      </c>
      <c r="AA25" s="31">
        <v>64216.941912273163</v>
      </c>
      <c r="AB25" s="31">
        <v>62540.928568696123</v>
      </c>
      <c r="AC25" s="31">
        <v>62626.438217539071</v>
      </c>
      <c r="AD25" s="31">
        <v>60319.27447058422</v>
      </c>
      <c r="AE25" s="31">
        <v>58013.755532842843</v>
      </c>
      <c r="AF25" s="31">
        <v>55391.50902658113</v>
      </c>
      <c r="AG25" s="31">
        <v>55711.740759276734</v>
      </c>
      <c r="AH25" s="31">
        <v>59259.947954539704</v>
      </c>
      <c r="AI25" s="31">
        <v>52151.987239646129</v>
      </c>
      <c r="AJ25" s="32"/>
      <c r="AK25" s="32"/>
    </row>
    <row r="26" spans="1:37" ht="15.95" customHeight="1">
      <c r="B26" s="24"/>
      <c r="C26" s="561"/>
      <c r="D26" s="33"/>
      <c r="E26" s="36" t="s">
        <v>67</v>
      </c>
      <c r="F26" s="30" t="s">
        <v>45</v>
      </c>
      <c r="G26" s="31">
        <v>22269.886710098948</v>
      </c>
      <c r="H26" s="31">
        <v>22819.350813865181</v>
      </c>
      <c r="I26" s="31">
        <v>22802.961014649158</v>
      </c>
      <c r="J26" s="31">
        <v>22223.569426337097</v>
      </c>
      <c r="K26" s="31">
        <v>20998.355903613174</v>
      </c>
      <c r="L26" s="31">
        <v>20690.395948702819</v>
      </c>
      <c r="M26" s="31">
        <v>21487.602385135287</v>
      </c>
      <c r="N26" s="31">
        <v>21101.441964962636</v>
      </c>
      <c r="O26" s="31">
        <v>20919.269369640893</v>
      </c>
      <c r="P26" s="31">
        <v>20402.496597563902</v>
      </c>
      <c r="Q26" s="31">
        <v>20326.469125238957</v>
      </c>
      <c r="R26" s="31">
        <v>21087.0115782176</v>
      </c>
      <c r="S26" s="31">
        <v>20295.052981002176</v>
      </c>
      <c r="T26" s="31">
        <v>20250.981651161725</v>
      </c>
      <c r="U26" s="31">
        <v>20546.314393856988</v>
      </c>
      <c r="V26" s="31">
        <v>19938.585477922177</v>
      </c>
      <c r="W26" s="31">
        <v>18803.767469688439</v>
      </c>
      <c r="X26" s="31">
        <v>18847.104818090123</v>
      </c>
      <c r="Y26" s="31">
        <v>16101.550481441107</v>
      </c>
      <c r="Z26" s="31">
        <v>19217.170376397371</v>
      </c>
      <c r="AA26" s="31">
        <v>17825.668639264404</v>
      </c>
      <c r="AB26" s="31">
        <v>16505.256498922838</v>
      </c>
      <c r="AC26" s="31">
        <v>16263.997232415279</v>
      </c>
      <c r="AD26" s="31">
        <v>14863.039624557889</v>
      </c>
      <c r="AE26" s="31">
        <v>14628.064521654882</v>
      </c>
      <c r="AF26" s="31">
        <v>16188.060525748782</v>
      </c>
      <c r="AG26" s="31">
        <v>17179.035372826209</v>
      </c>
      <c r="AH26" s="31">
        <v>15678.270710801897</v>
      </c>
      <c r="AI26" s="31">
        <v>15369.70500716754</v>
      </c>
      <c r="AJ26" s="32"/>
      <c r="AK26" s="32"/>
    </row>
    <row r="27" spans="1:37" ht="15.95" customHeight="1">
      <c r="B27" s="24"/>
      <c r="C27" s="561"/>
      <c r="D27" s="28" t="s">
        <v>68</v>
      </c>
      <c r="E27" s="36"/>
      <c r="F27" s="30" t="s">
        <v>45</v>
      </c>
      <c r="G27" s="37" t="s">
        <v>526</v>
      </c>
      <c r="H27" s="37" t="s">
        <v>526</v>
      </c>
      <c r="I27" s="37" t="s">
        <v>526</v>
      </c>
      <c r="J27" s="37" t="s">
        <v>526</v>
      </c>
      <c r="K27" s="37" t="s">
        <v>526</v>
      </c>
      <c r="L27" s="37" t="s">
        <v>526</v>
      </c>
      <c r="M27" s="37" t="s">
        <v>526</v>
      </c>
      <c r="N27" s="37" t="s">
        <v>526</v>
      </c>
      <c r="O27" s="37" t="s">
        <v>526</v>
      </c>
      <c r="P27" s="37" t="s">
        <v>526</v>
      </c>
      <c r="Q27" s="37" t="s">
        <v>526</v>
      </c>
      <c r="R27" s="37" t="s">
        <v>526</v>
      </c>
      <c r="S27" s="37" t="s">
        <v>526</v>
      </c>
      <c r="T27" s="37" t="s">
        <v>526</v>
      </c>
      <c r="U27" s="37" t="s">
        <v>526</v>
      </c>
      <c r="V27" s="37" t="s">
        <v>526</v>
      </c>
      <c r="W27" s="37" t="s">
        <v>526</v>
      </c>
      <c r="X27" s="37" t="s">
        <v>526</v>
      </c>
      <c r="Y27" s="37" t="s">
        <v>526</v>
      </c>
      <c r="Z27" s="37" t="s">
        <v>526</v>
      </c>
      <c r="AA27" s="37" t="s">
        <v>526</v>
      </c>
      <c r="AB27" s="37" t="s">
        <v>526</v>
      </c>
      <c r="AC27" s="37" t="s">
        <v>526</v>
      </c>
      <c r="AD27" s="37" t="s">
        <v>526</v>
      </c>
      <c r="AE27" s="37" t="s">
        <v>526</v>
      </c>
      <c r="AF27" s="37" t="s">
        <v>526</v>
      </c>
      <c r="AG27" s="37" t="s">
        <v>526</v>
      </c>
      <c r="AH27" s="37" t="s">
        <v>526</v>
      </c>
      <c r="AI27" s="37" t="s">
        <v>526</v>
      </c>
      <c r="AJ27" s="32"/>
      <c r="AK27" s="32"/>
    </row>
    <row r="28" spans="1:37" ht="15.95" customHeight="1">
      <c r="B28" s="24"/>
      <c r="C28" s="561"/>
      <c r="D28" s="39"/>
      <c r="E28" s="35" t="s">
        <v>69</v>
      </c>
      <c r="F28" s="30" t="s">
        <v>45</v>
      </c>
      <c r="G28" s="37" t="s">
        <v>526</v>
      </c>
      <c r="H28" s="37" t="s">
        <v>526</v>
      </c>
      <c r="I28" s="37" t="s">
        <v>526</v>
      </c>
      <c r="J28" s="37" t="s">
        <v>526</v>
      </c>
      <c r="K28" s="37" t="s">
        <v>526</v>
      </c>
      <c r="L28" s="37" t="s">
        <v>526</v>
      </c>
      <c r="M28" s="37" t="s">
        <v>526</v>
      </c>
      <c r="N28" s="37" t="s">
        <v>526</v>
      </c>
      <c r="O28" s="37" t="s">
        <v>526</v>
      </c>
      <c r="P28" s="37" t="s">
        <v>526</v>
      </c>
      <c r="Q28" s="37" t="s">
        <v>526</v>
      </c>
      <c r="R28" s="37" t="s">
        <v>526</v>
      </c>
      <c r="S28" s="37" t="s">
        <v>526</v>
      </c>
      <c r="T28" s="37" t="s">
        <v>526</v>
      </c>
      <c r="U28" s="37" t="s">
        <v>526</v>
      </c>
      <c r="V28" s="37" t="s">
        <v>526</v>
      </c>
      <c r="W28" s="37" t="s">
        <v>526</v>
      </c>
      <c r="X28" s="37" t="s">
        <v>526</v>
      </c>
      <c r="Y28" s="37" t="s">
        <v>526</v>
      </c>
      <c r="Z28" s="37" t="s">
        <v>526</v>
      </c>
      <c r="AA28" s="37" t="s">
        <v>526</v>
      </c>
      <c r="AB28" s="37" t="s">
        <v>526</v>
      </c>
      <c r="AC28" s="37" t="s">
        <v>526</v>
      </c>
      <c r="AD28" s="37" t="s">
        <v>526</v>
      </c>
      <c r="AE28" s="37" t="s">
        <v>526</v>
      </c>
      <c r="AF28" s="37" t="s">
        <v>526</v>
      </c>
      <c r="AG28" s="37" t="s">
        <v>526</v>
      </c>
      <c r="AH28" s="37" t="s">
        <v>526</v>
      </c>
      <c r="AI28" s="37" t="s">
        <v>526</v>
      </c>
      <c r="AJ28" s="32"/>
      <c r="AK28" s="32"/>
    </row>
    <row r="29" spans="1:37" ht="15.95" customHeight="1" thickBot="1">
      <c r="B29" s="24"/>
      <c r="C29" s="561"/>
      <c r="D29" s="40"/>
      <c r="E29" s="41" t="s">
        <v>70</v>
      </c>
      <c r="F29" s="42" t="s">
        <v>45</v>
      </c>
      <c r="G29" s="43" t="s">
        <v>526</v>
      </c>
      <c r="H29" s="43" t="s">
        <v>526</v>
      </c>
      <c r="I29" s="43" t="s">
        <v>526</v>
      </c>
      <c r="J29" s="43" t="s">
        <v>526</v>
      </c>
      <c r="K29" s="43" t="s">
        <v>526</v>
      </c>
      <c r="L29" s="43" t="s">
        <v>526</v>
      </c>
      <c r="M29" s="43" t="s">
        <v>526</v>
      </c>
      <c r="N29" s="43" t="s">
        <v>526</v>
      </c>
      <c r="O29" s="43" t="s">
        <v>526</v>
      </c>
      <c r="P29" s="43" t="s">
        <v>526</v>
      </c>
      <c r="Q29" s="43" t="s">
        <v>526</v>
      </c>
      <c r="R29" s="43" t="s">
        <v>526</v>
      </c>
      <c r="S29" s="43" t="s">
        <v>526</v>
      </c>
      <c r="T29" s="43" t="s">
        <v>526</v>
      </c>
      <c r="U29" s="43" t="s">
        <v>526</v>
      </c>
      <c r="V29" s="43" t="s">
        <v>526</v>
      </c>
      <c r="W29" s="43" t="s">
        <v>526</v>
      </c>
      <c r="X29" s="43" t="s">
        <v>526</v>
      </c>
      <c r="Y29" s="43" t="s">
        <v>526</v>
      </c>
      <c r="Z29" s="43" t="s">
        <v>526</v>
      </c>
      <c r="AA29" s="43" t="s">
        <v>526</v>
      </c>
      <c r="AB29" s="43" t="s">
        <v>526</v>
      </c>
      <c r="AC29" s="43" t="s">
        <v>526</v>
      </c>
      <c r="AD29" s="43" t="s">
        <v>526</v>
      </c>
      <c r="AE29" s="43" t="s">
        <v>526</v>
      </c>
      <c r="AF29" s="43" t="s">
        <v>526</v>
      </c>
      <c r="AG29" s="43" t="s">
        <v>526</v>
      </c>
      <c r="AH29" s="43" t="s">
        <v>526</v>
      </c>
      <c r="AI29" s="43" t="s">
        <v>526</v>
      </c>
      <c r="AJ29" s="32"/>
      <c r="AK29" s="32"/>
    </row>
    <row r="30" spans="1:37" ht="21.95" customHeight="1" thickTop="1" thickBot="1">
      <c r="B30" s="24"/>
      <c r="C30" s="562"/>
      <c r="D30" s="563" t="s">
        <v>71</v>
      </c>
      <c r="E30" s="564"/>
      <c r="F30" s="44" t="s">
        <v>45</v>
      </c>
      <c r="G30" s="45">
        <f>SUM(G5,G9,G17,G23,G27)</f>
        <v>1078838.6452014567</v>
      </c>
      <c r="H30" s="45">
        <f t="shared" ref="H30:AI30" si="5">SUM(H5,H9,H17,H23,H27)</f>
        <v>1089302.2492723304</v>
      </c>
      <c r="I30" s="45">
        <f t="shared" si="5"/>
        <v>1098082.6429825625</v>
      </c>
      <c r="J30" s="45">
        <f t="shared" si="5"/>
        <v>1092516.8803258406</v>
      </c>
      <c r="K30" s="45">
        <f t="shared" si="5"/>
        <v>1143409.7732300204</v>
      </c>
      <c r="L30" s="45">
        <f t="shared" si="5"/>
        <v>1154875.8668393022</v>
      </c>
      <c r="M30" s="45">
        <f t="shared" si="5"/>
        <v>1165775.2255651245</v>
      </c>
      <c r="N30" s="45">
        <f t="shared" si="5"/>
        <v>1160998.4015955222</v>
      </c>
      <c r="O30" s="45">
        <f t="shared" si="5"/>
        <v>1127466.5781609232</v>
      </c>
      <c r="P30" s="45">
        <f t="shared" si="5"/>
        <v>1163915.6072610305</v>
      </c>
      <c r="Q30" s="45">
        <f t="shared" si="5"/>
        <v>1186032.7562065939</v>
      </c>
      <c r="R30" s="45">
        <f t="shared" si="5"/>
        <v>1174018.7164154348</v>
      </c>
      <c r="S30" s="45">
        <f t="shared" si="5"/>
        <v>1206486.1860116085</v>
      </c>
      <c r="T30" s="45">
        <f t="shared" si="5"/>
        <v>1215567.6571562795</v>
      </c>
      <c r="U30" s="45">
        <f t="shared" si="5"/>
        <v>1211439.1357428355</v>
      </c>
      <c r="V30" s="45">
        <f t="shared" si="5"/>
        <v>1218052.1867592675</v>
      </c>
      <c r="W30" s="45">
        <f t="shared" si="5"/>
        <v>1195317.3600975797</v>
      </c>
      <c r="X30" s="45">
        <f t="shared" si="5"/>
        <v>1231423.4500648216</v>
      </c>
      <c r="Y30" s="45">
        <f t="shared" si="5"/>
        <v>1164221.0205579204</v>
      </c>
      <c r="Z30" s="45">
        <f t="shared" si="5"/>
        <v>1103125.0282440556</v>
      </c>
      <c r="AA30" s="45">
        <f t="shared" si="5"/>
        <v>1153258.7589302221</v>
      </c>
      <c r="AB30" s="45">
        <f t="shared" si="5"/>
        <v>1204243.9507528287</v>
      </c>
      <c r="AC30" s="45">
        <f t="shared" si="5"/>
        <v>1244716.4143454439</v>
      </c>
      <c r="AD30" s="45">
        <f t="shared" si="5"/>
        <v>1252247.7867224657</v>
      </c>
      <c r="AE30" s="45">
        <f t="shared" si="5"/>
        <v>1201717.6623371579</v>
      </c>
      <c r="AF30" s="45">
        <f t="shared" si="5"/>
        <v>1162991.8785799374</v>
      </c>
      <c r="AG30" s="45">
        <f t="shared" si="5"/>
        <v>1144293.8051620401</v>
      </c>
      <c r="AH30" s="45">
        <f t="shared" si="5"/>
        <v>1128426.8711709215</v>
      </c>
      <c r="AI30" s="45">
        <f t="shared" si="5"/>
        <v>1077486.9959853247</v>
      </c>
      <c r="AJ30" s="32"/>
      <c r="AK30" s="32"/>
    </row>
    <row r="31" spans="1:37" ht="15.95" customHeight="1" thickTop="1">
      <c r="B31" s="24"/>
      <c r="C31" s="565" t="s">
        <v>72</v>
      </c>
      <c r="D31" s="33" t="s">
        <v>44</v>
      </c>
      <c r="E31" s="46"/>
      <c r="F31" s="47" t="s">
        <v>73</v>
      </c>
      <c r="G31" s="48">
        <f>SUM(G32:G34)</f>
        <v>18.373963639913963</v>
      </c>
      <c r="H31" s="48">
        <f t="shared" ref="H31:AI31" si="6">SUM(H32:H34)</f>
        <v>17.823088175401928</v>
      </c>
      <c r="I31" s="48">
        <f t="shared" si="6"/>
        <v>16.554252674298105</v>
      </c>
      <c r="J31" s="48">
        <f t="shared" si="6"/>
        <v>16.477655030892244</v>
      </c>
      <c r="K31" s="48">
        <f t="shared" si="6"/>
        <v>16.1042981150018</v>
      </c>
      <c r="L31" s="48">
        <f t="shared" si="6"/>
        <v>16.007809887036473</v>
      </c>
      <c r="M31" s="48">
        <f t="shared" si="6"/>
        <v>15.712615333757659</v>
      </c>
      <c r="N31" s="48">
        <f t="shared" si="6"/>
        <v>13.201671451315601</v>
      </c>
      <c r="O31" s="48">
        <f t="shared" si="6"/>
        <v>12.367274126952168</v>
      </c>
      <c r="P31" s="48">
        <f t="shared" si="6"/>
        <v>12.244606097192886</v>
      </c>
      <c r="Q31" s="48">
        <f t="shared" si="6"/>
        <v>10.533502332493452</v>
      </c>
      <c r="R31" s="48">
        <f t="shared" si="6"/>
        <v>8.3562749346311325</v>
      </c>
      <c r="S31" s="48">
        <f t="shared" si="6"/>
        <v>8.2086851064117212</v>
      </c>
      <c r="T31" s="48">
        <f t="shared" si="6"/>
        <v>8.2067378460956526</v>
      </c>
      <c r="U31" s="48">
        <f t="shared" si="6"/>
        <v>9.27444400632338</v>
      </c>
      <c r="V31" s="48">
        <f t="shared" si="6"/>
        <v>9.9412911393191727</v>
      </c>
      <c r="W31" s="48">
        <f t="shared" si="6"/>
        <v>10.501279641244023</v>
      </c>
      <c r="X31" s="48">
        <f t="shared" si="6"/>
        <v>10.681376441084684</v>
      </c>
      <c r="Y31" s="48">
        <f t="shared" si="6"/>
        <v>10.815709759582511</v>
      </c>
      <c r="Z31" s="48">
        <f t="shared" si="6"/>
        <v>10.310362345528549</v>
      </c>
      <c r="AA31" s="48">
        <f t="shared" si="6"/>
        <v>10.78746942900786</v>
      </c>
      <c r="AB31" s="48">
        <f t="shared" si="6"/>
        <v>11.60063478391042</v>
      </c>
      <c r="AC31" s="48">
        <f t="shared" si="6"/>
        <v>12.019182117287162</v>
      </c>
      <c r="AD31" s="48">
        <f t="shared" si="6"/>
        <v>9.5684743885210235</v>
      </c>
      <c r="AE31" s="48">
        <f t="shared" si="6"/>
        <v>8.9980352079093606</v>
      </c>
      <c r="AF31" s="48">
        <f t="shared" si="6"/>
        <v>8.5495076189411758</v>
      </c>
      <c r="AG31" s="48">
        <f t="shared" si="6"/>
        <v>8.8980811778561595</v>
      </c>
      <c r="AH31" s="48">
        <f t="shared" si="6"/>
        <v>8.3195732940779088</v>
      </c>
      <c r="AI31" s="48">
        <f t="shared" si="6"/>
        <v>7.9839657752741413</v>
      </c>
      <c r="AJ31" s="32"/>
      <c r="AK31" s="32"/>
    </row>
    <row r="32" spans="1:37" ht="15.95" customHeight="1">
      <c r="A32" s="22" t="s">
        <v>46</v>
      </c>
      <c r="B32" s="24"/>
      <c r="C32" s="561"/>
      <c r="E32" s="35" t="s">
        <v>47</v>
      </c>
      <c r="F32" s="47" t="s">
        <v>73</v>
      </c>
      <c r="G32" s="49">
        <v>0.82251848429183971</v>
      </c>
      <c r="H32" s="49">
        <v>0.87431944600821587</v>
      </c>
      <c r="I32" s="49">
        <v>0.90424401294640522</v>
      </c>
      <c r="J32" s="49">
        <v>0.89491355478447077</v>
      </c>
      <c r="K32" s="49">
        <v>1.0017950815997416</v>
      </c>
      <c r="L32" s="49">
        <v>1.0162936712568462</v>
      </c>
      <c r="M32" s="49">
        <v>1.070657336741488</v>
      </c>
      <c r="N32" s="49">
        <v>1.1382605821891223</v>
      </c>
      <c r="O32" s="49">
        <v>1.1968594586449834</v>
      </c>
      <c r="P32" s="49">
        <v>1.3250457399922595</v>
      </c>
      <c r="Q32" s="49">
        <v>1.3059566875308593</v>
      </c>
      <c r="R32" s="49">
        <v>1.2438559929513275</v>
      </c>
      <c r="S32" s="49">
        <v>1.2463002283112059</v>
      </c>
      <c r="T32" s="49">
        <v>1.2463355762586965</v>
      </c>
      <c r="U32" s="49">
        <v>1.1551552187834209</v>
      </c>
      <c r="V32" s="49">
        <v>1.2101985311818861</v>
      </c>
      <c r="W32" s="49">
        <v>1.1773720553235671</v>
      </c>
      <c r="X32" s="49">
        <v>1.2471278578584843</v>
      </c>
      <c r="Y32" s="49">
        <v>1.1531385234656413</v>
      </c>
      <c r="Z32" s="49">
        <v>1.0920350809564969</v>
      </c>
      <c r="AA32" s="49">
        <v>1.1868994772695445</v>
      </c>
      <c r="AB32" s="49">
        <v>4.4964229701637359</v>
      </c>
      <c r="AC32" s="49">
        <v>5.0204184677377945</v>
      </c>
      <c r="AD32" s="49">
        <v>3.6096146203301003</v>
      </c>
      <c r="AE32" s="49">
        <v>3.359073144750842</v>
      </c>
      <c r="AF32" s="49">
        <v>3.1970929933835044</v>
      </c>
      <c r="AG32" s="49">
        <v>3.3230766671113261</v>
      </c>
      <c r="AH32" s="49">
        <v>3.3342225370326211</v>
      </c>
      <c r="AI32" s="49">
        <v>3.1199751081974196</v>
      </c>
      <c r="AJ32" s="32"/>
      <c r="AK32" s="32"/>
    </row>
    <row r="33" spans="1:37" ht="15.95" customHeight="1">
      <c r="A33" s="22" t="s">
        <v>46</v>
      </c>
      <c r="B33" s="24"/>
      <c r="C33" s="561"/>
      <c r="D33" s="33"/>
      <c r="E33" s="35" t="s">
        <v>48</v>
      </c>
      <c r="F33" s="30" t="s">
        <v>73</v>
      </c>
      <c r="G33" s="49">
        <v>9.4438358140754589E-2</v>
      </c>
      <c r="H33" s="49">
        <v>9.9324028747545035E-2</v>
      </c>
      <c r="I33" s="49">
        <v>0.10254004201484422</v>
      </c>
      <c r="J33" s="49">
        <v>0.10815288442146256</v>
      </c>
      <c r="K33" s="49">
        <v>0.10984764932392392</v>
      </c>
      <c r="L33" s="49">
        <v>0.11346495036127051</v>
      </c>
      <c r="M33" s="49">
        <v>0.12259051135498053</v>
      </c>
      <c r="N33" s="49">
        <v>0.1325370323273706</v>
      </c>
      <c r="O33" s="49">
        <v>0.12620791975646997</v>
      </c>
      <c r="P33" s="49">
        <v>0.13250239585244583</v>
      </c>
      <c r="Q33" s="49">
        <v>0.22218816199112484</v>
      </c>
      <c r="R33" s="49">
        <v>0.29918869547897708</v>
      </c>
      <c r="S33" s="49">
        <v>0.39423444658403545</v>
      </c>
      <c r="T33" s="49">
        <v>0.75465057507254329</v>
      </c>
      <c r="U33" s="49">
        <v>1.285157035704088</v>
      </c>
      <c r="V33" s="49">
        <v>1.5134422701214845</v>
      </c>
      <c r="W33" s="49">
        <v>1.9423848330779583</v>
      </c>
      <c r="X33" s="49">
        <v>1.9622391570213695</v>
      </c>
      <c r="Y33" s="49">
        <v>2.4144530765895382</v>
      </c>
      <c r="Z33" s="49">
        <v>2.4192961834700477</v>
      </c>
      <c r="AA33" s="49">
        <v>2.497479511722887</v>
      </c>
      <c r="AB33" s="49">
        <v>0.11846396204207824</v>
      </c>
      <c r="AC33" s="49">
        <v>0.11533766838832545</v>
      </c>
      <c r="AD33" s="49">
        <v>0.12152194889483323</v>
      </c>
      <c r="AE33" s="49">
        <v>0.11467750438340846</v>
      </c>
      <c r="AF33" s="49">
        <v>0.11747058445374474</v>
      </c>
      <c r="AG33" s="49">
        <v>9.6539405961776681E-2</v>
      </c>
      <c r="AH33" s="49">
        <v>9.3841505524711419E-2</v>
      </c>
      <c r="AI33" s="49">
        <v>9.8628644225857154E-2</v>
      </c>
      <c r="AJ33" s="32"/>
      <c r="AK33" s="32"/>
    </row>
    <row r="34" spans="1:37" ht="30" customHeight="1">
      <c r="A34" s="22" t="s">
        <v>46</v>
      </c>
      <c r="B34" s="24"/>
      <c r="C34" s="561"/>
      <c r="D34" s="33"/>
      <c r="E34" s="35" t="s">
        <v>49</v>
      </c>
      <c r="F34" s="30" t="s">
        <v>73</v>
      </c>
      <c r="G34" s="49">
        <v>17.45700679748137</v>
      </c>
      <c r="H34" s="49">
        <v>16.849444700646167</v>
      </c>
      <c r="I34" s="49">
        <v>15.547468619336858</v>
      </c>
      <c r="J34" s="49">
        <v>15.47458859168631</v>
      </c>
      <c r="K34" s="49">
        <v>14.992655384078134</v>
      </c>
      <c r="L34" s="49">
        <v>14.878051265418357</v>
      </c>
      <c r="M34" s="49">
        <v>14.51936748566119</v>
      </c>
      <c r="N34" s="49">
        <v>11.930873836799108</v>
      </c>
      <c r="O34" s="49">
        <v>11.044206748550714</v>
      </c>
      <c r="P34" s="49">
        <v>10.787057961348181</v>
      </c>
      <c r="Q34" s="49">
        <v>9.0053574829714673</v>
      </c>
      <c r="R34" s="49">
        <v>6.8132302462008276</v>
      </c>
      <c r="S34" s="49">
        <v>6.5681504315164796</v>
      </c>
      <c r="T34" s="49">
        <v>6.2057516947644134</v>
      </c>
      <c r="U34" s="49">
        <v>6.8341317518358711</v>
      </c>
      <c r="V34" s="49">
        <v>7.2176503380158028</v>
      </c>
      <c r="W34" s="49">
        <v>7.381522752842498</v>
      </c>
      <c r="X34" s="49">
        <v>7.4720094262048304</v>
      </c>
      <c r="Y34" s="49">
        <v>7.2481181595273307</v>
      </c>
      <c r="Z34" s="49">
        <v>6.7990310811020054</v>
      </c>
      <c r="AA34" s="49">
        <v>7.1030904400154276</v>
      </c>
      <c r="AB34" s="49">
        <v>6.9857478517046063</v>
      </c>
      <c r="AC34" s="49">
        <v>6.883425981161043</v>
      </c>
      <c r="AD34" s="49">
        <v>5.8373378192960903</v>
      </c>
      <c r="AE34" s="49">
        <v>5.5242845587751113</v>
      </c>
      <c r="AF34" s="49">
        <v>5.2349440411039261</v>
      </c>
      <c r="AG34" s="49">
        <v>5.4784651047830559</v>
      </c>
      <c r="AH34" s="49">
        <v>4.8915092515205769</v>
      </c>
      <c r="AI34" s="49">
        <v>4.765362022850864</v>
      </c>
      <c r="AJ34" s="32"/>
      <c r="AK34" s="32"/>
    </row>
    <row r="35" spans="1:37" ht="15.95" customHeight="1">
      <c r="B35" s="24"/>
      <c r="C35" s="561"/>
      <c r="D35" s="28" t="s">
        <v>50</v>
      </c>
      <c r="E35" s="35"/>
      <c r="F35" s="30" t="s">
        <v>73</v>
      </c>
      <c r="G35" s="49">
        <f>SUM(G36:G42)</f>
        <v>14.388224954821869</v>
      </c>
      <c r="H35" s="49">
        <f t="shared" ref="H35:AI35" si="7">SUM(H36:H42)</f>
        <v>14.285310648829086</v>
      </c>
      <c r="I35" s="49">
        <f t="shared" si="7"/>
        <v>14.187583875632935</v>
      </c>
      <c r="J35" s="49">
        <f t="shared" si="7"/>
        <v>14.372550623861637</v>
      </c>
      <c r="K35" s="49">
        <f t="shared" si="7"/>
        <v>14.75503901858402</v>
      </c>
      <c r="L35" s="49">
        <f t="shared" si="7"/>
        <v>15.13575925244167</v>
      </c>
      <c r="M35" s="49">
        <f t="shared" si="7"/>
        <v>15.826357735531793</v>
      </c>
      <c r="N35" s="49">
        <f t="shared" si="7"/>
        <v>15.146397593310445</v>
      </c>
      <c r="O35" s="49">
        <f t="shared" si="7"/>
        <v>13.684297465317629</v>
      </c>
      <c r="P35" s="49">
        <f t="shared" si="7"/>
        <v>13.33359644382927</v>
      </c>
      <c r="Q35" s="49">
        <f t="shared" si="7"/>
        <v>14.828584414187297</v>
      </c>
      <c r="R35" s="49">
        <f t="shared" si="7"/>
        <v>14.372446900562542</v>
      </c>
      <c r="S35" s="49">
        <f t="shared" si="7"/>
        <v>15.233764383724631</v>
      </c>
      <c r="T35" s="49">
        <f t="shared" si="7"/>
        <v>16.630075783881587</v>
      </c>
      <c r="U35" s="49">
        <f t="shared" si="7"/>
        <v>17.421550731329589</v>
      </c>
      <c r="V35" s="49">
        <f t="shared" si="7"/>
        <v>17.682371123364273</v>
      </c>
      <c r="W35" s="49">
        <f t="shared" si="7"/>
        <v>18.823734336806503</v>
      </c>
      <c r="X35" s="49">
        <f t="shared" si="7"/>
        <v>20.34992909992571</v>
      </c>
      <c r="Y35" s="49">
        <f t="shared" si="7"/>
        <v>20.235899422903643</v>
      </c>
      <c r="Z35" s="49">
        <f t="shared" si="7"/>
        <v>19.941220026929283</v>
      </c>
      <c r="AA35" s="49">
        <f t="shared" si="7"/>
        <v>21.511667743296854</v>
      </c>
      <c r="AB35" s="49">
        <f t="shared" si="7"/>
        <v>17.561442044734576</v>
      </c>
      <c r="AC35" s="49">
        <f t="shared" si="7"/>
        <v>18.608080607553319</v>
      </c>
      <c r="AD35" s="49">
        <f t="shared" si="7"/>
        <v>19.838522192034208</v>
      </c>
      <c r="AE35" s="49">
        <f t="shared" si="7"/>
        <v>20.768800937346725</v>
      </c>
      <c r="AF35" s="49">
        <f t="shared" si="7"/>
        <v>19.841875865530369</v>
      </c>
      <c r="AG35" s="49">
        <f t="shared" si="7"/>
        <v>19.490518958224165</v>
      </c>
      <c r="AH35" s="49">
        <f t="shared" si="7"/>
        <v>19.576863100677201</v>
      </c>
      <c r="AI35" s="49">
        <f t="shared" si="7"/>
        <v>19.673807846257496</v>
      </c>
      <c r="AJ35" s="32"/>
      <c r="AK35" s="32"/>
    </row>
    <row r="36" spans="1:37" ht="15.95" customHeight="1">
      <c r="A36" s="22" t="s">
        <v>46</v>
      </c>
      <c r="B36" s="24"/>
      <c r="C36" s="561"/>
      <c r="E36" s="35" t="s">
        <v>51</v>
      </c>
      <c r="F36" s="30" t="s">
        <v>73</v>
      </c>
      <c r="G36" s="49">
        <v>4.6649371934324986</v>
      </c>
      <c r="H36" s="49">
        <v>4.4351262862006884</v>
      </c>
      <c r="I36" s="49">
        <v>4.0912867710603367</v>
      </c>
      <c r="J36" s="49">
        <v>4.1130437061401421</v>
      </c>
      <c r="K36" s="49">
        <v>4.3011706593224561</v>
      </c>
      <c r="L36" s="49">
        <v>4.2840633892412816</v>
      </c>
      <c r="M36" s="49">
        <v>4.1874613465503217</v>
      </c>
      <c r="N36" s="49">
        <v>4.236233351792924</v>
      </c>
      <c r="O36" s="49">
        <v>3.9953399592197427</v>
      </c>
      <c r="P36" s="49">
        <v>4.1637875542961806</v>
      </c>
      <c r="Q36" s="49">
        <v>5.0267367702380463</v>
      </c>
      <c r="R36" s="49">
        <v>5.4322736143215611</v>
      </c>
      <c r="S36" s="49">
        <v>6.1558149022056652</v>
      </c>
      <c r="T36" s="49">
        <v>6.6664781275764025</v>
      </c>
      <c r="U36" s="49">
        <v>7.0910527197404942</v>
      </c>
      <c r="V36" s="49">
        <v>7.0285191330435648</v>
      </c>
      <c r="W36" s="49">
        <v>7.7090493271481</v>
      </c>
      <c r="X36" s="49">
        <v>8.4752123742401029</v>
      </c>
      <c r="Y36" s="49">
        <v>8.0620890218791601</v>
      </c>
      <c r="Z36" s="49">
        <v>7.8689593863452503</v>
      </c>
      <c r="AA36" s="49">
        <v>9.1862163938278574</v>
      </c>
      <c r="AB36" s="49">
        <v>6.2041283908016798</v>
      </c>
      <c r="AC36" s="49">
        <v>6.5722573454127611</v>
      </c>
      <c r="AD36" s="49">
        <v>6.8354082624125336</v>
      </c>
      <c r="AE36" s="49">
        <v>7.0798397915142637</v>
      </c>
      <c r="AF36" s="49">
        <v>6.7357200468462972</v>
      </c>
      <c r="AG36" s="49">
        <v>6.6832926153945822</v>
      </c>
      <c r="AH36" s="49">
        <v>6.5073845021284766</v>
      </c>
      <c r="AI36" s="49">
        <v>6.4860544866878147</v>
      </c>
      <c r="AJ36" s="32"/>
      <c r="AK36" s="32"/>
    </row>
    <row r="37" spans="1:37" ht="15.95" customHeight="1">
      <c r="A37" s="22" t="s">
        <v>46</v>
      </c>
      <c r="B37" s="24"/>
      <c r="C37" s="561"/>
      <c r="D37" s="33"/>
      <c r="E37" s="36" t="s">
        <v>52</v>
      </c>
      <c r="F37" s="30" t="s">
        <v>73</v>
      </c>
      <c r="G37" s="49">
        <v>0.38968132198354044</v>
      </c>
      <c r="H37" s="49">
        <v>0.36013229511189465</v>
      </c>
      <c r="I37" s="49">
        <v>0.32600236199231819</v>
      </c>
      <c r="J37" s="49">
        <v>0.32533633604653139</v>
      </c>
      <c r="K37" s="49">
        <v>0.33231132030866095</v>
      </c>
      <c r="L37" s="49">
        <v>0.36102505288528103</v>
      </c>
      <c r="M37" s="49">
        <v>0.28482696529113305</v>
      </c>
      <c r="N37" s="49">
        <v>0.29940517684634754</v>
      </c>
      <c r="O37" s="49">
        <v>0.2995723595161261</v>
      </c>
      <c r="P37" s="49">
        <v>0.31186758623089572</v>
      </c>
      <c r="Q37" s="49">
        <v>0.29416109167347865</v>
      </c>
      <c r="R37" s="49">
        <v>0.27812561693057336</v>
      </c>
      <c r="S37" s="49">
        <v>0.24205183573587935</v>
      </c>
      <c r="T37" s="49">
        <v>0.25963676702468008</v>
      </c>
      <c r="U37" s="49">
        <v>0.24745881067209513</v>
      </c>
      <c r="V37" s="49">
        <v>0.22591818530944133</v>
      </c>
      <c r="W37" s="49">
        <v>0.22384397314056942</v>
      </c>
      <c r="X37" s="49">
        <v>0.21369820418512944</v>
      </c>
      <c r="Y37" s="49">
        <v>0.20169800642731484</v>
      </c>
      <c r="Z37" s="49">
        <v>0.18588449271761892</v>
      </c>
      <c r="AA37" s="49">
        <v>0.18231494282054572</v>
      </c>
      <c r="AB37" s="49">
        <v>0.22787870985924846</v>
      </c>
      <c r="AC37" s="49">
        <v>0.24835982018252964</v>
      </c>
      <c r="AD37" s="49">
        <v>0.24225752414853696</v>
      </c>
      <c r="AE37" s="49">
        <v>0.24617285257561389</v>
      </c>
      <c r="AF37" s="49">
        <v>0.22670916176772532</v>
      </c>
      <c r="AG37" s="49">
        <v>0.23709783154576497</v>
      </c>
      <c r="AH37" s="49">
        <v>0.2176689846355932</v>
      </c>
      <c r="AI37" s="49">
        <v>0.21442915598539775</v>
      </c>
      <c r="AJ37" s="32"/>
      <c r="AK37" s="32"/>
    </row>
    <row r="38" spans="1:37" ht="15.95" customHeight="1">
      <c r="A38" s="22" t="s">
        <v>46</v>
      </c>
      <c r="B38" s="24"/>
      <c r="C38" s="561"/>
      <c r="D38" s="33"/>
      <c r="E38" s="36" t="s">
        <v>53</v>
      </c>
      <c r="F38" s="30" t="s">
        <v>73</v>
      </c>
      <c r="G38" s="49">
        <v>0.31427581080506473</v>
      </c>
      <c r="H38" s="49">
        <v>0.33945465705454075</v>
      </c>
      <c r="I38" s="49">
        <v>0.35819739980901394</v>
      </c>
      <c r="J38" s="49">
        <v>0.34532785526448545</v>
      </c>
      <c r="K38" s="49">
        <v>0.33836426687491172</v>
      </c>
      <c r="L38" s="49">
        <v>0.32054634322946096</v>
      </c>
      <c r="M38" s="49">
        <v>0.33964995609631021</v>
      </c>
      <c r="N38" s="49">
        <v>0.32907915462757842</v>
      </c>
      <c r="O38" s="49">
        <v>0.29087818558512485</v>
      </c>
      <c r="P38" s="49">
        <v>0.2935838626621175</v>
      </c>
      <c r="Q38" s="49">
        <v>0.48957614483934964</v>
      </c>
      <c r="R38" s="49">
        <v>0.62692680196669692</v>
      </c>
      <c r="S38" s="49">
        <v>0.7692113439784185</v>
      </c>
      <c r="T38" s="49">
        <v>0.88230354866029481</v>
      </c>
      <c r="U38" s="49">
        <v>1.0909202951437951</v>
      </c>
      <c r="V38" s="49">
        <v>1.2620840909565596</v>
      </c>
      <c r="W38" s="49">
        <v>1.4795978261409914</v>
      </c>
      <c r="X38" s="49">
        <v>1.9011095238948614</v>
      </c>
      <c r="Y38" s="49">
        <v>1.9762929526391135</v>
      </c>
      <c r="Z38" s="49">
        <v>2.1196560197935148</v>
      </c>
      <c r="AA38" s="49">
        <v>2.3749113864383373</v>
      </c>
      <c r="AB38" s="49">
        <v>0.93836123783955394</v>
      </c>
      <c r="AC38" s="49">
        <v>0.85299308947266228</v>
      </c>
      <c r="AD38" s="49">
        <v>0.85873667293117206</v>
      </c>
      <c r="AE38" s="49">
        <v>0.75682031152513618</v>
      </c>
      <c r="AF38" s="49">
        <v>0.72499816446873644</v>
      </c>
      <c r="AG38" s="49">
        <v>0.67046409723142708</v>
      </c>
      <c r="AH38" s="49">
        <v>0.68307190051636824</v>
      </c>
      <c r="AI38" s="49">
        <v>0.66962616138646158</v>
      </c>
      <c r="AJ38" s="32"/>
      <c r="AK38" s="32"/>
    </row>
    <row r="39" spans="1:37" ht="15.95" customHeight="1">
      <c r="A39" s="22" t="s">
        <v>46</v>
      </c>
      <c r="B39" s="24"/>
      <c r="C39" s="561"/>
      <c r="D39" s="33"/>
      <c r="E39" s="36" t="s">
        <v>54</v>
      </c>
      <c r="F39" s="30" t="s">
        <v>73</v>
      </c>
      <c r="G39" s="49">
        <v>1.0555299258913504</v>
      </c>
      <c r="H39" s="49">
        <v>1.0661396769624885</v>
      </c>
      <c r="I39" s="49">
        <v>1.0491239661969716</v>
      </c>
      <c r="J39" s="49">
        <v>1.0073742262383565</v>
      </c>
      <c r="K39" s="49">
        <v>1.0169907223446755</v>
      </c>
      <c r="L39" s="49">
        <v>1.061239076032827</v>
      </c>
      <c r="M39" s="49">
        <v>1.0705427871740598</v>
      </c>
      <c r="N39" s="49">
        <v>1.0973865763172177</v>
      </c>
      <c r="O39" s="49">
        <v>1.0234842814405651</v>
      </c>
      <c r="P39" s="49">
        <v>1.0585023900532704</v>
      </c>
      <c r="Q39" s="49">
        <v>1.1298044124569859</v>
      </c>
      <c r="R39" s="49">
        <v>1.0660687213218094</v>
      </c>
      <c r="S39" s="49">
        <v>1.1224429152266837</v>
      </c>
      <c r="T39" s="49">
        <v>1.1630815576383187</v>
      </c>
      <c r="U39" s="49">
        <v>1.2464728852066005</v>
      </c>
      <c r="V39" s="49">
        <v>1.3443059202475063</v>
      </c>
      <c r="W39" s="49">
        <v>1.4296253025300791</v>
      </c>
      <c r="X39" s="49">
        <v>1.6375075533756083</v>
      </c>
      <c r="Y39" s="49">
        <v>1.576692772373925</v>
      </c>
      <c r="Z39" s="49">
        <v>1.4699937204400688</v>
      </c>
      <c r="AA39" s="49">
        <v>1.5989977007791971</v>
      </c>
      <c r="AB39" s="49">
        <v>1.3610693888133822</v>
      </c>
      <c r="AC39" s="49">
        <v>1.3309332943992962</v>
      </c>
      <c r="AD39" s="49">
        <v>1.4327089371385633</v>
      </c>
      <c r="AE39" s="49">
        <v>1.4983604494900797</v>
      </c>
      <c r="AF39" s="49">
        <v>1.4750060023692833</v>
      </c>
      <c r="AG39" s="49">
        <v>1.3598714514886077</v>
      </c>
      <c r="AH39" s="49">
        <v>1.3783149195446365</v>
      </c>
      <c r="AI39" s="49">
        <v>1.4118676173986742</v>
      </c>
      <c r="AJ39" s="32"/>
      <c r="AK39" s="32"/>
    </row>
    <row r="40" spans="1:37" ht="15.95" customHeight="1">
      <c r="B40" s="24"/>
      <c r="C40" s="561"/>
      <c r="D40" s="33"/>
      <c r="E40" s="36" t="s">
        <v>55</v>
      </c>
      <c r="F40" s="30" t="s">
        <v>73</v>
      </c>
      <c r="G40" s="49">
        <v>8.5306668091243626E-2</v>
      </c>
      <c r="H40" s="49">
        <v>0.10041822537956233</v>
      </c>
      <c r="I40" s="49">
        <v>0.11829058551928433</v>
      </c>
      <c r="J40" s="49">
        <v>0.12374503616981028</v>
      </c>
      <c r="K40" s="49">
        <v>0.12249749843804297</v>
      </c>
      <c r="L40" s="49">
        <v>0.13090493521394719</v>
      </c>
      <c r="M40" s="49">
        <v>0.15221165235571094</v>
      </c>
      <c r="N40" s="49">
        <v>0.15333613612525729</v>
      </c>
      <c r="O40" s="49">
        <v>0.15548761845465164</v>
      </c>
      <c r="P40" s="49">
        <v>0.15269968549506324</v>
      </c>
      <c r="Q40" s="49">
        <v>0.1459110656043735</v>
      </c>
      <c r="R40" s="49">
        <v>0.1470851918473384</v>
      </c>
      <c r="S40" s="49">
        <v>0.14816222315696154</v>
      </c>
      <c r="T40" s="49">
        <v>0.14346780802890777</v>
      </c>
      <c r="U40" s="49">
        <v>0.15777835658251685</v>
      </c>
      <c r="V40" s="49">
        <v>0.15830761364402887</v>
      </c>
      <c r="W40" s="49">
        <v>0.15933566022594986</v>
      </c>
      <c r="X40" s="49">
        <v>0.16161080261601637</v>
      </c>
      <c r="Y40" s="49">
        <v>0.13666114341575727</v>
      </c>
      <c r="Z40" s="49">
        <v>0.13596534232392504</v>
      </c>
      <c r="AA40" s="49">
        <v>0.13897128755707297</v>
      </c>
      <c r="AB40" s="49">
        <v>0.2290996573616268</v>
      </c>
      <c r="AC40" s="49">
        <v>0.37369602652384615</v>
      </c>
      <c r="AD40" s="49">
        <v>0.50458942973320697</v>
      </c>
      <c r="AE40" s="49">
        <v>0.59928365270043038</v>
      </c>
      <c r="AF40" s="49">
        <v>0.58775171990926112</v>
      </c>
      <c r="AG40" s="49">
        <v>0.62228008951768599</v>
      </c>
      <c r="AH40" s="49">
        <v>0.60925195159840273</v>
      </c>
      <c r="AI40" s="49">
        <v>0.6466444659886309</v>
      </c>
      <c r="AJ40" s="32"/>
      <c r="AK40" s="32"/>
    </row>
    <row r="41" spans="1:37" ht="15.95" customHeight="1">
      <c r="B41" s="24"/>
      <c r="C41" s="561"/>
      <c r="D41" s="33"/>
      <c r="E41" s="36" t="s">
        <v>56</v>
      </c>
      <c r="F41" s="30" t="s">
        <v>73</v>
      </c>
      <c r="G41" s="50">
        <v>4.1601858173699577</v>
      </c>
      <c r="H41" s="50">
        <v>4.2938827351149476</v>
      </c>
      <c r="I41" s="50">
        <v>4.5255501689767943</v>
      </c>
      <c r="J41" s="50">
        <v>4.6581198916651445</v>
      </c>
      <c r="K41" s="50">
        <v>4.8141303426107882</v>
      </c>
      <c r="L41" s="50">
        <v>4.95521088249812</v>
      </c>
      <c r="M41" s="50">
        <v>5.6970241975118441</v>
      </c>
      <c r="N41" s="50">
        <v>5.2861805598156479</v>
      </c>
      <c r="O41" s="50">
        <v>4.4685097073119069</v>
      </c>
      <c r="P41" s="50">
        <v>3.8351371982295985</v>
      </c>
      <c r="Q41" s="50">
        <v>3.946000635070491</v>
      </c>
      <c r="R41" s="50">
        <v>3.7995786794849145</v>
      </c>
      <c r="S41" s="50">
        <v>3.6812003514323757</v>
      </c>
      <c r="T41" s="50">
        <v>3.671600560207759</v>
      </c>
      <c r="U41" s="50">
        <v>3.6417819143358408</v>
      </c>
      <c r="V41" s="50">
        <v>3.6310252118432809</v>
      </c>
      <c r="W41" s="50">
        <v>3.6704254427698366</v>
      </c>
      <c r="X41" s="50">
        <v>3.6568395158908307</v>
      </c>
      <c r="Y41" s="50">
        <v>3.4684132929545739</v>
      </c>
      <c r="Z41" s="50">
        <v>3.1717304645607243</v>
      </c>
      <c r="AA41" s="50">
        <v>3.0793287753342522</v>
      </c>
      <c r="AB41" s="50">
        <v>2.7243499693742539</v>
      </c>
      <c r="AC41" s="50">
        <v>2.8997818020353452</v>
      </c>
      <c r="AD41" s="50">
        <v>3.188628980889582</v>
      </c>
      <c r="AE41" s="50">
        <v>3.1921237861240401</v>
      </c>
      <c r="AF41" s="50">
        <v>3.0644601799153213</v>
      </c>
      <c r="AG41" s="50">
        <v>2.9761731586957501</v>
      </c>
      <c r="AH41" s="50">
        <v>2.9646222488052438</v>
      </c>
      <c r="AI41" s="50">
        <v>2.968661922446902</v>
      </c>
      <c r="AJ41" s="32"/>
      <c r="AK41" s="32"/>
    </row>
    <row r="42" spans="1:37" ht="15.95" customHeight="1">
      <c r="B42" s="24"/>
      <c r="C42" s="561"/>
      <c r="D42" s="38"/>
      <c r="E42" s="36" t="s">
        <v>57</v>
      </c>
      <c r="F42" s="30" t="s">
        <v>73</v>
      </c>
      <c r="G42" s="49">
        <v>3.7183082172482123</v>
      </c>
      <c r="H42" s="49">
        <v>3.690156773004964</v>
      </c>
      <c r="I42" s="49">
        <v>3.7191326220782175</v>
      </c>
      <c r="J42" s="49">
        <v>3.7996035723371673</v>
      </c>
      <c r="K42" s="49">
        <v>3.8295742086844839</v>
      </c>
      <c r="L42" s="49">
        <v>4.0227695733407529</v>
      </c>
      <c r="M42" s="49">
        <v>4.0946408305524136</v>
      </c>
      <c r="N42" s="49">
        <v>3.7447766377854723</v>
      </c>
      <c r="O42" s="49">
        <v>3.451025353789511</v>
      </c>
      <c r="P42" s="49">
        <v>3.5180181668621437</v>
      </c>
      <c r="Q42" s="49">
        <v>3.7963942943045739</v>
      </c>
      <c r="R42" s="49">
        <v>3.0223882746896482</v>
      </c>
      <c r="S42" s="49">
        <v>3.1148808119886469</v>
      </c>
      <c r="T42" s="49">
        <v>3.8435074147452246</v>
      </c>
      <c r="U42" s="49">
        <v>3.9460857496482489</v>
      </c>
      <c r="V42" s="49">
        <v>4.0322109683198919</v>
      </c>
      <c r="W42" s="49">
        <v>4.1518568048509783</v>
      </c>
      <c r="X42" s="49">
        <v>4.3039511257231613</v>
      </c>
      <c r="Y42" s="49">
        <v>4.8140522332137969</v>
      </c>
      <c r="Z42" s="49">
        <v>4.9890306007481824</v>
      </c>
      <c r="AA42" s="49">
        <v>4.9509272565395914</v>
      </c>
      <c r="AB42" s="49">
        <v>5.8765546906848343</v>
      </c>
      <c r="AC42" s="49">
        <v>6.3300592295268796</v>
      </c>
      <c r="AD42" s="49">
        <v>6.7761923847806136</v>
      </c>
      <c r="AE42" s="49">
        <v>7.3962000934171623</v>
      </c>
      <c r="AF42" s="49">
        <v>7.027230590253744</v>
      </c>
      <c r="AG42" s="49">
        <v>6.9413397143503452</v>
      </c>
      <c r="AH42" s="49">
        <v>7.2165485934484828</v>
      </c>
      <c r="AI42" s="49">
        <v>7.2765240363636128</v>
      </c>
      <c r="AJ42" s="32"/>
      <c r="AK42" s="32"/>
    </row>
    <row r="43" spans="1:37" ht="15.95" customHeight="1">
      <c r="B43" s="24"/>
      <c r="C43" s="561"/>
      <c r="D43" s="28" t="s">
        <v>58</v>
      </c>
      <c r="E43" s="36"/>
      <c r="F43" s="30" t="s">
        <v>73</v>
      </c>
      <c r="G43" s="49">
        <f>SUM(G44:G48)</f>
        <v>11.651787829708113</v>
      </c>
      <c r="H43" s="49">
        <f t="shared" ref="H43:AI43" si="8">SUM(H44:H48)</f>
        <v>11.942109496467205</v>
      </c>
      <c r="I43" s="49">
        <f t="shared" si="8"/>
        <v>12.090949545920667</v>
      </c>
      <c r="J43" s="49">
        <f t="shared" si="8"/>
        <v>11.945101214108803</v>
      </c>
      <c r="K43" s="49">
        <f t="shared" si="8"/>
        <v>12.083745487539177</v>
      </c>
      <c r="L43" s="49">
        <f t="shared" si="8"/>
        <v>12.35609191757416</v>
      </c>
      <c r="M43" s="49">
        <f t="shared" si="8"/>
        <v>12.627709457181378</v>
      </c>
      <c r="N43" s="49">
        <f t="shared" si="8"/>
        <v>12.746874265513254</v>
      </c>
      <c r="O43" s="49">
        <f t="shared" si="8"/>
        <v>12.553037586600007</v>
      </c>
      <c r="P43" s="49">
        <f t="shared" si="8"/>
        <v>12.547491315805649</v>
      </c>
      <c r="Q43" s="49">
        <f t="shared" si="8"/>
        <v>12.477711660081575</v>
      </c>
      <c r="R43" s="49">
        <f t="shared" si="8"/>
        <v>12.249140208833127</v>
      </c>
      <c r="S43" s="49">
        <f t="shared" si="8"/>
        <v>11.86089471602476</v>
      </c>
      <c r="T43" s="49">
        <f t="shared" si="8"/>
        <v>11.270010878402381</v>
      </c>
      <c r="U43" s="49">
        <f t="shared" si="8"/>
        <v>10.545114937447789</v>
      </c>
      <c r="V43" s="49">
        <f t="shared" si="8"/>
        <v>9.8859838723756575</v>
      </c>
      <c r="W43" s="49">
        <f t="shared" si="8"/>
        <v>9.2513893487849135</v>
      </c>
      <c r="X43" s="49">
        <f t="shared" si="8"/>
        <v>8.6853973274011764</v>
      </c>
      <c r="Y43" s="49">
        <f t="shared" si="8"/>
        <v>7.8947963047769409</v>
      </c>
      <c r="Z43" s="49">
        <f t="shared" si="8"/>
        <v>7.3419915674720357</v>
      </c>
      <c r="AA43" s="49">
        <f t="shared" si="8"/>
        <v>6.9773601080046976</v>
      </c>
      <c r="AB43" s="49">
        <f t="shared" si="8"/>
        <v>6.6414426553928587</v>
      </c>
      <c r="AC43" s="49">
        <f t="shared" si="8"/>
        <v>6.3927139614822899</v>
      </c>
      <c r="AD43" s="49">
        <f t="shared" si="8"/>
        <v>6.0521183641151097</v>
      </c>
      <c r="AE43" s="49">
        <f t="shared" si="8"/>
        <v>5.7299391107823521</v>
      </c>
      <c r="AF43" s="49">
        <f t="shared" si="8"/>
        <v>5.4921394931708063</v>
      </c>
      <c r="AG43" s="49">
        <f t="shared" si="8"/>
        <v>5.3080975874641032</v>
      </c>
      <c r="AH43" s="49">
        <f t="shared" si="8"/>
        <v>5.1147680603590846</v>
      </c>
      <c r="AI43" s="49">
        <f t="shared" si="8"/>
        <v>4.9822182045012573</v>
      </c>
      <c r="AJ43" s="32"/>
      <c r="AK43" s="32"/>
    </row>
    <row r="44" spans="1:37" ht="15.95" customHeight="1">
      <c r="B44" s="24"/>
      <c r="C44" s="561"/>
      <c r="E44" s="36" t="s">
        <v>59</v>
      </c>
      <c r="F44" s="30" t="s">
        <v>73</v>
      </c>
      <c r="G44" s="49">
        <v>0.22550039430236199</v>
      </c>
      <c r="H44" s="49">
        <v>0.23099684445821606</v>
      </c>
      <c r="I44" s="49">
        <v>0.23775953557777202</v>
      </c>
      <c r="J44" s="49">
        <v>0.23925046051937995</v>
      </c>
      <c r="K44" s="49">
        <v>0.25397149288384785</v>
      </c>
      <c r="L44" s="49">
        <v>0.26382210454901001</v>
      </c>
      <c r="M44" s="49">
        <v>0.2721018455238986</v>
      </c>
      <c r="N44" s="49">
        <v>0.27844073162389416</v>
      </c>
      <c r="O44" s="49">
        <v>0.28842016877248972</v>
      </c>
      <c r="P44" s="49">
        <v>0.28816210340072729</v>
      </c>
      <c r="Q44" s="49">
        <v>0.2912562180430982</v>
      </c>
      <c r="R44" s="49">
        <v>0.29221870418695872</v>
      </c>
      <c r="S44" s="49">
        <v>0.31681741371489464</v>
      </c>
      <c r="T44" s="49">
        <v>0.23623561479663871</v>
      </c>
      <c r="U44" s="49">
        <v>0.23921245758535928</v>
      </c>
      <c r="V44" s="49">
        <v>0.21813405238938963</v>
      </c>
      <c r="W44" s="49">
        <v>0.22744066111641392</v>
      </c>
      <c r="X44" s="49">
        <v>0.21395220697973022</v>
      </c>
      <c r="Y44" s="49">
        <v>9.9084804965061238E-2</v>
      </c>
      <c r="Z44" s="49">
        <v>7.2393029182264992E-2</v>
      </c>
      <c r="AA44" s="49">
        <v>6.761131212290622E-2</v>
      </c>
      <c r="AB44" s="49">
        <v>6.3389711805837454E-2</v>
      </c>
      <c r="AC44" s="49">
        <v>6.1647095808346077E-2</v>
      </c>
      <c r="AD44" s="49">
        <v>6.7576884796523684E-2</v>
      </c>
      <c r="AE44" s="49">
        <v>6.2404780940383396E-2</v>
      </c>
      <c r="AF44" s="49">
        <v>6.3709552763531199E-2</v>
      </c>
      <c r="AG44" s="49">
        <v>6.3375655014425061E-2</v>
      </c>
      <c r="AH44" s="49">
        <v>5.9784802067850924E-2</v>
      </c>
      <c r="AI44" s="49">
        <v>6.0136488977779338E-2</v>
      </c>
      <c r="AJ44" s="32"/>
      <c r="AK44" s="32"/>
    </row>
    <row r="45" spans="1:37" ht="15.95" customHeight="1">
      <c r="B45" s="24"/>
      <c r="C45" s="561"/>
      <c r="D45" s="33"/>
      <c r="E45" s="36" t="s">
        <v>60</v>
      </c>
      <c r="F45" s="30" t="s">
        <v>73</v>
      </c>
      <c r="G45" s="49">
        <v>10.103437427224137</v>
      </c>
      <c r="H45" s="49">
        <v>10.33295942332008</v>
      </c>
      <c r="I45" s="49">
        <v>10.499540974885903</v>
      </c>
      <c r="J45" s="49">
        <v>10.368193293075629</v>
      </c>
      <c r="K45" s="49">
        <v>10.464098534506755</v>
      </c>
      <c r="L45" s="49">
        <v>10.68132255702824</v>
      </c>
      <c r="M45" s="49">
        <v>10.864496045461422</v>
      </c>
      <c r="N45" s="49">
        <v>10.882121857826599</v>
      </c>
      <c r="O45" s="49">
        <v>10.851366152835183</v>
      </c>
      <c r="P45" s="49">
        <v>10.856047550047448</v>
      </c>
      <c r="Q45" s="49">
        <v>10.759957199842178</v>
      </c>
      <c r="R45" s="49">
        <v>10.576011132949661</v>
      </c>
      <c r="S45" s="49">
        <v>10.149004866205663</v>
      </c>
      <c r="T45" s="49">
        <v>9.6807141110889727</v>
      </c>
      <c r="U45" s="49">
        <v>9.0664282845192865</v>
      </c>
      <c r="V45" s="49">
        <v>8.4299211637923896</v>
      </c>
      <c r="W45" s="49">
        <v>7.8121713981034571</v>
      </c>
      <c r="X45" s="49">
        <v>7.3098634019521462</v>
      </c>
      <c r="Y45" s="49">
        <v>6.7162970248409488</v>
      </c>
      <c r="Z45" s="49">
        <v>6.2702486402404363</v>
      </c>
      <c r="AA45" s="49">
        <v>5.8819519618230771</v>
      </c>
      <c r="AB45" s="49">
        <v>5.5769274697438025</v>
      </c>
      <c r="AC45" s="49">
        <v>5.2955245915833657</v>
      </c>
      <c r="AD45" s="49">
        <v>4.9780957492974025</v>
      </c>
      <c r="AE45" s="49">
        <v>4.6673866118755569</v>
      </c>
      <c r="AF45" s="49">
        <v>4.453561246657805</v>
      </c>
      <c r="AG45" s="49">
        <v>4.2750594810297695</v>
      </c>
      <c r="AH45" s="49">
        <v>4.0921925820689795</v>
      </c>
      <c r="AI45" s="49">
        <v>3.9548588659736001</v>
      </c>
      <c r="AJ45" s="32"/>
      <c r="AK45" s="32"/>
    </row>
    <row r="46" spans="1:37" ht="15.95" customHeight="1">
      <c r="B46" s="24"/>
      <c r="C46" s="561"/>
      <c r="D46" s="33"/>
      <c r="E46" s="36" t="s">
        <v>61</v>
      </c>
      <c r="F46" s="30" t="s">
        <v>73</v>
      </c>
      <c r="G46" s="49">
        <v>5.3592535180795264E-2</v>
      </c>
      <c r="H46" s="49">
        <v>5.2987200759498719E-2</v>
      </c>
      <c r="I46" s="49">
        <v>5.1580033974187783E-2</v>
      </c>
      <c r="J46" s="49">
        <v>4.8761832860243458E-2</v>
      </c>
      <c r="K46" s="49">
        <v>4.8311772326637192E-2</v>
      </c>
      <c r="L46" s="49">
        <v>4.7097490718249757E-2</v>
      </c>
      <c r="M46" s="49">
        <v>4.6449693563089131E-2</v>
      </c>
      <c r="N46" s="49">
        <v>4.4810385163231874E-2</v>
      </c>
      <c r="O46" s="49">
        <v>4.4449235974559034E-2</v>
      </c>
      <c r="P46" s="49">
        <v>4.1837628324124382E-2</v>
      </c>
      <c r="Q46" s="49">
        <v>4.0691336114167038E-2</v>
      </c>
      <c r="R46" s="49">
        <v>3.8976785339299998E-2</v>
      </c>
      <c r="S46" s="49">
        <v>3.8326566101344446E-2</v>
      </c>
      <c r="T46" s="49">
        <v>3.6161204430097654E-2</v>
      </c>
      <c r="U46" s="49">
        <v>3.727230167661285E-2</v>
      </c>
      <c r="V46" s="49">
        <v>3.7025567268211816E-2</v>
      </c>
      <c r="W46" s="49">
        <v>3.5654893034140538E-2</v>
      </c>
      <c r="X46" s="49">
        <v>3.5880670247071735E-2</v>
      </c>
      <c r="Y46" s="49">
        <v>3.453590323395668E-2</v>
      </c>
      <c r="Z46" s="49">
        <v>3.3714581986166246E-2</v>
      </c>
      <c r="AA46" s="49">
        <v>3.2789739415296296E-2</v>
      </c>
      <c r="AB46" s="49">
        <v>3.1694541162280029E-2</v>
      </c>
      <c r="AC46" s="49">
        <v>3.1659602009915196E-2</v>
      </c>
      <c r="AD46" s="49">
        <v>3.0428576827560779E-2</v>
      </c>
      <c r="AE46" s="49">
        <v>2.9561639708360281E-2</v>
      </c>
      <c r="AF46" s="49">
        <v>2.9485211172634834E-2</v>
      </c>
      <c r="AG46" s="49">
        <v>2.8116885253780203E-2</v>
      </c>
      <c r="AH46" s="49">
        <v>2.8116986795637795E-2</v>
      </c>
      <c r="AI46" s="49">
        <v>2.8117582466687562E-2</v>
      </c>
      <c r="AJ46" s="32"/>
      <c r="AK46" s="32"/>
    </row>
    <row r="47" spans="1:37" ht="15.95" customHeight="1">
      <c r="B47" s="24"/>
      <c r="C47" s="561"/>
      <c r="D47" s="33"/>
      <c r="E47" s="36" t="s">
        <v>62</v>
      </c>
      <c r="F47" s="30" t="s">
        <v>73</v>
      </c>
      <c r="G47" s="49">
        <v>1.2692574730008195</v>
      </c>
      <c r="H47" s="49">
        <v>1.3251660279294089</v>
      </c>
      <c r="I47" s="49">
        <v>1.3020690014828031</v>
      </c>
      <c r="J47" s="49">
        <v>1.2888956276535506</v>
      </c>
      <c r="K47" s="49">
        <v>1.3173636878219386</v>
      </c>
      <c r="L47" s="49">
        <v>1.3638497652786603</v>
      </c>
      <c r="M47" s="49">
        <v>1.4446618726329676</v>
      </c>
      <c r="N47" s="49">
        <v>1.5415012908995303</v>
      </c>
      <c r="O47" s="49">
        <v>1.3688020290177751</v>
      </c>
      <c r="P47" s="49">
        <v>1.3614440340333496</v>
      </c>
      <c r="Q47" s="49">
        <v>1.3858069060821308</v>
      </c>
      <c r="R47" s="49">
        <v>1.3419335863572073</v>
      </c>
      <c r="S47" s="49">
        <v>1.356745870002857</v>
      </c>
      <c r="T47" s="49">
        <v>1.3168999480866725</v>
      </c>
      <c r="U47" s="49">
        <v>1.2022018936665304</v>
      </c>
      <c r="V47" s="49">
        <v>1.2009030889256673</v>
      </c>
      <c r="W47" s="49">
        <v>1.1761223965309011</v>
      </c>
      <c r="X47" s="49">
        <v>1.1257010482222285</v>
      </c>
      <c r="Y47" s="49">
        <v>1.044878571736974</v>
      </c>
      <c r="Z47" s="49">
        <v>0.96563531606316766</v>
      </c>
      <c r="AA47" s="49">
        <v>0.99500709464341774</v>
      </c>
      <c r="AB47" s="49">
        <v>0.9694309326809385</v>
      </c>
      <c r="AC47" s="49">
        <v>1.0038826720806628</v>
      </c>
      <c r="AD47" s="49">
        <v>0.97601715319362314</v>
      </c>
      <c r="AE47" s="49">
        <v>0.97058607825805199</v>
      </c>
      <c r="AF47" s="49">
        <v>0.9453834825768348</v>
      </c>
      <c r="AG47" s="49">
        <v>0.94154556616612894</v>
      </c>
      <c r="AH47" s="49">
        <v>0.93467368942661655</v>
      </c>
      <c r="AI47" s="49">
        <v>0.93910526708319075</v>
      </c>
      <c r="AJ47" s="32"/>
      <c r="AK47" s="32"/>
    </row>
    <row r="48" spans="1:37" ht="15.95" customHeight="1">
      <c r="B48" s="24"/>
      <c r="C48" s="561"/>
      <c r="D48" s="38"/>
      <c r="E48" s="36" t="s">
        <v>63</v>
      </c>
      <c r="F48" s="30" t="s">
        <v>73</v>
      </c>
      <c r="G48" s="50" t="s">
        <v>526</v>
      </c>
      <c r="H48" s="50" t="s">
        <v>526</v>
      </c>
      <c r="I48" s="50" t="s">
        <v>526</v>
      </c>
      <c r="J48" s="50" t="s">
        <v>526</v>
      </c>
      <c r="K48" s="50" t="s">
        <v>526</v>
      </c>
      <c r="L48" s="50" t="s">
        <v>526</v>
      </c>
      <c r="M48" s="50" t="s">
        <v>526</v>
      </c>
      <c r="N48" s="50" t="s">
        <v>526</v>
      </c>
      <c r="O48" s="50" t="s">
        <v>526</v>
      </c>
      <c r="P48" s="50" t="s">
        <v>526</v>
      </c>
      <c r="Q48" s="50" t="s">
        <v>526</v>
      </c>
      <c r="R48" s="50" t="s">
        <v>526</v>
      </c>
      <c r="S48" s="50" t="s">
        <v>526</v>
      </c>
      <c r="T48" s="50" t="s">
        <v>526</v>
      </c>
      <c r="U48" s="50" t="s">
        <v>526</v>
      </c>
      <c r="V48" s="50" t="s">
        <v>526</v>
      </c>
      <c r="W48" s="50" t="s">
        <v>526</v>
      </c>
      <c r="X48" s="50" t="s">
        <v>526</v>
      </c>
      <c r="Y48" s="50" t="s">
        <v>526</v>
      </c>
      <c r="Z48" s="50" t="s">
        <v>526</v>
      </c>
      <c r="AA48" s="50" t="s">
        <v>526</v>
      </c>
      <c r="AB48" s="50" t="s">
        <v>526</v>
      </c>
      <c r="AC48" s="50" t="s">
        <v>526</v>
      </c>
      <c r="AD48" s="50" t="s">
        <v>526</v>
      </c>
      <c r="AE48" s="50" t="s">
        <v>526</v>
      </c>
      <c r="AF48" s="50" t="s">
        <v>526</v>
      </c>
      <c r="AG48" s="50" t="s">
        <v>526</v>
      </c>
      <c r="AH48" s="50" t="s">
        <v>526</v>
      </c>
      <c r="AI48" s="50" t="s">
        <v>526</v>
      </c>
      <c r="AJ48" s="32"/>
      <c r="AK48" s="32"/>
    </row>
    <row r="49" spans="1:37" ht="15.95" customHeight="1">
      <c r="B49" s="24"/>
      <c r="C49" s="561"/>
      <c r="D49" s="28" t="s">
        <v>64</v>
      </c>
      <c r="E49" s="36"/>
      <c r="F49" s="30" t="s">
        <v>73</v>
      </c>
      <c r="G49" s="50">
        <f>SUM(G50:G52)</f>
        <v>9.5693747509333722</v>
      </c>
      <c r="H49" s="50">
        <f t="shared" ref="H49:AI49" si="9">SUM(H50:H52)</f>
        <v>9.7556282671255374</v>
      </c>
      <c r="I49" s="50">
        <f t="shared" si="9"/>
        <v>10.525794174527723</v>
      </c>
      <c r="J49" s="50">
        <f t="shared" si="9"/>
        <v>11.289699932948198</v>
      </c>
      <c r="K49" s="50">
        <f t="shared" si="9"/>
        <v>10.939168324750291</v>
      </c>
      <c r="L49" s="50">
        <f t="shared" si="9"/>
        <v>11.757502440592607</v>
      </c>
      <c r="M49" s="50">
        <f t="shared" si="9"/>
        <v>11.417262028938524</v>
      </c>
      <c r="N49" s="50">
        <f t="shared" si="9"/>
        <v>11.406089472955591</v>
      </c>
      <c r="O49" s="50">
        <f t="shared" si="9"/>
        <v>11.843668530286884</v>
      </c>
      <c r="P49" s="50">
        <f t="shared" si="9"/>
        <v>12.276671398913525</v>
      </c>
      <c r="Q49" s="50">
        <f t="shared" si="9"/>
        <v>13.181185910996991</v>
      </c>
      <c r="R49" s="50">
        <f t="shared" si="9"/>
        <v>13.449416421481351</v>
      </c>
      <c r="S49" s="50">
        <f t="shared" si="9"/>
        <v>13.350435567348232</v>
      </c>
      <c r="T49" s="50">
        <f t="shared" si="9"/>
        <v>13.347177966716105</v>
      </c>
      <c r="U49" s="50">
        <f t="shared" si="9"/>
        <v>16.952229793095405</v>
      </c>
      <c r="V49" s="50">
        <f t="shared" si="9"/>
        <v>19.859696025299691</v>
      </c>
      <c r="W49" s="50">
        <f t="shared" si="9"/>
        <v>20.736267171410752</v>
      </c>
      <c r="X49" s="50">
        <f t="shared" si="9"/>
        <v>20.232839354550272</v>
      </c>
      <c r="Y49" s="50">
        <f t="shared" si="9"/>
        <v>19.496136150069272</v>
      </c>
      <c r="Z49" s="50">
        <f t="shared" si="9"/>
        <v>17.052851546582779</v>
      </c>
      <c r="AA49" s="50">
        <f t="shared" si="9"/>
        <v>18.196999218297208</v>
      </c>
      <c r="AB49" s="50">
        <f t="shared" si="9"/>
        <v>10.094873442230208</v>
      </c>
      <c r="AC49" s="50">
        <f t="shared" si="9"/>
        <v>9.6309292178518184</v>
      </c>
      <c r="AD49" s="50">
        <f t="shared" si="9"/>
        <v>9.0156482825894546</v>
      </c>
      <c r="AE49" s="50">
        <f t="shared" si="9"/>
        <v>8.4470099139891204</v>
      </c>
      <c r="AF49" s="50">
        <f t="shared" si="9"/>
        <v>8.2110356009004057</v>
      </c>
      <c r="AG49" s="50">
        <f t="shared" si="9"/>
        <v>8.2896981831382313</v>
      </c>
      <c r="AH49" s="50">
        <f t="shared" si="9"/>
        <v>8.7276441116070593</v>
      </c>
      <c r="AI49" s="50">
        <f t="shared" si="9"/>
        <v>7.9192247149528505</v>
      </c>
      <c r="AJ49" s="32"/>
      <c r="AK49" s="32"/>
    </row>
    <row r="50" spans="1:37" ht="15.95" customHeight="1">
      <c r="A50" s="22" t="s">
        <v>46</v>
      </c>
      <c r="B50" s="24"/>
      <c r="C50" s="561"/>
      <c r="E50" s="36" t="s">
        <v>65</v>
      </c>
      <c r="F50" s="30" t="s">
        <v>73</v>
      </c>
      <c r="G50" s="49">
        <v>1.2978988210289051</v>
      </c>
      <c r="H50" s="49">
        <v>1.4514469010857516</v>
      </c>
      <c r="I50" s="49">
        <v>1.6339406091290423</v>
      </c>
      <c r="J50" s="49">
        <v>2.2418539742374954</v>
      </c>
      <c r="K50" s="49">
        <v>2.3898892800125471</v>
      </c>
      <c r="L50" s="49">
        <v>3.0044386582493727</v>
      </c>
      <c r="M50" s="49">
        <v>2.1191939250626217</v>
      </c>
      <c r="N50" s="49">
        <v>2.6289232121718231</v>
      </c>
      <c r="O50" s="49">
        <v>3.2952202121481426</v>
      </c>
      <c r="P50" s="49">
        <v>4.0715666133005888</v>
      </c>
      <c r="Q50" s="49">
        <v>4.3024741717162289</v>
      </c>
      <c r="R50" s="49">
        <v>4.7886568062256343</v>
      </c>
      <c r="S50" s="49">
        <v>4.2054605243389798</v>
      </c>
      <c r="T50" s="49">
        <v>4.5225046139787652</v>
      </c>
      <c r="U50" s="49">
        <v>7.8236102647165087</v>
      </c>
      <c r="V50" s="49">
        <v>10.294252581888196</v>
      </c>
      <c r="W50" s="49">
        <v>11.595055639010576</v>
      </c>
      <c r="X50" s="49">
        <v>11.003071730400601</v>
      </c>
      <c r="Y50" s="49">
        <v>10.649832093355602</v>
      </c>
      <c r="Z50" s="49">
        <v>8.0252823735365233</v>
      </c>
      <c r="AA50" s="49">
        <v>8.9626549795521644</v>
      </c>
      <c r="AB50" s="49">
        <v>2.7790328009154752</v>
      </c>
      <c r="AC50" s="49">
        <v>2.3467059435806532</v>
      </c>
      <c r="AD50" s="49">
        <v>2.078590179744543</v>
      </c>
      <c r="AE50" s="49">
        <v>1.7622755273286916</v>
      </c>
      <c r="AF50" s="49">
        <v>1.7746405304230815</v>
      </c>
      <c r="AG50" s="49">
        <v>1.7674264506181752</v>
      </c>
      <c r="AH50" s="49">
        <v>1.8921980755483294</v>
      </c>
      <c r="AI50" s="49">
        <v>1.9210103775641716</v>
      </c>
      <c r="AJ50" s="32"/>
      <c r="AK50" s="32"/>
    </row>
    <row r="51" spans="1:37" ht="15.95" customHeight="1">
      <c r="B51" s="24"/>
      <c r="C51" s="561"/>
      <c r="D51" s="33"/>
      <c r="E51" s="36" t="s">
        <v>66</v>
      </c>
      <c r="F51" s="30" t="s">
        <v>73</v>
      </c>
      <c r="G51" s="49">
        <v>7.0408977708171836</v>
      </c>
      <c r="H51" s="49">
        <v>7.0316219817109271</v>
      </c>
      <c r="I51" s="49">
        <v>7.6196228098630385</v>
      </c>
      <c r="J51" s="49">
        <v>7.8311748277350128</v>
      </c>
      <c r="K51" s="49">
        <v>7.4255898195776409</v>
      </c>
      <c r="L51" s="49">
        <v>7.7096527958904275</v>
      </c>
      <c r="M51" s="49">
        <v>8.2119737762592884</v>
      </c>
      <c r="N51" s="49">
        <v>7.7143106093410303</v>
      </c>
      <c r="O51" s="49">
        <v>7.5077810521874744</v>
      </c>
      <c r="P51" s="49">
        <v>7.3916768500472259</v>
      </c>
      <c r="Q51" s="49">
        <v>7.8770976037869618</v>
      </c>
      <c r="R51" s="49">
        <v>7.4246199055956534</v>
      </c>
      <c r="S51" s="49">
        <v>7.7753412548977909</v>
      </c>
      <c r="T51" s="49">
        <v>7.2472183182785361</v>
      </c>
      <c r="U51" s="49">
        <v>7.3802360077831999</v>
      </c>
      <c r="V51" s="49">
        <v>7.694223781806425</v>
      </c>
      <c r="W51" s="49">
        <v>7.1358756895735223</v>
      </c>
      <c r="X51" s="49">
        <v>7.0085988151176952</v>
      </c>
      <c r="Y51" s="49">
        <v>6.5748531931622525</v>
      </c>
      <c r="Z51" s="49">
        <v>6.5495228479499792</v>
      </c>
      <c r="AA51" s="49">
        <v>6.887507880394117</v>
      </c>
      <c r="AB51" s="49">
        <v>6.7294158650989351</v>
      </c>
      <c r="AC51" s="49">
        <v>6.6921813909772974</v>
      </c>
      <c r="AD51" s="49">
        <v>6.3849772250252768</v>
      </c>
      <c r="AE51" s="49">
        <v>6.1167754270506691</v>
      </c>
      <c r="AF51" s="49">
        <v>5.8194510329194928</v>
      </c>
      <c r="AG51" s="49">
        <v>5.8825521037797328</v>
      </c>
      <c r="AH51" s="49">
        <v>6.2690864515110691</v>
      </c>
      <c r="AI51" s="49">
        <v>5.4558691719734718</v>
      </c>
      <c r="AJ51" s="32"/>
      <c r="AK51" s="32"/>
    </row>
    <row r="52" spans="1:37" ht="15.95" customHeight="1">
      <c r="B52" s="24"/>
      <c r="C52" s="561"/>
      <c r="D52" s="33"/>
      <c r="E52" s="36" t="s">
        <v>67</v>
      </c>
      <c r="F52" s="30" t="s">
        <v>73</v>
      </c>
      <c r="G52" s="49">
        <v>1.2305781590872833</v>
      </c>
      <c r="H52" s="49">
        <v>1.2725593843288572</v>
      </c>
      <c r="I52" s="49">
        <v>1.2722307555356434</v>
      </c>
      <c r="J52" s="49">
        <v>1.2166711309756888</v>
      </c>
      <c r="K52" s="49">
        <v>1.1236892251601021</v>
      </c>
      <c r="L52" s="49">
        <v>1.0434109864528063</v>
      </c>
      <c r="M52" s="49">
        <v>1.0860943276166142</v>
      </c>
      <c r="N52" s="49">
        <v>1.0628556514427372</v>
      </c>
      <c r="O52" s="49">
        <v>1.0406672659512672</v>
      </c>
      <c r="P52" s="49">
        <v>0.81342793556570892</v>
      </c>
      <c r="Q52" s="49">
        <v>1.0016141354937995</v>
      </c>
      <c r="R52" s="49">
        <v>1.2361397096600641</v>
      </c>
      <c r="S52" s="49">
        <v>1.3696337881114613</v>
      </c>
      <c r="T52" s="49">
        <v>1.5774550344588023</v>
      </c>
      <c r="U52" s="49">
        <v>1.7483835205956959</v>
      </c>
      <c r="V52" s="49">
        <v>1.8712196616050678</v>
      </c>
      <c r="W52" s="49">
        <v>2.0053358428266548</v>
      </c>
      <c r="X52" s="49">
        <v>2.2211688090319774</v>
      </c>
      <c r="Y52" s="49">
        <v>2.2714508635514195</v>
      </c>
      <c r="Z52" s="49">
        <v>2.4780463250962743</v>
      </c>
      <c r="AA52" s="49">
        <v>2.3468363583509255</v>
      </c>
      <c r="AB52" s="49">
        <v>0.58642477621579758</v>
      </c>
      <c r="AC52" s="49">
        <v>0.59204188329386764</v>
      </c>
      <c r="AD52" s="49">
        <v>0.55208087781963588</v>
      </c>
      <c r="AE52" s="49">
        <v>0.56795895960975873</v>
      </c>
      <c r="AF52" s="49">
        <v>0.61694403755783189</v>
      </c>
      <c r="AG52" s="49">
        <v>0.63971962874032384</v>
      </c>
      <c r="AH52" s="49">
        <v>0.56635958454765967</v>
      </c>
      <c r="AI52" s="49">
        <v>0.54234516541520739</v>
      </c>
      <c r="AJ52" s="32"/>
      <c r="AK52" s="32"/>
    </row>
    <row r="53" spans="1:37" ht="15.95" customHeight="1">
      <c r="B53" s="24"/>
      <c r="C53" s="561"/>
      <c r="D53" s="28" t="s">
        <v>68</v>
      </c>
      <c r="E53" s="36"/>
      <c r="F53" s="30" t="s">
        <v>73</v>
      </c>
      <c r="G53" s="50" t="s">
        <v>526</v>
      </c>
      <c r="H53" s="50" t="s">
        <v>526</v>
      </c>
      <c r="I53" s="50" t="s">
        <v>526</v>
      </c>
      <c r="J53" s="50" t="s">
        <v>526</v>
      </c>
      <c r="K53" s="50" t="s">
        <v>526</v>
      </c>
      <c r="L53" s="50" t="s">
        <v>526</v>
      </c>
      <c r="M53" s="50" t="s">
        <v>526</v>
      </c>
      <c r="N53" s="50" t="s">
        <v>526</v>
      </c>
      <c r="O53" s="50" t="s">
        <v>526</v>
      </c>
      <c r="P53" s="50" t="s">
        <v>526</v>
      </c>
      <c r="Q53" s="50" t="s">
        <v>526</v>
      </c>
      <c r="R53" s="50" t="s">
        <v>526</v>
      </c>
      <c r="S53" s="50" t="s">
        <v>526</v>
      </c>
      <c r="T53" s="50" t="s">
        <v>526</v>
      </c>
      <c r="U53" s="50" t="s">
        <v>526</v>
      </c>
      <c r="V53" s="50" t="s">
        <v>526</v>
      </c>
      <c r="W53" s="50" t="s">
        <v>526</v>
      </c>
      <c r="X53" s="50" t="s">
        <v>526</v>
      </c>
      <c r="Y53" s="50" t="s">
        <v>526</v>
      </c>
      <c r="Z53" s="50" t="s">
        <v>526</v>
      </c>
      <c r="AA53" s="50" t="s">
        <v>526</v>
      </c>
      <c r="AB53" s="50" t="s">
        <v>526</v>
      </c>
      <c r="AC53" s="50" t="s">
        <v>526</v>
      </c>
      <c r="AD53" s="50" t="s">
        <v>526</v>
      </c>
      <c r="AE53" s="50" t="s">
        <v>526</v>
      </c>
      <c r="AF53" s="50" t="s">
        <v>526</v>
      </c>
      <c r="AG53" s="50" t="s">
        <v>526</v>
      </c>
      <c r="AH53" s="50" t="s">
        <v>526</v>
      </c>
      <c r="AI53" s="50" t="s">
        <v>526</v>
      </c>
      <c r="AJ53" s="32"/>
      <c r="AK53" s="32"/>
    </row>
    <row r="54" spans="1:37" ht="15.95" customHeight="1">
      <c r="B54" s="24"/>
      <c r="C54" s="561"/>
      <c r="D54" s="39"/>
      <c r="E54" s="35" t="s">
        <v>69</v>
      </c>
      <c r="F54" s="30" t="s">
        <v>73</v>
      </c>
      <c r="G54" s="50" t="s">
        <v>526</v>
      </c>
      <c r="H54" s="50" t="s">
        <v>526</v>
      </c>
      <c r="I54" s="50" t="s">
        <v>526</v>
      </c>
      <c r="J54" s="50" t="s">
        <v>526</v>
      </c>
      <c r="K54" s="50" t="s">
        <v>526</v>
      </c>
      <c r="L54" s="50" t="s">
        <v>526</v>
      </c>
      <c r="M54" s="50" t="s">
        <v>526</v>
      </c>
      <c r="N54" s="50" t="s">
        <v>526</v>
      </c>
      <c r="O54" s="50" t="s">
        <v>526</v>
      </c>
      <c r="P54" s="50" t="s">
        <v>526</v>
      </c>
      <c r="Q54" s="50" t="s">
        <v>526</v>
      </c>
      <c r="R54" s="50" t="s">
        <v>526</v>
      </c>
      <c r="S54" s="50" t="s">
        <v>526</v>
      </c>
      <c r="T54" s="50" t="s">
        <v>526</v>
      </c>
      <c r="U54" s="50" t="s">
        <v>526</v>
      </c>
      <c r="V54" s="50" t="s">
        <v>526</v>
      </c>
      <c r="W54" s="50" t="s">
        <v>526</v>
      </c>
      <c r="X54" s="50" t="s">
        <v>526</v>
      </c>
      <c r="Y54" s="50" t="s">
        <v>526</v>
      </c>
      <c r="Z54" s="50" t="s">
        <v>526</v>
      </c>
      <c r="AA54" s="50" t="s">
        <v>526</v>
      </c>
      <c r="AB54" s="50" t="s">
        <v>526</v>
      </c>
      <c r="AC54" s="50" t="s">
        <v>526</v>
      </c>
      <c r="AD54" s="50" t="s">
        <v>526</v>
      </c>
      <c r="AE54" s="50" t="s">
        <v>526</v>
      </c>
      <c r="AF54" s="50" t="s">
        <v>526</v>
      </c>
      <c r="AG54" s="50" t="s">
        <v>526</v>
      </c>
      <c r="AH54" s="50" t="s">
        <v>526</v>
      </c>
      <c r="AI54" s="50" t="s">
        <v>526</v>
      </c>
      <c r="AJ54" s="32"/>
      <c r="AK54" s="32"/>
    </row>
    <row r="55" spans="1:37" ht="15.95" customHeight="1" thickBot="1">
      <c r="B55" s="24"/>
      <c r="C55" s="561"/>
      <c r="D55" s="40"/>
      <c r="E55" s="41" t="s">
        <v>70</v>
      </c>
      <c r="F55" s="30" t="s">
        <v>73</v>
      </c>
      <c r="G55" s="51" t="s">
        <v>526</v>
      </c>
      <c r="H55" s="51" t="s">
        <v>526</v>
      </c>
      <c r="I55" s="51" t="s">
        <v>526</v>
      </c>
      <c r="J55" s="51" t="s">
        <v>526</v>
      </c>
      <c r="K55" s="51" t="s">
        <v>526</v>
      </c>
      <c r="L55" s="51" t="s">
        <v>526</v>
      </c>
      <c r="M55" s="51" t="s">
        <v>526</v>
      </c>
      <c r="N55" s="51" t="s">
        <v>526</v>
      </c>
      <c r="O55" s="51" t="s">
        <v>526</v>
      </c>
      <c r="P55" s="51" t="s">
        <v>526</v>
      </c>
      <c r="Q55" s="51" t="s">
        <v>526</v>
      </c>
      <c r="R55" s="51" t="s">
        <v>526</v>
      </c>
      <c r="S55" s="51" t="s">
        <v>526</v>
      </c>
      <c r="T55" s="51" t="s">
        <v>526</v>
      </c>
      <c r="U55" s="51" t="s">
        <v>526</v>
      </c>
      <c r="V55" s="51" t="s">
        <v>526</v>
      </c>
      <c r="W55" s="51" t="s">
        <v>526</v>
      </c>
      <c r="X55" s="51" t="s">
        <v>526</v>
      </c>
      <c r="Y55" s="51" t="s">
        <v>526</v>
      </c>
      <c r="Z55" s="51" t="s">
        <v>526</v>
      </c>
      <c r="AA55" s="51" t="s">
        <v>526</v>
      </c>
      <c r="AB55" s="51" t="s">
        <v>526</v>
      </c>
      <c r="AC55" s="51" t="s">
        <v>526</v>
      </c>
      <c r="AD55" s="51" t="s">
        <v>526</v>
      </c>
      <c r="AE55" s="51" t="s">
        <v>526</v>
      </c>
      <c r="AF55" s="51" t="s">
        <v>526</v>
      </c>
      <c r="AG55" s="51" t="s">
        <v>526</v>
      </c>
      <c r="AH55" s="51" t="s">
        <v>526</v>
      </c>
      <c r="AI55" s="51" t="s">
        <v>526</v>
      </c>
      <c r="AJ55" s="32"/>
      <c r="AK55" s="32"/>
    </row>
    <row r="56" spans="1:37" ht="21.95" customHeight="1" thickTop="1" thickBot="1">
      <c r="B56" s="24"/>
      <c r="C56" s="561"/>
      <c r="D56" s="566" t="s">
        <v>71</v>
      </c>
      <c r="E56" s="567"/>
      <c r="F56" s="44" t="s">
        <v>73</v>
      </c>
      <c r="G56" s="52">
        <f>SUM(G31,G35,G43,G49,G53)</f>
        <v>53.983351175377315</v>
      </c>
      <c r="H56" s="52">
        <f t="shared" ref="H56:AI56" si="10">SUM(H31,H35,H43,H49,H53)</f>
        <v>53.806136587823758</v>
      </c>
      <c r="I56" s="52">
        <f t="shared" si="10"/>
        <v>53.358580270379434</v>
      </c>
      <c r="J56" s="52">
        <f t="shared" si="10"/>
        <v>54.085006801810877</v>
      </c>
      <c r="K56" s="52">
        <f t="shared" si="10"/>
        <v>53.882250945875285</v>
      </c>
      <c r="L56" s="52">
        <f t="shared" si="10"/>
        <v>55.25716349764491</v>
      </c>
      <c r="M56" s="52">
        <f t="shared" si="10"/>
        <v>55.58394455540936</v>
      </c>
      <c r="N56" s="52">
        <f t="shared" si="10"/>
        <v>52.501032783094892</v>
      </c>
      <c r="O56" s="52">
        <f t="shared" si="10"/>
        <v>50.448277709156685</v>
      </c>
      <c r="P56" s="52">
        <f t="shared" si="10"/>
        <v>50.40236525574133</v>
      </c>
      <c r="Q56" s="52">
        <f t="shared" si="10"/>
        <v>51.020984317759314</v>
      </c>
      <c r="R56" s="52">
        <f t="shared" si="10"/>
        <v>48.427278465508152</v>
      </c>
      <c r="S56" s="52">
        <f t="shared" si="10"/>
        <v>48.653779773509342</v>
      </c>
      <c r="T56" s="52">
        <f t="shared" si="10"/>
        <v>49.45400247509572</v>
      </c>
      <c r="U56" s="52">
        <f t="shared" si="10"/>
        <v>54.193339468196164</v>
      </c>
      <c r="V56" s="52">
        <f t="shared" si="10"/>
        <v>57.369342160358791</v>
      </c>
      <c r="W56" s="52">
        <f t="shared" si="10"/>
        <v>59.312670498246192</v>
      </c>
      <c r="X56" s="52">
        <f t="shared" si="10"/>
        <v>59.949542222961846</v>
      </c>
      <c r="Y56" s="52">
        <f t="shared" si="10"/>
        <v>58.442541637332369</v>
      </c>
      <c r="Z56" s="52">
        <f t="shared" si="10"/>
        <v>54.646425486512648</v>
      </c>
      <c r="AA56" s="52">
        <f t="shared" si="10"/>
        <v>57.473496498606615</v>
      </c>
      <c r="AB56" s="52">
        <f t="shared" si="10"/>
        <v>45.898392926268066</v>
      </c>
      <c r="AC56" s="52">
        <f t="shared" si="10"/>
        <v>46.650905904174593</v>
      </c>
      <c r="AD56" s="52">
        <f t="shared" si="10"/>
        <v>44.474763227259793</v>
      </c>
      <c r="AE56" s="52">
        <f t="shared" si="10"/>
        <v>43.94378517002756</v>
      </c>
      <c r="AF56" s="52">
        <f t="shared" si="10"/>
        <v>42.09455857854276</v>
      </c>
      <c r="AG56" s="52">
        <f t="shared" si="10"/>
        <v>41.98639590668266</v>
      </c>
      <c r="AH56" s="52">
        <f t="shared" si="10"/>
        <v>41.738848566721259</v>
      </c>
      <c r="AI56" s="52">
        <f t="shared" si="10"/>
        <v>40.559216540985744</v>
      </c>
      <c r="AJ56" s="32"/>
      <c r="AK56" s="32"/>
    </row>
    <row r="57" spans="1:37" ht="21.95" customHeight="1" thickTop="1" thickBot="1">
      <c r="B57" s="24"/>
      <c r="C57" s="562"/>
      <c r="D57" s="568"/>
      <c r="E57" s="569"/>
      <c r="F57" s="53" t="s">
        <v>74</v>
      </c>
      <c r="G57" s="54">
        <f t="shared" ref="G57:AD57" si="11">G56*25</f>
        <v>1349.5837793844328</v>
      </c>
      <c r="H57" s="54">
        <f t="shared" si="11"/>
        <v>1345.1534146955939</v>
      </c>
      <c r="I57" s="54">
        <f t="shared" si="11"/>
        <v>1333.9645067594859</v>
      </c>
      <c r="J57" s="54">
        <f t="shared" si="11"/>
        <v>1352.1251700452719</v>
      </c>
      <c r="K57" s="54">
        <f t="shared" si="11"/>
        <v>1347.0562736468821</v>
      </c>
      <c r="L57" s="54">
        <f t="shared" si="11"/>
        <v>1381.4290874411226</v>
      </c>
      <c r="M57" s="54">
        <f t="shared" si="11"/>
        <v>1389.598613885234</v>
      </c>
      <c r="N57" s="54">
        <f t="shared" si="11"/>
        <v>1312.5258195773722</v>
      </c>
      <c r="O57" s="54">
        <f t="shared" si="11"/>
        <v>1261.2069427289171</v>
      </c>
      <c r="P57" s="54">
        <f t="shared" si="11"/>
        <v>1260.0591313935333</v>
      </c>
      <c r="Q57" s="54">
        <f t="shared" si="11"/>
        <v>1275.5246079439828</v>
      </c>
      <c r="R57" s="54">
        <f t="shared" si="11"/>
        <v>1210.6819616377038</v>
      </c>
      <c r="S57" s="54">
        <f t="shared" si="11"/>
        <v>1216.3444943377335</v>
      </c>
      <c r="T57" s="54">
        <f t="shared" si="11"/>
        <v>1236.350061877393</v>
      </c>
      <c r="U57" s="54">
        <f t="shared" si="11"/>
        <v>1354.8334867049041</v>
      </c>
      <c r="V57" s="54">
        <f t="shared" si="11"/>
        <v>1434.2335540089698</v>
      </c>
      <c r="W57" s="54">
        <f t="shared" si="11"/>
        <v>1482.8167624561547</v>
      </c>
      <c r="X57" s="54">
        <f t="shared" si="11"/>
        <v>1498.7385555740461</v>
      </c>
      <c r="Y57" s="54">
        <f t="shared" si="11"/>
        <v>1461.0635409333092</v>
      </c>
      <c r="Z57" s="54">
        <f t="shared" si="11"/>
        <v>1366.1606371628161</v>
      </c>
      <c r="AA57" s="54">
        <f t="shared" si="11"/>
        <v>1436.8374124651655</v>
      </c>
      <c r="AB57" s="54">
        <f t="shared" si="11"/>
        <v>1147.4598231567018</v>
      </c>
      <c r="AC57" s="54">
        <f t="shared" si="11"/>
        <v>1166.2726476043649</v>
      </c>
      <c r="AD57" s="54">
        <f t="shared" si="11"/>
        <v>1111.8690806814948</v>
      </c>
      <c r="AE57" s="54">
        <f>AE56*25</f>
        <v>1098.594629250689</v>
      </c>
      <c r="AF57" s="54">
        <f>AF56*25</f>
        <v>1052.3639644635689</v>
      </c>
      <c r="AG57" s="54">
        <f>AG56*25</f>
        <v>1049.6598976670664</v>
      </c>
      <c r="AH57" s="54">
        <f>AH56*25</f>
        <v>1043.4712141680316</v>
      </c>
      <c r="AI57" s="54">
        <f>AI56*25</f>
        <v>1013.9804135246436</v>
      </c>
      <c r="AJ57" s="32"/>
      <c r="AK57" s="32"/>
    </row>
    <row r="58" spans="1:37" ht="15.95" customHeight="1" thickTop="1">
      <c r="B58" s="24"/>
      <c r="C58" s="565" t="s">
        <v>75</v>
      </c>
      <c r="D58" s="28" t="s">
        <v>44</v>
      </c>
      <c r="E58" s="46"/>
      <c r="F58" s="55" t="s">
        <v>76</v>
      </c>
      <c r="G58" s="48">
        <f>SUM(G59:G61)</f>
        <v>2.9847805654886801</v>
      </c>
      <c r="H58" s="48">
        <f t="shared" ref="H58:AI58" si="12">SUM(H59:H61)</f>
        <v>3.0473509096915796</v>
      </c>
      <c r="I58" s="48">
        <f t="shared" si="12"/>
        <v>3.0222391396633483</v>
      </c>
      <c r="J58" s="48">
        <f t="shared" si="12"/>
        <v>3.1420941909472075</v>
      </c>
      <c r="K58" s="48">
        <f t="shared" si="12"/>
        <v>3.3220118628348447</v>
      </c>
      <c r="L58" s="48">
        <f t="shared" si="12"/>
        <v>4.5412722403288122</v>
      </c>
      <c r="M58" s="48">
        <f t="shared" si="12"/>
        <v>4.6902766681124426</v>
      </c>
      <c r="N58" s="48">
        <f t="shared" si="12"/>
        <v>4.8590724298998724</v>
      </c>
      <c r="O58" s="48">
        <f t="shared" si="12"/>
        <v>4.8765112925137322</v>
      </c>
      <c r="P58" s="48">
        <f t="shared" si="12"/>
        <v>5.22793356262041</v>
      </c>
      <c r="Q58" s="48">
        <f t="shared" si="12"/>
        <v>5.4139361394929821</v>
      </c>
      <c r="R58" s="48">
        <f t="shared" si="12"/>
        <v>6.0010183373519324</v>
      </c>
      <c r="S58" s="48">
        <f t="shared" si="12"/>
        <v>6.1581232541941642</v>
      </c>
      <c r="T58" s="48">
        <f t="shared" si="12"/>
        <v>6.296766114152418</v>
      </c>
      <c r="U58" s="48">
        <f t="shared" si="12"/>
        <v>6.3403301079583709</v>
      </c>
      <c r="V58" s="48">
        <f t="shared" si="12"/>
        <v>7.103937463408573</v>
      </c>
      <c r="W58" s="48">
        <f t="shared" si="12"/>
        <v>7.0941979537252786</v>
      </c>
      <c r="X58" s="48">
        <f t="shared" si="12"/>
        <v>7.268901592134446</v>
      </c>
      <c r="Y58" s="48">
        <f t="shared" si="12"/>
        <v>7.143316340582766</v>
      </c>
      <c r="Z58" s="48">
        <f t="shared" si="12"/>
        <v>6.9934719598878958</v>
      </c>
      <c r="AA58" s="48">
        <f t="shared" si="12"/>
        <v>6.954168792196735</v>
      </c>
      <c r="AB58" s="48">
        <f t="shared" si="12"/>
        <v>7.6068587834783292</v>
      </c>
      <c r="AC58" s="48">
        <f t="shared" si="12"/>
        <v>7.6842537447521186</v>
      </c>
      <c r="AD58" s="48">
        <f t="shared" si="12"/>
        <v>7.9128918565647703</v>
      </c>
      <c r="AE58" s="48">
        <f t="shared" si="12"/>
        <v>7.8712984246664757</v>
      </c>
      <c r="AF58" s="48">
        <f t="shared" si="12"/>
        <v>7.8792512234412344</v>
      </c>
      <c r="AG58" s="48">
        <f t="shared" si="12"/>
        <v>7.3261535664664486</v>
      </c>
      <c r="AH58" s="48">
        <f t="shared" si="12"/>
        <v>7.8464276126889994</v>
      </c>
      <c r="AI58" s="48">
        <f t="shared" si="12"/>
        <v>7.2691773195871852</v>
      </c>
      <c r="AJ58" s="32"/>
      <c r="AK58" s="32"/>
    </row>
    <row r="59" spans="1:37" ht="15.95" customHeight="1">
      <c r="B59" s="24"/>
      <c r="C59" s="561"/>
      <c r="E59" s="35" t="s">
        <v>47</v>
      </c>
      <c r="F59" s="55" t="s">
        <v>76</v>
      </c>
      <c r="G59" s="49">
        <v>1.7169052736571622</v>
      </c>
      <c r="H59" s="49">
        <v>1.7770806645108119</v>
      </c>
      <c r="I59" s="49">
        <v>1.6801780904909309</v>
      </c>
      <c r="J59" s="49">
        <v>1.6708973165626424</v>
      </c>
      <c r="K59" s="49">
        <v>1.8670854369243952</v>
      </c>
      <c r="L59" s="49">
        <v>3.0907345654268825</v>
      </c>
      <c r="M59" s="49">
        <v>3.1586260165794409</v>
      </c>
      <c r="N59" s="49">
        <v>3.2304468381604998</v>
      </c>
      <c r="O59" s="49">
        <v>3.2438751874045884</v>
      </c>
      <c r="P59" s="49">
        <v>3.5289281648880961</v>
      </c>
      <c r="Q59" s="49">
        <v>3.7154876080252408</v>
      </c>
      <c r="R59" s="49">
        <v>4.3501968350124027</v>
      </c>
      <c r="S59" s="49">
        <v>4.5097329455965198</v>
      </c>
      <c r="T59" s="49">
        <v>4.604265547452715</v>
      </c>
      <c r="U59" s="49">
        <v>4.6143453895116657</v>
      </c>
      <c r="V59" s="49">
        <v>5.3234453095310394</v>
      </c>
      <c r="W59" s="49">
        <v>5.2655617730226139</v>
      </c>
      <c r="X59" s="49">
        <v>5.4372975322496941</v>
      </c>
      <c r="Y59" s="49">
        <v>5.3309961012344296</v>
      </c>
      <c r="Z59" s="49">
        <v>5.1907511433505205</v>
      </c>
      <c r="AA59" s="49">
        <v>5.1278955212206663</v>
      </c>
      <c r="AB59" s="49">
        <v>6.0217103987353466</v>
      </c>
      <c r="AC59" s="49">
        <v>6.1214222120194099</v>
      </c>
      <c r="AD59" s="49">
        <v>6.6138401882048479</v>
      </c>
      <c r="AE59" s="49">
        <v>6.6398989267635171</v>
      </c>
      <c r="AF59" s="49">
        <v>6.6026515152530099</v>
      </c>
      <c r="AG59" s="49">
        <v>6.1160448246567309</v>
      </c>
      <c r="AH59" s="49">
        <v>6.6841958718050085</v>
      </c>
      <c r="AI59" s="49">
        <v>6.2283917575319752</v>
      </c>
      <c r="AJ59" s="32"/>
      <c r="AK59" s="32"/>
    </row>
    <row r="60" spans="1:37" ht="15.95" customHeight="1">
      <c r="B60" s="24"/>
      <c r="C60" s="561"/>
      <c r="D60" s="33"/>
      <c r="E60" s="35" t="s">
        <v>48</v>
      </c>
      <c r="F60" s="55" t="s">
        <v>76</v>
      </c>
      <c r="G60" s="49">
        <v>1.050640639536309</v>
      </c>
      <c r="H60" s="49">
        <v>1.0683707474721162</v>
      </c>
      <c r="I60" s="49">
        <v>1.161604972486334</v>
      </c>
      <c r="J60" s="49">
        <v>1.2922457834191778</v>
      </c>
      <c r="K60" s="49">
        <v>1.313401062813397</v>
      </c>
      <c r="L60" s="49">
        <v>1.3130006686880833</v>
      </c>
      <c r="M60" s="49">
        <v>1.3933093610075411</v>
      </c>
      <c r="N60" s="49">
        <v>1.5098185500134103</v>
      </c>
      <c r="O60" s="49">
        <v>1.5322589686490591</v>
      </c>
      <c r="P60" s="49">
        <v>1.5889512632515777</v>
      </c>
      <c r="Q60" s="49">
        <v>1.5795745840007316</v>
      </c>
      <c r="R60" s="49">
        <v>1.5319119421735237</v>
      </c>
      <c r="S60" s="49">
        <v>1.524073471325184</v>
      </c>
      <c r="T60" s="49">
        <v>1.5700422397481002</v>
      </c>
      <c r="U60" s="49">
        <v>1.5925579825938794</v>
      </c>
      <c r="V60" s="49">
        <v>1.6090614009253983</v>
      </c>
      <c r="W60" s="49">
        <v>1.6460052275999468</v>
      </c>
      <c r="X60" s="49">
        <v>1.6322479324095636</v>
      </c>
      <c r="Y60" s="49">
        <v>1.6050326804046808</v>
      </c>
      <c r="Z60" s="49">
        <v>1.5961331978424163</v>
      </c>
      <c r="AA60" s="49">
        <v>1.6136335400485908</v>
      </c>
      <c r="AB60" s="49">
        <v>1.4179715278115115</v>
      </c>
      <c r="AC60" s="49">
        <v>1.4237193473757968</v>
      </c>
      <c r="AD60" s="49">
        <v>1.2089822994596831</v>
      </c>
      <c r="AE60" s="49">
        <v>1.1660247032148772</v>
      </c>
      <c r="AF60" s="49">
        <v>1.2167957557108282</v>
      </c>
      <c r="AG60" s="49">
        <v>1.1449508515098641</v>
      </c>
      <c r="AH60" s="49">
        <v>1.1069525936183893</v>
      </c>
      <c r="AI60" s="49">
        <v>0.9889929719508852</v>
      </c>
      <c r="AJ60" s="32"/>
      <c r="AK60" s="32"/>
    </row>
    <row r="61" spans="1:37" ht="30" customHeight="1">
      <c r="B61" s="24"/>
      <c r="C61" s="561"/>
      <c r="D61" s="33"/>
      <c r="E61" s="35" t="s">
        <v>49</v>
      </c>
      <c r="F61" s="55" t="s">
        <v>76</v>
      </c>
      <c r="G61" s="49">
        <v>0.21723465229520886</v>
      </c>
      <c r="H61" s="49">
        <v>0.20189949770865107</v>
      </c>
      <c r="I61" s="49">
        <v>0.18045607668608374</v>
      </c>
      <c r="J61" s="49">
        <v>0.17895109096538747</v>
      </c>
      <c r="K61" s="49">
        <v>0.14152536309705252</v>
      </c>
      <c r="L61" s="49">
        <v>0.13753700621384615</v>
      </c>
      <c r="M61" s="49">
        <v>0.13834129052546007</v>
      </c>
      <c r="N61" s="49">
        <v>0.11880704172596264</v>
      </c>
      <c r="O61" s="49">
        <v>0.10037713646008459</v>
      </c>
      <c r="P61" s="49">
        <v>0.11005413448073645</v>
      </c>
      <c r="Q61" s="49">
        <v>0.11887394746700911</v>
      </c>
      <c r="R61" s="49">
        <v>0.11890956016600575</v>
      </c>
      <c r="S61" s="49">
        <v>0.1243168372724606</v>
      </c>
      <c r="T61" s="49">
        <v>0.1224583269516029</v>
      </c>
      <c r="U61" s="49">
        <v>0.13342673585282566</v>
      </c>
      <c r="V61" s="49">
        <v>0.17143075295213542</v>
      </c>
      <c r="W61" s="49">
        <v>0.18263095310271835</v>
      </c>
      <c r="X61" s="49">
        <v>0.19935612747518877</v>
      </c>
      <c r="Y61" s="49">
        <v>0.20728755894365597</v>
      </c>
      <c r="Z61" s="49">
        <v>0.20658761869495945</v>
      </c>
      <c r="AA61" s="49">
        <v>0.21263973092747832</v>
      </c>
      <c r="AB61" s="49">
        <v>0.16717685693147136</v>
      </c>
      <c r="AC61" s="49">
        <v>0.13911218535691183</v>
      </c>
      <c r="AD61" s="49">
        <v>9.006936890023895E-2</v>
      </c>
      <c r="AE61" s="49">
        <v>6.537479468808069E-2</v>
      </c>
      <c r="AF61" s="49">
        <v>5.9803952477396352E-2</v>
      </c>
      <c r="AG61" s="49">
        <v>6.5157890299853582E-2</v>
      </c>
      <c r="AH61" s="49">
        <v>5.527914726560177E-2</v>
      </c>
      <c r="AI61" s="49">
        <v>5.1792590104324618E-2</v>
      </c>
      <c r="AJ61" s="32"/>
      <c r="AK61" s="32"/>
    </row>
    <row r="62" spans="1:37" ht="15.95" customHeight="1">
      <c r="B62" s="24"/>
      <c r="C62" s="561"/>
      <c r="D62" s="28" t="s">
        <v>50</v>
      </c>
      <c r="E62" s="35"/>
      <c r="F62" s="55" t="s">
        <v>76</v>
      </c>
      <c r="G62" s="49">
        <f>SUM(G63:G69)</f>
        <v>4.2236572048715182</v>
      </c>
      <c r="H62" s="49">
        <f t="shared" ref="H62:AI62" si="13">SUM(H63:H69)</f>
        <v>4.47348398685119</v>
      </c>
      <c r="I62" s="49">
        <f t="shared" si="13"/>
        <v>4.6187552868736192</v>
      </c>
      <c r="J62" s="49">
        <f t="shared" si="13"/>
        <v>4.9718831634903449</v>
      </c>
      <c r="K62" s="49">
        <f t="shared" si="13"/>
        <v>5.4154417587375221</v>
      </c>
      <c r="L62" s="49">
        <f t="shared" si="13"/>
        <v>5.7230429963649607</v>
      </c>
      <c r="M62" s="49">
        <f t="shared" si="13"/>
        <v>5.9193630504507553</v>
      </c>
      <c r="N62" s="49">
        <f t="shared" si="13"/>
        <v>6.2564300646173718</v>
      </c>
      <c r="O62" s="49">
        <f t="shared" si="13"/>
        <v>5.9865742234068504</v>
      </c>
      <c r="P62" s="49">
        <f t="shared" si="13"/>
        <v>6.129399352342114</v>
      </c>
      <c r="Q62" s="49">
        <f t="shared" si="13"/>
        <v>6.3033693873270105</v>
      </c>
      <c r="R62" s="49">
        <f t="shared" si="13"/>
        <v>6.2704976889771498</v>
      </c>
      <c r="S62" s="49">
        <f t="shared" si="13"/>
        <v>6.3318443523838033</v>
      </c>
      <c r="T62" s="49">
        <f t="shared" si="13"/>
        <v>6.2646035007706651</v>
      </c>
      <c r="U62" s="49">
        <f t="shared" si="13"/>
        <v>6.3170547839306055</v>
      </c>
      <c r="V62" s="49">
        <f t="shared" si="13"/>
        <v>6.2664245144939104</v>
      </c>
      <c r="W62" s="49">
        <f t="shared" si="13"/>
        <v>6.1377012663367418</v>
      </c>
      <c r="X62" s="49">
        <f t="shared" si="13"/>
        <v>6.3659459036410135</v>
      </c>
      <c r="Y62" s="49">
        <f t="shared" si="13"/>
        <v>6.1633337473222989</v>
      </c>
      <c r="Z62" s="49">
        <f t="shared" si="13"/>
        <v>5.913285454632133</v>
      </c>
      <c r="AA62" s="49">
        <f t="shared" si="13"/>
        <v>5.7802674110771912</v>
      </c>
      <c r="AB62" s="49">
        <f t="shared" si="13"/>
        <v>5.7720942742136936</v>
      </c>
      <c r="AC62" s="49">
        <f t="shared" si="13"/>
        <v>5.8315915344969174</v>
      </c>
      <c r="AD62" s="49">
        <f t="shared" si="13"/>
        <v>5.9104467473492921</v>
      </c>
      <c r="AE62" s="49">
        <f t="shared" si="13"/>
        <v>5.7766758824887177</v>
      </c>
      <c r="AF62" s="49">
        <f t="shared" si="13"/>
        <v>5.7821499109249164</v>
      </c>
      <c r="AG62" s="49">
        <f t="shared" si="13"/>
        <v>5.5379608117636021</v>
      </c>
      <c r="AH62" s="49">
        <f t="shared" si="13"/>
        <v>5.5122652253035858</v>
      </c>
      <c r="AI62" s="49">
        <f t="shared" si="13"/>
        <v>5.3682059666981354</v>
      </c>
      <c r="AJ62" s="32"/>
      <c r="AK62" s="32"/>
    </row>
    <row r="63" spans="1:37" ht="15.95" customHeight="1">
      <c r="B63" s="24"/>
      <c r="C63" s="561"/>
      <c r="E63" s="35" t="s">
        <v>51</v>
      </c>
      <c r="F63" s="55" t="s">
        <v>76</v>
      </c>
      <c r="G63" s="49">
        <v>1.1178567316440642</v>
      </c>
      <c r="H63" s="49">
        <v>1.1411168047172082</v>
      </c>
      <c r="I63" s="49">
        <v>1.1529530825428189</v>
      </c>
      <c r="J63" s="49">
        <v>1.2183819839895706</v>
      </c>
      <c r="K63" s="49">
        <v>1.3220853042029763</v>
      </c>
      <c r="L63" s="49">
        <v>1.3387964570104078</v>
      </c>
      <c r="M63" s="49">
        <v>1.2245419377192976</v>
      </c>
      <c r="N63" s="49">
        <v>1.2735135111413278</v>
      </c>
      <c r="O63" s="49">
        <v>1.2437939847400095</v>
      </c>
      <c r="P63" s="49">
        <v>1.3287920115347973</v>
      </c>
      <c r="Q63" s="49">
        <v>1.398814080009694</v>
      </c>
      <c r="R63" s="49">
        <v>1.4008654302608514</v>
      </c>
      <c r="S63" s="49">
        <v>1.4967977421938665</v>
      </c>
      <c r="T63" s="49">
        <v>1.502310899165058</v>
      </c>
      <c r="U63" s="49">
        <v>1.5701368188193527</v>
      </c>
      <c r="V63" s="49">
        <v>1.4748041134025207</v>
      </c>
      <c r="W63" s="49">
        <v>1.4037009321341063</v>
      </c>
      <c r="X63" s="49">
        <v>1.6871727523920861</v>
      </c>
      <c r="Y63" s="49">
        <v>1.5599211494202729</v>
      </c>
      <c r="Z63" s="49">
        <v>1.4612516159892934</v>
      </c>
      <c r="AA63" s="49">
        <v>1.497948484045035</v>
      </c>
      <c r="AB63" s="49">
        <v>1.2098296387083505</v>
      </c>
      <c r="AC63" s="49">
        <v>1.2646750899974015</v>
      </c>
      <c r="AD63" s="49">
        <v>1.3246315685845194</v>
      </c>
      <c r="AE63" s="49">
        <v>1.3253680142905717</v>
      </c>
      <c r="AF63" s="49">
        <v>1.3026731585917621</v>
      </c>
      <c r="AG63" s="49">
        <v>1.2587105549811655</v>
      </c>
      <c r="AH63" s="49">
        <v>1.2204267606484152</v>
      </c>
      <c r="AI63" s="49">
        <v>1.1666865895317948</v>
      </c>
      <c r="AJ63" s="32"/>
      <c r="AK63" s="32"/>
    </row>
    <row r="64" spans="1:37" ht="15.95" customHeight="1">
      <c r="B64" s="24"/>
      <c r="C64" s="561"/>
      <c r="D64" s="33"/>
      <c r="E64" s="36" t="s">
        <v>52</v>
      </c>
      <c r="F64" s="55" t="s">
        <v>76</v>
      </c>
      <c r="G64" s="49">
        <v>0.24572440012919397</v>
      </c>
      <c r="H64" s="49">
        <v>0.24183144955005756</v>
      </c>
      <c r="I64" s="49">
        <v>0.24119360939782658</v>
      </c>
      <c r="J64" s="49">
        <v>0.23481262195847491</v>
      </c>
      <c r="K64" s="49">
        <v>0.22622213758912785</v>
      </c>
      <c r="L64" s="49">
        <v>0.23051278396193944</v>
      </c>
      <c r="M64" s="49">
        <v>0.21366084268949326</v>
      </c>
      <c r="N64" s="49">
        <v>0.22013594635895389</v>
      </c>
      <c r="O64" s="49">
        <v>0.21924646797848482</v>
      </c>
      <c r="P64" s="49">
        <v>0.21628980809792664</v>
      </c>
      <c r="Q64" s="49">
        <v>0.20695072201047135</v>
      </c>
      <c r="R64" s="49">
        <v>0.20820980176267997</v>
      </c>
      <c r="S64" s="49">
        <v>0.20551040345232793</v>
      </c>
      <c r="T64" s="49">
        <v>0.20253647134699171</v>
      </c>
      <c r="U64" s="49">
        <v>0.17462054377187353</v>
      </c>
      <c r="V64" s="49">
        <v>7.6461514217531473E-2</v>
      </c>
      <c r="W64" s="49">
        <v>7.2610001644222974E-2</v>
      </c>
      <c r="X64" s="49">
        <v>6.2065901966063181E-2</v>
      </c>
      <c r="Y64" s="49">
        <v>5.8303498836031115E-2</v>
      </c>
      <c r="Z64" s="49">
        <v>5.000196318815596E-2</v>
      </c>
      <c r="AA64" s="49">
        <v>4.8625761252955688E-2</v>
      </c>
      <c r="AB64" s="49">
        <v>6.0662057877163021E-2</v>
      </c>
      <c r="AC64" s="49">
        <v>6.1120800734072098E-2</v>
      </c>
      <c r="AD64" s="49">
        <v>5.5842431259826422E-2</v>
      </c>
      <c r="AE64" s="49">
        <v>5.3257337437510849E-2</v>
      </c>
      <c r="AF64" s="49">
        <v>4.6978903222044802E-2</v>
      </c>
      <c r="AG64" s="49">
        <v>5.1839721933825328E-2</v>
      </c>
      <c r="AH64" s="49">
        <v>4.5733609588387819E-2</v>
      </c>
      <c r="AI64" s="49">
        <v>4.5348483883909066E-2</v>
      </c>
      <c r="AJ64" s="32"/>
      <c r="AK64" s="32"/>
    </row>
    <row r="65" spans="2:37" ht="15.95" customHeight="1">
      <c r="B65" s="24"/>
      <c r="C65" s="561"/>
      <c r="D65" s="33"/>
      <c r="E65" s="36" t="s">
        <v>53</v>
      </c>
      <c r="F65" s="55" t="s">
        <v>76</v>
      </c>
      <c r="G65" s="49">
        <v>0.74340847524874054</v>
      </c>
      <c r="H65" s="49">
        <v>0.97121847925688265</v>
      </c>
      <c r="I65" s="49">
        <v>1.055023157840701</v>
      </c>
      <c r="J65" s="49">
        <v>1.0518753889292449</v>
      </c>
      <c r="K65" s="49">
        <v>1.101315821484228</v>
      </c>
      <c r="L65" s="49">
        <v>1.1862530598260892</v>
      </c>
      <c r="M65" s="49">
        <v>1.2855171421494125</v>
      </c>
      <c r="N65" s="49">
        <v>1.2653737677843042</v>
      </c>
      <c r="O65" s="49">
        <v>1.183464256685683</v>
      </c>
      <c r="P65" s="49">
        <v>1.2001574358358285</v>
      </c>
      <c r="Q65" s="49">
        <v>1.1943707221922708</v>
      </c>
      <c r="R65" s="49">
        <v>1.1380071410216854</v>
      </c>
      <c r="S65" s="49">
        <v>1.1954328920581949</v>
      </c>
      <c r="T65" s="49">
        <v>1.114158863511665</v>
      </c>
      <c r="U65" s="49">
        <v>1.1123033575651819</v>
      </c>
      <c r="V65" s="49">
        <v>1.0405961943266113</v>
      </c>
      <c r="W65" s="49">
        <v>1.0141245207083995</v>
      </c>
      <c r="X65" s="49">
        <v>1.003028664759738</v>
      </c>
      <c r="Y65" s="49">
        <v>0.95955510494368224</v>
      </c>
      <c r="Z65" s="49">
        <v>0.94136163896908187</v>
      </c>
      <c r="AA65" s="49">
        <v>0.95749622796099776</v>
      </c>
      <c r="AB65" s="49">
        <v>1.0733113147222899</v>
      </c>
      <c r="AC65" s="49">
        <v>1.0202361931646431</v>
      </c>
      <c r="AD65" s="49">
        <v>1.0594325031488485</v>
      </c>
      <c r="AE65" s="49">
        <v>0.9939722166287861</v>
      </c>
      <c r="AF65" s="49">
        <v>0.98701532868981567</v>
      </c>
      <c r="AG65" s="49">
        <v>0.8952766795040219</v>
      </c>
      <c r="AH65" s="49">
        <v>0.99384887519313003</v>
      </c>
      <c r="AI65" s="49">
        <v>0.91638068261117722</v>
      </c>
      <c r="AJ65" s="32"/>
      <c r="AK65" s="32"/>
    </row>
    <row r="66" spans="2:37" ht="15.95" customHeight="1">
      <c r="B66" s="24"/>
      <c r="C66" s="561"/>
      <c r="D66" s="33"/>
      <c r="E66" s="36" t="s">
        <v>54</v>
      </c>
      <c r="F66" s="55" t="s">
        <v>76</v>
      </c>
      <c r="G66" s="49">
        <v>0.4826075903217088</v>
      </c>
      <c r="H66" s="49">
        <v>0.47273843346328492</v>
      </c>
      <c r="I66" s="49">
        <v>0.48395727206116923</v>
      </c>
      <c r="J66" s="49">
        <v>0.50525242844873075</v>
      </c>
      <c r="K66" s="49">
        <v>0.74551093011105951</v>
      </c>
      <c r="L66" s="49">
        <v>0.91238816658824939</v>
      </c>
      <c r="M66" s="49">
        <v>0.90135152912458716</v>
      </c>
      <c r="N66" s="49">
        <v>0.92267193108456347</v>
      </c>
      <c r="O66" s="49">
        <v>0.88452383061586337</v>
      </c>
      <c r="P66" s="49">
        <v>0.90460397916826052</v>
      </c>
      <c r="Q66" s="49">
        <v>0.95423020856532925</v>
      </c>
      <c r="R66" s="49">
        <v>0.94322267654804803</v>
      </c>
      <c r="S66" s="49">
        <v>0.93000677410870214</v>
      </c>
      <c r="T66" s="49">
        <v>0.92552370707443876</v>
      </c>
      <c r="U66" s="49">
        <v>0.9510032004618717</v>
      </c>
      <c r="V66" s="49">
        <v>0.98002225559627676</v>
      </c>
      <c r="W66" s="49">
        <v>0.97343511260259086</v>
      </c>
      <c r="X66" s="49">
        <v>0.97929233627548629</v>
      </c>
      <c r="Y66" s="49">
        <v>1.1369766876102378</v>
      </c>
      <c r="Z66" s="49">
        <v>1.1616421972244091</v>
      </c>
      <c r="AA66" s="49">
        <v>1.138008054383153</v>
      </c>
      <c r="AB66" s="49">
        <v>1.1498486089492614</v>
      </c>
      <c r="AC66" s="49">
        <v>1.1746641761097709</v>
      </c>
      <c r="AD66" s="49">
        <v>1.2249453478640382</v>
      </c>
      <c r="AE66" s="49">
        <v>1.2551817604394282</v>
      </c>
      <c r="AF66" s="49">
        <v>1.2569662511935347</v>
      </c>
      <c r="AG66" s="49">
        <v>1.2147545320687489</v>
      </c>
      <c r="AH66" s="49">
        <v>1.1891101193840483</v>
      </c>
      <c r="AI66" s="49">
        <v>1.1817997025158844</v>
      </c>
      <c r="AJ66" s="32"/>
      <c r="AK66" s="32"/>
    </row>
    <row r="67" spans="2:37" ht="15.95" customHeight="1">
      <c r="B67" s="24"/>
      <c r="C67" s="561"/>
      <c r="D67" s="33"/>
      <c r="E67" s="36" t="s">
        <v>55</v>
      </c>
      <c r="F67" s="55" t="s">
        <v>76</v>
      </c>
      <c r="G67" s="49">
        <v>3.6845107054430837E-2</v>
      </c>
      <c r="H67" s="49">
        <v>4.005538540055039E-2</v>
      </c>
      <c r="I67" s="49">
        <v>4.3639756930864214E-2</v>
      </c>
      <c r="J67" s="49">
        <v>4.6693299917020439E-2</v>
      </c>
      <c r="K67" s="49">
        <v>4.8226038231422547E-2</v>
      </c>
      <c r="L67" s="49">
        <v>5.3065336440460811E-2</v>
      </c>
      <c r="M67" s="49">
        <v>5.2676338365038149E-2</v>
      </c>
      <c r="N67" s="49">
        <v>5.5425160546746684E-2</v>
      </c>
      <c r="O67" s="49">
        <v>5.9809624907427333E-2</v>
      </c>
      <c r="P67" s="49">
        <v>6.5283329737912177E-2</v>
      </c>
      <c r="Q67" s="49">
        <v>6.5276653717035893E-2</v>
      </c>
      <c r="R67" s="49">
        <v>6.8976889252202106E-2</v>
      </c>
      <c r="S67" s="49">
        <v>7.2638748652289725E-2</v>
      </c>
      <c r="T67" s="49">
        <v>7.296201176868064E-2</v>
      </c>
      <c r="U67" s="49">
        <v>7.912397079274093E-2</v>
      </c>
      <c r="V67" s="49">
        <v>8.1209258785449975E-2</v>
      </c>
      <c r="W67" s="49">
        <v>8.2823546861394606E-2</v>
      </c>
      <c r="X67" s="49">
        <v>8.2782993429564911E-2</v>
      </c>
      <c r="Y67" s="49">
        <v>7.6041173422634792E-2</v>
      </c>
      <c r="Z67" s="49">
        <v>7.6563017891479263E-2</v>
      </c>
      <c r="AA67" s="49">
        <v>7.8595566304464265E-2</v>
      </c>
      <c r="AB67" s="49">
        <v>7.5062417864477315E-2</v>
      </c>
      <c r="AC67" s="49">
        <v>7.3485102446274958E-2</v>
      </c>
      <c r="AD67" s="49">
        <v>7.1644487948652899E-2</v>
      </c>
      <c r="AE67" s="49">
        <v>6.9157498819062704E-2</v>
      </c>
      <c r="AF67" s="49">
        <v>6.5731802311842141E-2</v>
      </c>
      <c r="AG67" s="49">
        <v>6.7450040565208452E-2</v>
      </c>
      <c r="AH67" s="49">
        <v>6.480428498284585E-2</v>
      </c>
      <c r="AI67" s="49">
        <v>6.7412865817366829E-2</v>
      </c>
      <c r="AJ67" s="32"/>
      <c r="AK67" s="32"/>
    </row>
    <row r="68" spans="2:37" ht="15.95" customHeight="1">
      <c r="B68" s="24"/>
      <c r="C68" s="561"/>
      <c r="D68" s="33"/>
      <c r="E68" s="36" t="s">
        <v>56</v>
      </c>
      <c r="F68" s="55" t="s">
        <v>76</v>
      </c>
      <c r="G68" s="50">
        <v>0.79747232597940043</v>
      </c>
      <c r="H68" s="50">
        <v>0.8050462716163842</v>
      </c>
      <c r="I68" s="50">
        <v>0.82889026038299973</v>
      </c>
      <c r="J68" s="50">
        <v>1.0000896066640266</v>
      </c>
      <c r="K68" s="50">
        <v>1.0425889480139225</v>
      </c>
      <c r="L68" s="50">
        <v>1.0603383899544356</v>
      </c>
      <c r="M68" s="50">
        <v>1.3140307714238111</v>
      </c>
      <c r="N68" s="50">
        <v>1.6706460119308333</v>
      </c>
      <c r="O68" s="50">
        <v>1.5862729122929724</v>
      </c>
      <c r="P68" s="50">
        <v>1.6206781264155272</v>
      </c>
      <c r="Q68" s="50">
        <v>1.7276139354455133</v>
      </c>
      <c r="R68" s="50">
        <v>1.7844044074432512</v>
      </c>
      <c r="S68" s="50">
        <v>1.727175209667601</v>
      </c>
      <c r="T68" s="50">
        <v>1.7652531635687552</v>
      </c>
      <c r="U68" s="50">
        <v>1.7540427913205012</v>
      </c>
      <c r="V68" s="50">
        <v>1.9753704125453859</v>
      </c>
      <c r="W68" s="50">
        <v>1.9815578038559163</v>
      </c>
      <c r="X68" s="50">
        <v>1.9875945460656663</v>
      </c>
      <c r="Y68" s="50">
        <v>1.8906424521756153</v>
      </c>
      <c r="Z68" s="50">
        <v>1.7388313309227188</v>
      </c>
      <c r="AA68" s="50">
        <v>1.5561116437102702</v>
      </c>
      <c r="AB68" s="50">
        <v>1.5823494323599749</v>
      </c>
      <c r="AC68" s="50">
        <v>1.617509809920513</v>
      </c>
      <c r="AD68" s="50">
        <v>1.6497863840697746</v>
      </c>
      <c r="AE68" s="50">
        <v>1.6253028486748013</v>
      </c>
      <c r="AF68" s="50">
        <v>1.6649126351061154</v>
      </c>
      <c r="AG68" s="50">
        <v>1.5906992926226637</v>
      </c>
      <c r="AH68" s="50">
        <v>1.5335529900098923</v>
      </c>
      <c r="AI68" s="50">
        <v>1.5371069515255591</v>
      </c>
      <c r="AJ68" s="32"/>
      <c r="AK68" s="32"/>
    </row>
    <row r="69" spans="2:37" ht="15.95" customHeight="1">
      <c r="B69" s="24"/>
      <c r="C69" s="561"/>
      <c r="D69" s="38"/>
      <c r="E69" s="36" t="s">
        <v>57</v>
      </c>
      <c r="F69" s="55" t="s">
        <v>76</v>
      </c>
      <c r="G69" s="49">
        <v>0.79974257449398012</v>
      </c>
      <c r="H69" s="49">
        <v>0.80147716284682213</v>
      </c>
      <c r="I69" s="49">
        <v>0.81309814771723976</v>
      </c>
      <c r="J69" s="49">
        <v>0.91477783358327647</v>
      </c>
      <c r="K69" s="49">
        <v>0.92949257910478555</v>
      </c>
      <c r="L69" s="49">
        <v>0.94168880258337861</v>
      </c>
      <c r="M69" s="49">
        <v>0.92758448897911561</v>
      </c>
      <c r="N69" s="49">
        <v>0.84866373577064258</v>
      </c>
      <c r="O69" s="49">
        <v>0.80946314618641046</v>
      </c>
      <c r="P69" s="49">
        <v>0.79359466155186076</v>
      </c>
      <c r="Q69" s="49">
        <v>0.75611306538669487</v>
      </c>
      <c r="R69" s="49">
        <v>0.72681134268843106</v>
      </c>
      <c r="S69" s="49">
        <v>0.70428258225082074</v>
      </c>
      <c r="T69" s="49">
        <v>0.68185838433507562</v>
      </c>
      <c r="U69" s="49">
        <v>0.67582410119908454</v>
      </c>
      <c r="V69" s="49">
        <v>0.63796076562013482</v>
      </c>
      <c r="W69" s="49">
        <v>0.60944934853011123</v>
      </c>
      <c r="X69" s="49">
        <v>0.56400870875240916</v>
      </c>
      <c r="Y69" s="49">
        <v>0.48189368091382473</v>
      </c>
      <c r="Z69" s="49">
        <v>0.48363369044699522</v>
      </c>
      <c r="AA69" s="49">
        <v>0.50348167342031569</v>
      </c>
      <c r="AB69" s="49">
        <v>0.62103080373217623</v>
      </c>
      <c r="AC69" s="49">
        <v>0.61990036212424116</v>
      </c>
      <c r="AD69" s="49">
        <v>0.52416402447363231</v>
      </c>
      <c r="AE69" s="49">
        <v>0.45443620619855624</v>
      </c>
      <c r="AF69" s="49">
        <v>0.45787183180980184</v>
      </c>
      <c r="AG69" s="49">
        <v>0.45922999008796789</v>
      </c>
      <c r="AH69" s="49">
        <v>0.46478858549686636</v>
      </c>
      <c r="AI69" s="49">
        <v>0.45347069081244357</v>
      </c>
      <c r="AJ69" s="32"/>
      <c r="AK69" s="32"/>
    </row>
    <row r="70" spans="2:37" ht="15.95" customHeight="1">
      <c r="B70" s="24"/>
      <c r="C70" s="561"/>
      <c r="D70" s="28" t="s">
        <v>58</v>
      </c>
      <c r="E70" s="36"/>
      <c r="F70" s="55" t="s">
        <v>76</v>
      </c>
      <c r="G70" s="49">
        <f>SUM(G71:G75)</f>
        <v>12.547887847836696</v>
      </c>
      <c r="H70" s="49">
        <f t="shared" ref="H70:AI70" si="14">SUM(H71:H75)</f>
        <v>13.023971423451545</v>
      </c>
      <c r="I70" s="49">
        <f t="shared" si="14"/>
        <v>13.267744069718491</v>
      </c>
      <c r="J70" s="49">
        <f t="shared" si="14"/>
        <v>13.161955926302447</v>
      </c>
      <c r="K70" s="49">
        <f t="shared" si="14"/>
        <v>13.396519699423299</v>
      </c>
      <c r="L70" s="49">
        <f t="shared" si="14"/>
        <v>13.772737225329953</v>
      </c>
      <c r="M70" s="49">
        <f t="shared" si="14"/>
        <v>14.020415442172514</v>
      </c>
      <c r="N70" s="49">
        <f t="shared" si="14"/>
        <v>14.160285672707356</v>
      </c>
      <c r="O70" s="49">
        <f t="shared" si="14"/>
        <v>13.828231392378395</v>
      </c>
      <c r="P70" s="49">
        <f t="shared" si="14"/>
        <v>13.757238602407307</v>
      </c>
      <c r="Q70" s="49">
        <f t="shared" si="14"/>
        <v>13.413549285334964</v>
      </c>
      <c r="R70" s="49">
        <f t="shared" si="14"/>
        <v>12.860604978535564</v>
      </c>
      <c r="S70" s="49">
        <f t="shared" si="14"/>
        <v>12.031076862006504</v>
      </c>
      <c r="T70" s="49">
        <f t="shared" si="14"/>
        <v>11.15789700772258</v>
      </c>
      <c r="U70" s="49">
        <f t="shared" si="14"/>
        <v>10.227371532591897</v>
      </c>
      <c r="V70" s="49">
        <f t="shared" si="14"/>
        <v>9.4537759793224883</v>
      </c>
      <c r="W70" s="49">
        <f t="shared" si="14"/>
        <v>8.8503715446803408</v>
      </c>
      <c r="X70" s="49">
        <f t="shared" si="14"/>
        <v>8.4044056976032664</v>
      </c>
      <c r="Y70" s="49">
        <f t="shared" si="14"/>
        <v>7.8840490138233053</v>
      </c>
      <c r="Z70" s="49">
        <f t="shared" si="14"/>
        <v>7.3402206516863799</v>
      </c>
      <c r="AA70" s="49">
        <f t="shared" si="14"/>
        <v>6.8847201242432101</v>
      </c>
      <c r="AB70" s="49">
        <f t="shared" si="14"/>
        <v>6.5430012937974977</v>
      </c>
      <c r="AC70" s="49">
        <f t="shared" si="14"/>
        <v>6.2880166756185778</v>
      </c>
      <c r="AD70" s="49">
        <f t="shared" si="14"/>
        <v>6.05097119923715</v>
      </c>
      <c r="AE70" s="49">
        <f t="shared" si="14"/>
        <v>5.8556933360369285</v>
      </c>
      <c r="AF70" s="49">
        <f t="shared" si="14"/>
        <v>5.7586730037823912</v>
      </c>
      <c r="AG70" s="49">
        <f t="shared" si="14"/>
        <v>5.6745628627896263</v>
      </c>
      <c r="AH70" s="49">
        <f t="shared" si="14"/>
        <v>5.6390252471521407</v>
      </c>
      <c r="AI70" s="49">
        <f t="shared" si="14"/>
        <v>5.608811900435124</v>
      </c>
      <c r="AJ70" s="32"/>
      <c r="AK70" s="32"/>
    </row>
    <row r="71" spans="2:37" ht="15.95" customHeight="1">
      <c r="B71" s="24"/>
      <c r="C71" s="561"/>
      <c r="E71" s="36" t="s">
        <v>59</v>
      </c>
      <c r="F71" s="55" t="s">
        <v>76</v>
      </c>
      <c r="G71" s="49">
        <v>0.2148359181336264</v>
      </c>
      <c r="H71" s="49">
        <v>0.23064016110767305</v>
      </c>
      <c r="I71" s="49">
        <v>0.24382203914115916</v>
      </c>
      <c r="J71" s="49">
        <v>0.2565454785986343</v>
      </c>
      <c r="K71" s="49">
        <v>0.27327708596777445</v>
      </c>
      <c r="L71" s="49">
        <v>0.28786485416973895</v>
      </c>
      <c r="M71" s="49">
        <v>0.28654640543595328</v>
      </c>
      <c r="N71" s="49">
        <v>0.30958475784846978</v>
      </c>
      <c r="O71" s="49">
        <v>0.32137577207755186</v>
      </c>
      <c r="P71" s="49">
        <v>0.3186820919634924</v>
      </c>
      <c r="Q71" s="49">
        <v>0.32364887952882848</v>
      </c>
      <c r="R71" s="49">
        <v>0.3257807554156128</v>
      </c>
      <c r="S71" s="49">
        <v>0.3287473090566736</v>
      </c>
      <c r="T71" s="49">
        <v>0.33089030847847783</v>
      </c>
      <c r="U71" s="49">
        <v>0.32010463803130884</v>
      </c>
      <c r="V71" s="49">
        <v>0.32384138874311413</v>
      </c>
      <c r="W71" s="49">
        <v>0.33381338002569805</v>
      </c>
      <c r="X71" s="49">
        <v>0.32602573016635672</v>
      </c>
      <c r="Y71" s="49">
        <v>0.30697638358413382</v>
      </c>
      <c r="Z71" s="49">
        <v>0.29463973600487198</v>
      </c>
      <c r="AA71" s="49">
        <v>0.2787390303454283</v>
      </c>
      <c r="AB71" s="49">
        <v>0.27329679654215333</v>
      </c>
      <c r="AC71" s="49">
        <v>0.28875837013415356</v>
      </c>
      <c r="AD71" s="49">
        <v>0.29970293801085068</v>
      </c>
      <c r="AE71" s="49">
        <v>0.30279385869399544</v>
      </c>
      <c r="AF71" s="49">
        <v>0.29839834145399985</v>
      </c>
      <c r="AG71" s="49">
        <v>0.30044979731402688</v>
      </c>
      <c r="AH71" s="49">
        <v>0.30502338577272731</v>
      </c>
      <c r="AI71" s="49">
        <v>0.30860342730347878</v>
      </c>
      <c r="AJ71" s="32"/>
      <c r="AK71" s="32"/>
    </row>
    <row r="72" spans="2:37" ht="15.95" customHeight="1">
      <c r="B72" s="24"/>
      <c r="C72" s="561"/>
      <c r="D72" s="33"/>
      <c r="E72" s="36" t="s">
        <v>60</v>
      </c>
      <c r="F72" s="55" t="s">
        <v>76</v>
      </c>
      <c r="G72" s="49">
        <v>11.601460211425092</v>
      </c>
      <c r="H72" s="49">
        <v>12.049911873780502</v>
      </c>
      <c r="I72" s="49">
        <v>12.296799375574238</v>
      </c>
      <c r="J72" s="49">
        <v>12.201451576612198</v>
      </c>
      <c r="K72" s="49">
        <v>12.414211561880583</v>
      </c>
      <c r="L72" s="49">
        <v>12.770997098878471</v>
      </c>
      <c r="M72" s="49">
        <v>13.001365285128186</v>
      </c>
      <c r="N72" s="49">
        <v>13.101851660223522</v>
      </c>
      <c r="O72" s="49">
        <v>12.809834252664785</v>
      </c>
      <c r="P72" s="49">
        <v>12.761755707262171</v>
      </c>
      <c r="Q72" s="49">
        <v>12.41407363584505</v>
      </c>
      <c r="R72" s="49">
        <v>11.883371028998919</v>
      </c>
      <c r="S72" s="49">
        <v>11.051102905399247</v>
      </c>
      <c r="T72" s="49">
        <v>10.202031330874833</v>
      </c>
      <c r="U72" s="49">
        <v>9.3074014650226502</v>
      </c>
      <c r="V72" s="49">
        <v>8.5320989619429941</v>
      </c>
      <c r="W72" s="49">
        <v>7.9351983248611715</v>
      </c>
      <c r="X72" s="49">
        <v>7.5098846974778821</v>
      </c>
      <c r="Y72" s="49">
        <v>7.0409803342259494</v>
      </c>
      <c r="Z72" s="49">
        <v>6.537865491608974</v>
      </c>
      <c r="AA72" s="49">
        <v>6.096240132479064</v>
      </c>
      <c r="AB72" s="49">
        <v>5.7748186420170891</v>
      </c>
      <c r="AC72" s="49">
        <v>5.4947338092613851</v>
      </c>
      <c r="AD72" s="49">
        <v>5.263163669807267</v>
      </c>
      <c r="AE72" s="49">
        <v>5.0723176257909834</v>
      </c>
      <c r="AF72" s="49">
        <v>4.9874167142847359</v>
      </c>
      <c r="AG72" s="49">
        <v>4.9118135276204873</v>
      </c>
      <c r="AH72" s="49">
        <v>4.8736650170960072</v>
      </c>
      <c r="AI72" s="49">
        <v>4.8386047609316218</v>
      </c>
      <c r="AJ72" s="32"/>
      <c r="AK72" s="32"/>
    </row>
    <row r="73" spans="2:37" ht="15.95" customHeight="1">
      <c r="B73" s="24"/>
      <c r="C73" s="561"/>
      <c r="D73" s="33"/>
      <c r="E73" s="36" t="s">
        <v>61</v>
      </c>
      <c r="F73" s="55" t="s">
        <v>76</v>
      </c>
      <c r="G73" s="49">
        <v>0.36894672599202805</v>
      </c>
      <c r="H73" s="49">
        <v>0.3648005234406827</v>
      </c>
      <c r="I73" s="49">
        <v>0.35510294029372053</v>
      </c>
      <c r="J73" s="49">
        <v>0.33570297747631389</v>
      </c>
      <c r="K73" s="49">
        <v>0.33264142648295775</v>
      </c>
      <c r="L73" s="49">
        <v>0.32420391077355576</v>
      </c>
      <c r="M73" s="49">
        <v>0.31974321657038335</v>
      </c>
      <c r="N73" s="49">
        <v>0.30842031437835538</v>
      </c>
      <c r="O73" s="49">
        <v>0.30593507363097833</v>
      </c>
      <c r="P73" s="49">
        <v>0.28781679345783012</v>
      </c>
      <c r="Q73" s="49">
        <v>0.27988193965190539</v>
      </c>
      <c r="R73" s="49">
        <v>0.26804359801897348</v>
      </c>
      <c r="S73" s="49">
        <v>0.26358497040691109</v>
      </c>
      <c r="T73" s="49">
        <v>0.24871824034450551</v>
      </c>
      <c r="U73" s="49">
        <v>0.25637917420464518</v>
      </c>
      <c r="V73" s="49">
        <v>0.25472046037190377</v>
      </c>
      <c r="W73" s="49">
        <v>0.24532486935607159</v>
      </c>
      <c r="X73" s="49">
        <v>0.24686639903839014</v>
      </c>
      <c r="Y73" s="49">
        <v>0.23755556123122856</v>
      </c>
      <c r="Z73" s="49">
        <v>0.23181961948305771</v>
      </c>
      <c r="AA73" s="49">
        <v>0.22545322009202751</v>
      </c>
      <c r="AB73" s="49">
        <v>0.21790558875798768</v>
      </c>
      <c r="AC73" s="49">
        <v>0.21770087562856372</v>
      </c>
      <c r="AD73" s="49">
        <v>0.2092425476494264</v>
      </c>
      <c r="AE73" s="49">
        <v>0.20327154347822027</v>
      </c>
      <c r="AF73" s="49">
        <v>0.20274838159313135</v>
      </c>
      <c r="AG73" s="49">
        <v>0.19328651895050442</v>
      </c>
      <c r="AH73" s="49">
        <v>0.19328721873294469</v>
      </c>
      <c r="AI73" s="49">
        <v>0.19328792160482597</v>
      </c>
      <c r="AJ73" s="32"/>
      <c r="AK73" s="32"/>
    </row>
    <row r="74" spans="2:37" ht="15.95" customHeight="1">
      <c r="B74" s="24"/>
      <c r="C74" s="561"/>
      <c r="D74" s="33"/>
      <c r="E74" s="36" t="s">
        <v>62</v>
      </c>
      <c r="F74" s="55" t="s">
        <v>76</v>
      </c>
      <c r="G74" s="49">
        <v>0.36264499228594843</v>
      </c>
      <c r="H74" s="49">
        <v>0.37861886512268828</v>
      </c>
      <c r="I74" s="49">
        <v>0.37201971470937228</v>
      </c>
      <c r="J74" s="49">
        <v>0.3682558936153002</v>
      </c>
      <c r="K74" s="49">
        <v>0.37638962509198243</v>
      </c>
      <c r="L74" s="49">
        <v>0.38967136150818865</v>
      </c>
      <c r="M74" s="49">
        <v>0.41276053503799082</v>
      </c>
      <c r="N74" s="49">
        <v>0.44042894025700863</v>
      </c>
      <c r="O74" s="49">
        <v>0.39108629400507855</v>
      </c>
      <c r="P74" s="49">
        <v>0.38898400972381414</v>
      </c>
      <c r="Q74" s="49">
        <v>0.39594483030918021</v>
      </c>
      <c r="R74" s="49">
        <v>0.38340959610205921</v>
      </c>
      <c r="S74" s="49">
        <v>0.38764167714367337</v>
      </c>
      <c r="T74" s="49">
        <v>0.37625712802476369</v>
      </c>
      <c r="U74" s="49">
        <v>0.34348625533329447</v>
      </c>
      <c r="V74" s="49">
        <v>0.34311516826447636</v>
      </c>
      <c r="W74" s="49">
        <v>0.33603497043740027</v>
      </c>
      <c r="X74" s="49">
        <v>0.32162887092063674</v>
      </c>
      <c r="Y74" s="49">
        <v>0.29853673478199255</v>
      </c>
      <c r="Z74" s="49">
        <v>0.27589580458947649</v>
      </c>
      <c r="AA74" s="49">
        <v>0.28428774132669082</v>
      </c>
      <c r="AB74" s="49">
        <v>0.27698026648026819</v>
      </c>
      <c r="AC74" s="49">
        <v>0.28682362059447514</v>
      </c>
      <c r="AD74" s="49">
        <v>0.2788620437696066</v>
      </c>
      <c r="AE74" s="49">
        <v>0.27731030807372914</v>
      </c>
      <c r="AF74" s="49">
        <v>0.2701095664505242</v>
      </c>
      <c r="AG74" s="49">
        <v>0.26901301890460827</v>
      </c>
      <c r="AH74" s="49">
        <v>0.26704962555046191</v>
      </c>
      <c r="AI74" s="49">
        <v>0.26831579059519733</v>
      </c>
      <c r="AJ74" s="32"/>
      <c r="AK74" s="32"/>
    </row>
    <row r="75" spans="2:37" ht="15.95" customHeight="1">
      <c r="B75" s="24"/>
      <c r="C75" s="561"/>
      <c r="D75" s="38"/>
      <c r="E75" s="36" t="s">
        <v>63</v>
      </c>
      <c r="F75" s="55" t="s">
        <v>76</v>
      </c>
      <c r="G75" s="50" t="s">
        <v>526</v>
      </c>
      <c r="H75" s="50" t="s">
        <v>526</v>
      </c>
      <c r="I75" s="50" t="s">
        <v>526</v>
      </c>
      <c r="J75" s="50" t="s">
        <v>526</v>
      </c>
      <c r="K75" s="50" t="s">
        <v>526</v>
      </c>
      <c r="L75" s="50" t="s">
        <v>526</v>
      </c>
      <c r="M75" s="50" t="s">
        <v>526</v>
      </c>
      <c r="N75" s="50" t="s">
        <v>526</v>
      </c>
      <c r="O75" s="50" t="s">
        <v>526</v>
      </c>
      <c r="P75" s="50" t="s">
        <v>526</v>
      </c>
      <c r="Q75" s="50" t="s">
        <v>526</v>
      </c>
      <c r="R75" s="50" t="s">
        <v>526</v>
      </c>
      <c r="S75" s="50" t="s">
        <v>526</v>
      </c>
      <c r="T75" s="50" t="s">
        <v>526</v>
      </c>
      <c r="U75" s="50" t="s">
        <v>526</v>
      </c>
      <c r="V75" s="50" t="s">
        <v>526</v>
      </c>
      <c r="W75" s="50" t="s">
        <v>526</v>
      </c>
      <c r="X75" s="50" t="s">
        <v>526</v>
      </c>
      <c r="Y75" s="50" t="s">
        <v>526</v>
      </c>
      <c r="Z75" s="50" t="s">
        <v>526</v>
      </c>
      <c r="AA75" s="50" t="s">
        <v>526</v>
      </c>
      <c r="AB75" s="50" t="s">
        <v>526</v>
      </c>
      <c r="AC75" s="50" t="s">
        <v>526</v>
      </c>
      <c r="AD75" s="50" t="s">
        <v>526</v>
      </c>
      <c r="AE75" s="50" t="s">
        <v>526</v>
      </c>
      <c r="AF75" s="50" t="s">
        <v>526</v>
      </c>
      <c r="AG75" s="50" t="s">
        <v>526</v>
      </c>
      <c r="AH75" s="50" t="s">
        <v>526</v>
      </c>
      <c r="AI75" s="50" t="s">
        <v>526</v>
      </c>
      <c r="AJ75" s="32"/>
      <c r="AK75" s="32"/>
    </row>
    <row r="76" spans="2:37" ht="15.95" customHeight="1">
      <c r="B76" s="24"/>
      <c r="C76" s="561"/>
      <c r="D76" s="28" t="s">
        <v>64</v>
      </c>
      <c r="E76" s="36"/>
      <c r="F76" s="55" t="s">
        <v>76</v>
      </c>
      <c r="G76" s="50">
        <f>SUM(G77:G79)</f>
        <v>2.3807202721063727</v>
      </c>
      <c r="H76" s="50">
        <f t="shared" ref="H76:AI76" si="15">SUM(H77:H79)</f>
        <v>2.4626182949980704</v>
      </c>
      <c r="I76" s="50">
        <f t="shared" si="15"/>
        <v>2.5001664464820643</v>
      </c>
      <c r="J76" s="50">
        <f t="shared" si="15"/>
        <v>2.5476368821001847</v>
      </c>
      <c r="K76" s="50">
        <f t="shared" si="15"/>
        <v>2.5337254865472127</v>
      </c>
      <c r="L76" s="50">
        <f t="shared" si="15"/>
        <v>2.6119499728711308</v>
      </c>
      <c r="M76" s="50">
        <f t="shared" si="15"/>
        <v>2.6415927720022956</v>
      </c>
      <c r="N76" s="50">
        <f t="shared" si="15"/>
        <v>2.6970507050087265</v>
      </c>
      <c r="O76" s="50">
        <f t="shared" si="15"/>
        <v>2.7711822477321952</v>
      </c>
      <c r="P76" s="50">
        <f t="shared" si="15"/>
        <v>2.7763552387862447</v>
      </c>
      <c r="Q76" s="50">
        <f t="shared" si="15"/>
        <v>2.8581534020923729</v>
      </c>
      <c r="R76" s="50">
        <f t="shared" si="15"/>
        <v>2.9034956713365041</v>
      </c>
      <c r="S76" s="50">
        <f t="shared" si="15"/>
        <v>2.5520401793256244</v>
      </c>
      <c r="T76" s="50">
        <f t="shared" si="15"/>
        <v>2.4892705496509877</v>
      </c>
      <c r="U76" s="50">
        <f t="shared" si="15"/>
        <v>2.5258922964939599</v>
      </c>
      <c r="V76" s="50">
        <f t="shared" si="15"/>
        <v>2.5407103546740277</v>
      </c>
      <c r="W76" s="50">
        <f t="shared" si="15"/>
        <v>2.5071480665834538</v>
      </c>
      <c r="X76" s="50">
        <f t="shared" si="15"/>
        <v>2.4224025346962228</v>
      </c>
      <c r="Y76" s="50">
        <f t="shared" si="15"/>
        <v>2.324790579794938</v>
      </c>
      <c r="Z76" s="50">
        <f t="shared" si="15"/>
        <v>2.2020145890092109</v>
      </c>
      <c r="AA76" s="50">
        <f t="shared" si="15"/>
        <v>2.2020891243371188</v>
      </c>
      <c r="AB76" s="50">
        <f t="shared" si="15"/>
        <v>1.9461572218291123</v>
      </c>
      <c r="AC76" s="50">
        <f t="shared" si="15"/>
        <v>1.997733670702623</v>
      </c>
      <c r="AD76" s="50">
        <f t="shared" si="15"/>
        <v>2.0343139020712067</v>
      </c>
      <c r="AE76" s="50">
        <f t="shared" si="15"/>
        <v>2.0394395235312119</v>
      </c>
      <c r="AF76" s="50">
        <f t="shared" si="15"/>
        <v>1.9806500418626602</v>
      </c>
      <c r="AG76" s="50">
        <f t="shared" si="15"/>
        <v>2.1013147888654369</v>
      </c>
      <c r="AH76" s="50">
        <f t="shared" si="15"/>
        <v>2.1402475028632639</v>
      </c>
      <c r="AI76" s="50">
        <f t="shared" si="15"/>
        <v>2.0985627651880612</v>
      </c>
      <c r="AJ76" s="32"/>
      <c r="AK76" s="32"/>
    </row>
    <row r="77" spans="2:37" ht="15.95" customHeight="1">
      <c r="B77" s="24"/>
      <c r="C77" s="561"/>
      <c r="E77" s="36" t="s">
        <v>65</v>
      </c>
      <c r="F77" s="55" t="s">
        <v>76</v>
      </c>
      <c r="G77" s="49">
        <v>1.5162784228846855</v>
      </c>
      <c r="H77" s="49">
        <v>1.5716698283697192</v>
      </c>
      <c r="I77" s="49">
        <v>1.5921550924872923</v>
      </c>
      <c r="J77" s="49">
        <v>1.6496315007971762</v>
      </c>
      <c r="K77" s="49">
        <v>1.6980592587566989</v>
      </c>
      <c r="L77" s="49">
        <v>1.7982486981008188</v>
      </c>
      <c r="M77" s="49">
        <v>1.7857698371210717</v>
      </c>
      <c r="N77" s="49">
        <v>1.8793372036983267</v>
      </c>
      <c r="O77" s="49">
        <v>1.9732769825420611</v>
      </c>
      <c r="P77" s="49">
        <v>2.0355902957683418</v>
      </c>
      <c r="Q77" s="49">
        <v>2.1029308350851275</v>
      </c>
      <c r="R77" s="49">
        <v>2.1644589446834517</v>
      </c>
      <c r="S77" s="49">
        <v>1.8206746431930521</v>
      </c>
      <c r="T77" s="49">
        <v>1.7852979841572403</v>
      </c>
      <c r="U77" s="49">
        <v>1.8142682084580664</v>
      </c>
      <c r="V77" s="49">
        <v>1.8280421826258177</v>
      </c>
      <c r="W77" s="49">
        <v>1.8402422188153533</v>
      </c>
      <c r="X77" s="49">
        <v>1.7674708227970661</v>
      </c>
      <c r="Y77" s="49">
        <v>1.743881962123923</v>
      </c>
      <c r="Z77" s="49">
        <v>1.5760698738833094</v>
      </c>
      <c r="AA77" s="49">
        <v>1.5875055638717035</v>
      </c>
      <c r="AB77" s="49">
        <v>1.3597599203427455</v>
      </c>
      <c r="AC77" s="49">
        <v>1.4236918552851423</v>
      </c>
      <c r="AD77" s="49">
        <v>1.5057267869287361</v>
      </c>
      <c r="AE77" s="49">
        <v>1.5283602925108579</v>
      </c>
      <c r="AF77" s="49">
        <v>1.463858050825954</v>
      </c>
      <c r="AG77" s="49">
        <v>1.5719771174510639</v>
      </c>
      <c r="AH77" s="49">
        <v>1.6205708958204696</v>
      </c>
      <c r="AI77" s="49">
        <v>1.627236495163479</v>
      </c>
      <c r="AJ77" s="32"/>
      <c r="AK77" s="32"/>
    </row>
    <row r="78" spans="2:37" ht="15.95" customHeight="1">
      <c r="B78" s="24"/>
      <c r="C78" s="561"/>
      <c r="D78" s="33"/>
      <c r="E78" s="36" t="s">
        <v>66</v>
      </c>
      <c r="F78" s="55" t="s">
        <v>76</v>
      </c>
      <c r="G78" s="49">
        <v>0.27654999269031305</v>
      </c>
      <c r="H78" s="49">
        <v>0.27662902184439886</v>
      </c>
      <c r="I78" s="49">
        <v>0.29499428745469158</v>
      </c>
      <c r="J78" s="49">
        <v>0.31035140370495007</v>
      </c>
      <c r="K78" s="49">
        <v>0.30135596394964415</v>
      </c>
      <c r="L78" s="49">
        <v>0.31954975143380765</v>
      </c>
      <c r="M78" s="49">
        <v>0.33627465194937672</v>
      </c>
      <c r="N78" s="49">
        <v>0.3156011789401808</v>
      </c>
      <c r="O78" s="49">
        <v>0.31248072064882293</v>
      </c>
      <c r="P78" s="49">
        <v>0.32280304749791866</v>
      </c>
      <c r="Q78" s="49">
        <v>0.35001654250727776</v>
      </c>
      <c r="R78" s="49">
        <v>0.32566734907749839</v>
      </c>
      <c r="S78" s="49">
        <v>0.34411945894217166</v>
      </c>
      <c r="T78" s="49">
        <v>0.30985112900248335</v>
      </c>
      <c r="U78" s="49">
        <v>0.32357529010675318</v>
      </c>
      <c r="V78" s="49">
        <v>0.34016538534547625</v>
      </c>
      <c r="W78" s="49">
        <v>0.30813802025083703</v>
      </c>
      <c r="X78" s="49">
        <v>0.29910406783360965</v>
      </c>
      <c r="Y78" s="49">
        <v>0.2774502352037862</v>
      </c>
      <c r="Z78" s="49">
        <v>0.27711873889317967</v>
      </c>
      <c r="AA78" s="49">
        <v>0.29407014548728505</v>
      </c>
      <c r="AB78" s="49">
        <v>0.2881322271537814</v>
      </c>
      <c r="AC78" s="49">
        <v>0.28366771406404706</v>
      </c>
      <c r="AD78" s="49">
        <v>0.26780436141551361</v>
      </c>
      <c r="AE78" s="49">
        <v>0.25403499455032408</v>
      </c>
      <c r="AF78" s="49">
        <v>0.23996718867979794</v>
      </c>
      <c r="AG78" s="49">
        <v>0.24426223254823928</v>
      </c>
      <c r="AH78" s="49">
        <v>0.26146553072055689</v>
      </c>
      <c r="AI78" s="49">
        <v>0.22152016208921185</v>
      </c>
      <c r="AJ78" s="32"/>
      <c r="AK78" s="32"/>
    </row>
    <row r="79" spans="2:37" ht="15.95" customHeight="1">
      <c r="B79" s="24"/>
      <c r="C79" s="561"/>
      <c r="D79" s="33"/>
      <c r="E79" s="36" t="s">
        <v>67</v>
      </c>
      <c r="F79" s="55" t="s">
        <v>76</v>
      </c>
      <c r="G79" s="49">
        <v>0.58789185653137432</v>
      </c>
      <c r="H79" s="49">
        <v>0.61431944478395262</v>
      </c>
      <c r="I79" s="49">
        <v>0.61301706654008048</v>
      </c>
      <c r="J79" s="49">
        <v>0.58765397759805826</v>
      </c>
      <c r="K79" s="49">
        <v>0.53431026384086966</v>
      </c>
      <c r="L79" s="49">
        <v>0.49415152333650431</v>
      </c>
      <c r="M79" s="49">
        <v>0.51954828293184707</v>
      </c>
      <c r="N79" s="49">
        <v>0.50211232237021874</v>
      </c>
      <c r="O79" s="49">
        <v>0.48542454454131129</v>
      </c>
      <c r="P79" s="49">
        <v>0.41796189551998425</v>
      </c>
      <c r="Q79" s="49">
        <v>0.4052060244999674</v>
      </c>
      <c r="R79" s="49">
        <v>0.41336937757555436</v>
      </c>
      <c r="S79" s="49">
        <v>0.38724607719040083</v>
      </c>
      <c r="T79" s="49">
        <v>0.39412143649126402</v>
      </c>
      <c r="U79" s="49">
        <v>0.38804879792914043</v>
      </c>
      <c r="V79" s="49">
        <v>0.37250278670273401</v>
      </c>
      <c r="W79" s="49">
        <v>0.3587678275172636</v>
      </c>
      <c r="X79" s="49">
        <v>0.35582764406554684</v>
      </c>
      <c r="Y79" s="49">
        <v>0.30345838246722884</v>
      </c>
      <c r="Z79" s="49">
        <v>0.34882597623272155</v>
      </c>
      <c r="AA79" s="49">
        <v>0.32051341497812996</v>
      </c>
      <c r="AB79" s="49">
        <v>0.29826507433258542</v>
      </c>
      <c r="AC79" s="49">
        <v>0.29037410135343361</v>
      </c>
      <c r="AD79" s="49">
        <v>0.26078275372695697</v>
      </c>
      <c r="AE79" s="49">
        <v>0.25704423647002989</v>
      </c>
      <c r="AF79" s="49">
        <v>0.27682480235690832</v>
      </c>
      <c r="AG79" s="49">
        <v>0.28507543886613351</v>
      </c>
      <c r="AH79" s="49">
        <v>0.25821107632223744</v>
      </c>
      <c r="AI79" s="49">
        <v>0.24980610793537047</v>
      </c>
      <c r="AJ79" s="32"/>
      <c r="AK79" s="32"/>
    </row>
    <row r="80" spans="2:37" ht="15.95" customHeight="1">
      <c r="B80" s="24"/>
      <c r="C80" s="561"/>
      <c r="D80" s="28" t="s">
        <v>68</v>
      </c>
      <c r="E80" s="36"/>
      <c r="F80" s="55" t="s">
        <v>76</v>
      </c>
      <c r="G80" s="50" t="s">
        <v>526</v>
      </c>
      <c r="H80" s="50" t="s">
        <v>526</v>
      </c>
      <c r="I80" s="50" t="s">
        <v>526</v>
      </c>
      <c r="J80" s="50" t="s">
        <v>526</v>
      </c>
      <c r="K80" s="50" t="s">
        <v>526</v>
      </c>
      <c r="L80" s="50" t="s">
        <v>526</v>
      </c>
      <c r="M80" s="50" t="s">
        <v>526</v>
      </c>
      <c r="N80" s="50" t="s">
        <v>526</v>
      </c>
      <c r="O80" s="50" t="s">
        <v>526</v>
      </c>
      <c r="P80" s="50" t="s">
        <v>526</v>
      </c>
      <c r="Q80" s="50" t="s">
        <v>526</v>
      </c>
      <c r="R80" s="50" t="s">
        <v>526</v>
      </c>
      <c r="S80" s="50" t="s">
        <v>526</v>
      </c>
      <c r="T80" s="50" t="s">
        <v>526</v>
      </c>
      <c r="U80" s="50" t="s">
        <v>526</v>
      </c>
      <c r="V80" s="50" t="s">
        <v>526</v>
      </c>
      <c r="W80" s="50" t="s">
        <v>526</v>
      </c>
      <c r="X80" s="50" t="s">
        <v>526</v>
      </c>
      <c r="Y80" s="50" t="s">
        <v>526</v>
      </c>
      <c r="Z80" s="50" t="s">
        <v>526</v>
      </c>
      <c r="AA80" s="50" t="s">
        <v>526</v>
      </c>
      <c r="AB80" s="50" t="s">
        <v>526</v>
      </c>
      <c r="AC80" s="50" t="s">
        <v>526</v>
      </c>
      <c r="AD80" s="50" t="s">
        <v>526</v>
      </c>
      <c r="AE80" s="50" t="s">
        <v>526</v>
      </c>
      <c r="AF80" s="50" t="s">
        <v>526</v>
      </c>
      <c r="AG80" s="50" t="s">
        <v>526</v>
      </c>
      <c r="AH80" s="50" t="s">
        <v>526</v>
      </c>
      <c r="AI80" s="50" t="s">
        <v>526</v>
      </c>
      <c r="AJ80" s="32"/>
      <c r="AK80" s="32"/>
    </row>
    <row r="81" spans="2:37" ht="15.95" customHeight="1">
      <c r="B81" s="24"/>
      <c r="C81" s="561"/>
      <c r="D81" s="39"/>
      <c r="E81" s="35" t="s">
        <v>69</v>
      </c>
      <c r="F81" s="55" t="s">
        <v>76</v>
      </c>
      <c r="G81" s="50" t="s">
        <v>526</v>
      </c>
      <c r="H81" s="50" t="s">
        <v>526</v>
      </c>
      <c r="I81" s="50" t="s">
        <v>526</v>
      </c>
      <c r="J81" s="50" t="s">
        <v>526</v>
      </c>
      <c r="K81" s="50" t="s">
        <v>526</v>
      </c>
      <c r="L81" s="50" t="s">
        <v>526</v>
      </c>
      <c r="M81" s="50" t="s">
        <v>526</v>
      </c>
      <c r="N81" s="50" t="s">
        <v>526</v>
      </c>
      <c r="O81" s="50" t="s">
        <v>526</v>
      </c>
      <c r="P81" s="50" t="s">
        <v>526</v>
      </c>
      <c r="Q81" s="50" t="s">
        <v>526</v>
      </c>
      <c r="R81" s="50" t="s">
        <v>526</v>
      </c>
      <c r="S81" s="50" t="s">
        <v>526</v>
      </c>
      <c r="T81" s="50" t="s">
        <v>526</v>
      </c>
      <c r="U81" s="50" t="s">
        <v>526</v>
      </c>
      <c r="V81" s="50" t="s">
        <v>526</v>
      </c>
      <c r="W81" s="50" t="s">
        <v>526</v>
      </c>
      <c r="X81" s="50" t="s">
        <v>526</v>
      </c>
      <c r="Y81" s="50" t="s">
        <v>526</v>
      </c>
      <c r="Z81" s="50" t="s">
        <v>526</v>
      </c>
      <c r="AA81" s="50" t="s">
        <v>526</v>
      </c>
      <c r="AB81" s="50" t="s">
        <v>526</v>
      </c>
      <c r="AC81" s="50" t="s">
        <v>526</v>
      </c>
      <c r="AD81" s="50" t="s">
        <v>526</v>
      </c>
      <c r="AE81" s="50" t="s">
        <v>526</v>
      </c>
      <c r="AF81" s="50" t="s">
        <v>526</v>
      </c>
      <c r="AG81" s="50" t="s">
        <v>526</v>
      </c>
      <c r="AH81" s="50" t="s">
        <v>526</v>
      </c>
      <c r="AI81" s="50" t="s">
        <v>526</v>
      </c>
      <c r="AJ81" s="32"/>
      <c r="AK81" s="32"/>
    </row>
    <row r="82" spans="2:37" ht="15.95" customHeight="1" thickBot="1">
      <c r="B82" s="24"/>
      <c r="C82" s="561"/>
      <c r="D82" s="40"/>
      <c r="E82" s="41" t="s">
        <v>70</v>
      </c>
      <c r="F82" s="56" t="s">
        <v>76</v>
      </c>
      <c r="G82" s="51" t="s">
        <v>526</v>
      </c>
      <c r="H82" s="51" t="s">
        <v>526</v>
      </c>
      <c r="I82" s="51" t="s">
        <v>526</v>
      </c>
      <c r="J82" s="51" t="s">
        <v>526</v>
      </c>
      <c r="K82" s="51" t="s">
        <v>526</v>
      </c>
      <c r="L82" s="51" t="s">
        <v>526</v>
      </c>
      <c r="M82" s="51" t="s">
        <v>526</v>
      </c>
      <c r="N82" s="51" t="s">
        <v>526</v>
      </c>
      <c r="O82" s="51" t="s">
        <v>526</v>
      </c>
      <c r="P82" s="51" t="s">
        <v>526</v>
      </c>
      <c r="Q82" s="51" t="s">
        <v>526</v>
      </c>
      <c r="R82" s="51" t="s">
        <v>526</v>
      </c>
      <c r="S82" s="51" t="s">
        <v>526</v>
      </c>
      <c r="T82" s="51" t="s">
        <v>526</v>
      </c>
      <c r="U82" s="51" t="s">
        <v>526</v>
      </c>
      <c r="V82" s="51" t="s">
        <v>526</v>
      </c>
      <c r="W82" s="51" t="s">
        <v>526</v>
      </c>
      <c r="X82" s="51" t="s">
        <v>526</v>
      </c>
      <c r="Y82" s="51" t="s">
        <v>526</v>
      </c>
      <c r="Z82" s="51" t="s">
        <v>526</v>
      </c>
      <c r="AA82" s="51" t="s">
        <v>526</v>
      </c>
      <c r="AB82" s="51" t="s">
        <v>526</v>
      </c>
      <c r="AC82" s="51" t="s">
        <v>526</v>
      </c>
      <c r="AD82" s="51" t="s">
        <v>526</v>
      </c>
      <c r="AE82" s="51" t="s">
        <v>526</v>
      </c>
      <c r="AF82" s="51" t="s">
        <v>526</v>
      </c>
      <c r="AG82" s="51" t="s">
        <v>526</v>
      </c>
      <c r="AH82" s="51" t="s">
        <v>526</v>
      </c>
      <c r="AI82" s="51" t="s">
        <v>526</v>
      </c>
      <c r="AJ82" s="32"/>
      <c r="AK82" s="32"/>
    </row>
    <row r="83" spans="2:37" ht="21.95" customHeight="1" thickTop="1" thickBot="1">
      <c r="B83" s="24"/>
      <c r="C83" s="561"/>
      <c r="D83" s="570" t="s">
        <v>77</v>
      </c>
      <c r="E83" s="567"/>
      <c r="F83" s="57" t="s">
        <v>76</v>
      </c>
      <c r="G83" s="52">
        <f>SUM(G58,G62,G70,G76,G80)</f>
        <v>22.13704589030327</v>
      </c>
      <c r="H83" s="52">
        <f t="shared" ref="H83:AI83" si="16">SUM(H58,H62,H70,H76,H80)</f>
        <v>23.007424614992384</v>
      </c>
      <c r="I83" s="52">
        <f t="shared" si="16"/>
        <v>23.408904942737525</v>
      </c>
      <c r="J83" s="52">
        <f t="shared" si="16"/>
        <v>23.823570162840184</v>
      </c>
      <c r="K83" s="52">
        <f t="shared" si="16"/>
        <v>24.667698807542877</v>
      </c>
      <c r="L83" s="52">
        <f t="shared" si="16"/>
        <v>26.649002434894854</v>
      </c>
      <c r="M83" s="52">
        <f t="shared" si="16"/>
        <v>27.271647932738006</v>
      </c>
      <c r="N83" s="52">
        <f t="shared" si="16"/>
        <v>27.972838872233329</v>
      </c>
      <c r="O83" s="52">
        <f t="shared" si="16"/>
        <v>27.462499156031175</v>
      </c>
      <c r="P83" s="52">
        <f t="shared" si="16"/>
        <v>27.890926756156077</v>
      </c>
      <c r="Q83" s="52">
        <f t="shared" si="16"/>
        <v>27.989008214247331</v>
      </c>
      <c r="R83" s="52">
        <f t="shared" si="16"/>
        <v>28.035616676201148</v>
      </c>
      <c r="S83" s="52">
        <f t="shared" si="16"/>
        <v>27.073084647910093</v>
      </c>
      <c r="T83" s="52">
        <f t="shared" si="16"/>
        <v>26.208537172296651</v>
      </c>
      <c r="U83" s="52">
        <f t="shared" si="16"/>
        <v>25.410648720974837</v>
      </c>
      <c r="V83" s="52">
        <f t="shared" si="16"/>
        <v>25.364848311898996</v>
      </c>
      <c r="W83" s="52">
        <f t="shared" si="16"/>
        <v>24.589418831325816</v>
      </c>
      <c r="X83" s="52">
        <f t="shared" si="16"/>
        <v>24.461655728074948</v>
      </c>
      <c r="Y83" s="52">
        <f t="shared" si="16"/>
        <v>23.515489681523309</v>
      </c>
      <c r="Z83" s="52">
        <f t="shared" si="16"/>
        <v>22.448992655215619</v>
      </c>
      <c r="AA83" s="52">
        <f t="shared" si="16"/>
        <v>21.821245451854253</v>
      </c>
      <c r="AB83" s="52">
        <f t="shared" si="16"/>
        <v>21.868111573318632</v>
      </c>
      <c r="AC83" s="52">
        <f t="shared" si="16"/>
        <v>21.801595625570236</v>
      </c>
      <c r="AD83" s="52">
        <f t="shared" si="16"/>
        <v>21.908623705222421</v>
      </c>
      <c r="AE83" s="52">
        <f t="shared" si="16"/>
        <v>21.543107166723335</v>
      </c>
      <c r="AF83" s="52">
        <f t="shared" si="16"/>
        <v>21.400724180011203</v>
      </c>
      <c r="AG83" s="52">
        <f t="shared" si="16"/>
        <v>20.639992029885114</v>
      </c>
      <c r="AH83" s="52">
        <f t="shared" si="16"/>
        <v>21.13796558800799</v>
      </c>
      <c r="AI83" s="52">
        <f t="shared" si="16"/>
        <v>20.344757951908505</v>
      </c>
      <c r="AJ83" s="32"/>
      <c r="AK83" s="32"/>
    </row>
    <row r="84" spans="2:37" ht="21.95" customHeight="1" thickTop="1" thickBot="1">
      <c r="B84" s="24"/>
      <c r="C84" s="562"/>
      <c r="D84" s="568"/>
      <c r="E84" s="569"/>
      <c r="F84" s="53" t="s">
        <v>74</v>
      </c>
      <c r="G84" s="54">
        <f t="shared" ref="G84:AD84" si="17">G83*298</f>
        <v>6596.8396753103743</v>
      </c>
      <c r="H84" s="54">
        <f t="shared" si="17"/>
        <v>6856.2125352677303</v>
      </c>
      <c r="I84" s="54">
        <f t="shared" si="17"/>
        <v>6975.8536729357829</v>
      </c>
      <c r="J84" s="54">
        <f t="shared" si="17"/>
        <v>7099.4239085263753</v>
      </c>
      <c r="K84" s="54">
        <f t="shared" si="17"/>
        <v>7350.9742446477776</v>
      </c>
      <c r="L84" s="54">
        <f t="shared" si="17"/>
        <v>7941.4027255986666</v>
      </c>
      <c r="M84" s="54">
        <f t="shared" si="17"/>
        <v>8126.9510839559262</v>
      </c>
      <c r="N84" s="54">
        <f t="shared" si="17"/>
        <v>8335.9059839255315</v>
      </c>
      <c r="O84" s="54">
        <f t="shared" si="17"/>
        <v>8183.8247484972899</v>
      </c>
      <c r="P84" s="54">
        <f t="shared" si="17"/>
        <v>8311.4961733345117</v>
      </c>
      <c r="Q84" s="54">
        <f t="shared" si="17"/>
        <v>8340.7244478457051</v>
      </c>
      <c r="R84" s="54">
        <f t="shared" si="17"/>
        <v>8354.6137695079415</v>
      </c>
      <c r="S84" s="54">
        <f t="shared" si="17"/>
        <v>8067.7792250772081</v>
      </c>
      <c r="T84" s="54">
        <f t="shared" si="17"/>
        <v>7810.1440773444019</v>
      </c>
      <c r="U84" s="54">
        <f t="shared" si="17"/>
        <v>7572.3733188505012</v>
      </c>
      <c r="V84" s="54">
        <f t="shared" si="17"/>
        <v>7558.7247969459004</v>
      </c>
      <c r="W84" s="54">
        <f t="shared" si="17"/>
        <v>7327.6468117350933</v>
      </c>
      <c r="X84" s="54">
        <f t="shared" si="17"/>
        <v>7289.5734069663349</v>
      </c>
      <c r="Y84" s="54">
        <f t="shared" si="17"/>
        <v>7007.6159250939463</v>
      </c>
      <c r="Z84" s="54">
        <f t="shared" si="17"/>
        <v>6689.7998112542546</v>
      </c>
      <c r="AA84" s="54">
        <f t="shared" si="17"/>
        <v>6502.7311446525673</v>
      </c>
      <c r="AB84" s="54">
        <f t="shared" si="17"/>
        <v>6516.6972488489528</v>
      </c>
      <c r="AC84" s="54">
        <f t="shared" si="17"/>
        <v>6496.8754964199306</v>
      </c>
      <c r="AD84" s="54">
        <f t="shared" si="17"/>
        <v>6528.769864156282</v>
      </c>
      <c r="AE84" s="54">
        <f>AE83*298</f>
        <v>6419.8459356835538</v>
      </c>
      <c r="AF84" s="54">
        <f>AF83*298</f>
        <v>6377.415805643338</v>
      </c>
      <c r="AG84" s="54">
        <f>AG83*298</f>
        <v>6150.7176249057638</v>
      </c>
      <c r="AH84" s="54">
        <f>AH83*298</f>
        <v>6299.1137452263811</v>
      </c>
      <c r="AI84" s="54">
        <f>AI83*298</f>
        <v>6062.7378696687347</v>
      </c>
      <c r="AJ84" s="32"/>
      <c r="AK84" s="32"/>
    </row>
    <row r="85" spans="2:37" ht="21.95" customHeight="1" thickTop="1">
      <c r="B85" s="24"/>
      <c r="C85" s="555" t="s">
        <v>78</v>
      </c>
      <c r="D85" s="556"/>
      <c r="E85" s="557"/>
      <c r="F85" s="58" t="s">
        <v>74</v>
      </c>
      <c r="G85" s="59">
        <f t="shared" ref="G85:AI85" si="18">SUM(G30,G57,G84)</f>
        <v>1086785.0686561514</v>
      </c>
      <c r="H85" s="59">
        <f t="shared" si="18"/>
        <v>1097503.6152222937</v>
      </c>
      <c r="I85" s="59">
        <f t="shared" si="18"/>
        <v>1106392.4611622579</v>
      </c>
      <c r="J85" s="59">
        <f t="shared" si="18"/>
        <v>1100968.4294044122</v>
      </c>
      <c r="K85" s="59">
        <f t="shared" si="18"/>
        <v>1152107.8037483152</v>
      </c>
      <c r="L85" s="59">
        <f t="shared" si="18"/>
        <v>1164198.6986523422</v>
      </c>
      <c r="M85" s="59">
        <f t="shared" si="18"/>
        <v>1175291.7752629656</v>
      </c>
      <c r="N85" s="59">
        <f t="shared" si="18"/>
        <v>1170646.833399025</v>
      </c>
      <c r="O85" s="59">
        <f t="shared" si="18"/>
        <v>1136911.6098521494</v>
      </c>
      <c r="P85" s="59">
        <f t="shared" si="18"/>
        <v>1173487.1625657585</v>
      </c>
      <c r="Q85" s="59">
        <f t="shared" si="18"/>
        <v>1195649.0052623837</v>
      </c>
      <c r="R85" s="59">
        <f t="shared" si="18"/>
        <v>1183584.0121465805</v>
      </c>
      <c r="S85" s="59">
        <f t="shared" si="18"/>
        <v>1215770.3097310234</v>
      </c>
      <c r="T85" s="59">
        <f t="shared" si="18"/>
        <v>1224614.1512955013</v>
      </c>
      <c r="U85" s="59">
        <f t="shared" si="18"/>
        <v>1220366.3425483909</v>
      </c>
      <c r="V85" s="59">
        <f t="shared" si="18"/>
        <v>1227045.1451102223</v>
      </c>
      <c r="W85" s="59">
        <f t="shared" si="18"/>
        <v>1204127.823671771</v>
      </c>
      <c r="X85" s="59">
        <f t="shared" si="18"/>
        <v>1240211.7620273621</v>
      </c>
      <c r="Y85" s="59">
        <f t="shared" si="18"/>
        <v>1172689.7000239477</v>
      </c>
      <c r="Z85" s="59">
        <f t="shared" si="18"/>
        <v>1111180.9886924727</v>
      </c>
      <c r="AA85" s="59">
        <f t="shared" si="18"/>
        <v>1161198.3274873397</v>
      </c>
      <c r="AB85" s="59">
        <f t="shared" si="18"/>
        <v>1211908.1078248343</v>
      </c>
      <c r="AC85" s="59">
        <f t="shared" si="18"/>
        <v>1252379.5624894681</v>
      </c>
      <c r="AD85" s="59">
        <f t="shared" si="18"/>
        <v>1259888.4256673036</v>
      </c>
      <c r="AE85" s="59">
        <f t="shared" si="18"/>
        <v>1209236.102902092</v>
      </c>
      <c r="AF85" s="59">
        <f t="shared" si="18"/>
        <v>1170421.6583500444</v>
      </c>
      <c r="AG85" s="59">
        <f t="shared" si="18"/>
        <v>1151494.1826846129</v>
      </c>
      <c r="AH85" s="59">
        <f t="shared" si="18"/>
        <v>1135769.4561303158</v>
      </c>
      <c r="AI85" s="59">
        <f t="shared" si="18"/>
        <v>1084563.7142685181</v>
      </c>
      <c r="AJ85" s="32"/>
      <c r="AK85" s="32"/>
    </row>
    <row r="86" spans="2:37" ht="15" customHeight="1">
      <c r="B86" s="24"/>
    </row>
  </sheetData>
  <mergeCells count="8">
    <mergeCell ref="C85:E85"/>
    <mergeCell ref="D4:E4"/>
    <mergeCell ref="C5:C30"/>
    <mergeCell ref="D30:E30"/>
    <mergeCell ref="C31:C57"/>
    <mergeCell ref="D56:E57"/>
    <mergeCell ref="C58:C84"/>
    <mergeCell ref="D83:E84"/>
  </mergeCells>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2E0DB-820F-4DBD-A317-15ECF9DB85F1}">
  <dimension ref="B1:AI8"/>
  <sheetViews>
    <sheetView zoomScale="80" zoomScaleNormal="80" workbookViewId="0">
      <pane xSplit="6" ySplit="4" topLeftCell="G26" activePane="bottomRight" state="frozen"/>
      <selection activeCell="E22" sqref="E22"/>
      <selection pane="topRight" activeCell="E22" sqref="E22"/>
      <selection pane="bottomLeft" activeCell="E22" sqref="E22"/>
      <selection pane="bottomRight" activeCell="R38" sqref="R38"/>
    </sheetView>
  </sheetViews>
  <sheetFormatPr defaultColWidth="10" defaultRowHeight="12.95" customHeight="1"/>
  <cols>
    <col min="1" max="2" width="1.7109375" style="22" customWidth="1"/>
    <col min="3" max="3" width="5.5703125" style="22" customWidth="1"/>
    <col min="4" max="4" width="18.7109375" style="22" customWidth="1"/>
    <col min="5" max="5" width="21.28515625" style="22" bestFit="1" customWidth="1"/>
    <col min="6" max="6" width="12.28515625" style="22" customWidth="1"/>
    <col min="7" max="35" width="7.140625" style="22" customWidth="1"/>
    <col min="36" max="16384" width="10" style="22"/>
  </cols>
  <sheetData>
    <row r="1" spans="2:35" ht="18.75">
      <c r="C1" s="23" t="s">
        <v>79</v>
      </c>
    </row>
    <row r="3" spans="2:35" ht="15" customHeight="1">
      <c r="B3" s="24"/>
      <c r="C3" s="62" t="s">
        <v>624</v>
      </c>
      <c r="D3" s="64" t="s">
        <v>80</v>
      </c>
    </row>
    <row r="4" spans="2:35" s="65" customFormat="1" ht="15.95" customHeight="1">
      <c r="C4" s="26" t="s">
        <v>81</v>
      </c>
      <c r="D4" s="66" t="s">
        <v>82</v>
      </c>
      <c r="E4" s="26" t="s">
        <v>83</v>
      </c>
      <c r="F4" s="26" t="s">
        <v>42</v>
      </c>
      <c r="G4" s="27">
        <v>1990</v>
      </c>
      <c r="H4" s="27">
        <f t="shared" ref="H4:AI4" si="0">G4+1</f>
        <v>1991</v>
      </c>
      <c r="I4" s="27">
        <f t="shared" si="0"/>
        <v>1992</v>
      </c>
      <c r="J4" s="27">
        <f t="shared" si="0"/>
        <v>1993</v>
      </c>
      <c r="K4" s="27">
        <f t="shared" si="0"/>
        <v>1994</v>
      </c>
      <c r="L4" s="27">
        <f t="shared" si="0"/>
        <v>1995</v>
      </c>
      <c r="M4" s="27">
        <f t="shared" si="0"/>
        <v>1996</v>
      </c>
      <c r="N4" s="27">
        <f t="shared" si="0"/>
        <v>1997</v>
      </c>
      <c r="O4" s="27">
        <f t="shared" si="0"/>
        <v>1998</v>
      </c>
      <c r="P4" s="27">
        <f t="shared" si="0"/>
        <v>1999</v>
      </c>
      <c r="Q4" s="27">
        <f t="shared" si="0"/>
        <v>2000</v>
      </c>
      <c r="R4" s="27">
        <f t="shared" si="0"/>
        <v>2001</v>
      </c>
      <c r="S4" s="27">
        <f t="shared" si="0"/>
        <v>2002</v>
      </c>
      <c r="T4" s="27">
        <f t="shared" si="0"/>
        <v>2003</v>
      </c>
      <c r="U4" s="27">
        <f t="shared" si="0"/>
        <v>2004</v>
      </c>
      <c r="V4" s="27">
        <f t="shared" si="0"/>
        <v>2005</v>
      </c>
      <c r="W4" s="27">
        <f t="shared" si="0"/>
        <v>2006</v>
      </c>
      <c r="X4" s="27">
        <f t="shared" si="0"/>
        <v>2007</v>
      </c>
      <c r="Y4" s="27">
        <f t="shared" si="0"/>
        <v>2008</v>
      </c>
      <c r="Z4" s="27">
        <f t="shared" si="0"/>
        <v>2009</v>
      </c>
      <c r="AA4" s="27">
        <f t="shared" si="0"/>
        <v>2010</v>
      </c>
      <c r="AB4" s="27">
        <f t="shared" si="0"/>
        <v>2011</v>
      </c>
      <c r="AC4" s="27">
        <f t="shared" si="0"/>
        <v>2012</v>
      </c>
      <c r="AD4" s="27">
        <f t="shared" si="0"/>
        <v>2013</v>
      </c>
      <c r="AE4" s="27">
        <f t="shared" si="0"/>
        <v>2014</v>
      </c>
      <c r="AF4" s="27">
        <f t="shared" si="0"/>
        <v>2015</v>
      </c>
      <c r="AG4" s="27">
        <f t="shared" si="0"/>
        <v>2016</v>
      </c>
      <c r="AH4" s="27">
        <f t="shared" si="0"/>
        <v>2017</v>
      </c>
      <c r="AI4" s="27">
        <f t="shared" si="0"/>
        <v>2018</v>
      </c>
    </row>
    <row r="5" spans="2:35" s="65" customFormat="1" ht="30">
      <c r="C5" s="35">
        <v>1</v>
      </c>
      <c r="D5" s="35" t="s">
        <v>84</v>
      </c>
      <c r="E5" s="67" t="s">
        <v>85</v>
      </c>
      <c r="F5" s="68" t="s">
        <v>86</v>
      </c>
      <c r="G5" s="69">
        <v>764.81096206214477</v>
      </c>
      <c r="H5" s="69">
        <v>787.96562235129238</v>
      </c>
      <c r="I5" s="69">
        <v>795.51861992580871</v>
      </c>
      <c r="J5" s="69">
        <v>802.36468538956808</v>
      </c>
      <c r="K5" s="69">
        <v>854.73564047798027</v>
      </c>
      <c r="L5" s="69">
        <v>871.70525068785628</v>
      </c>
      <c r="M5" s="69">
        <v>891.43101435958692</v>
      </c>
      <c r="N5" s="69">
        <v>901.71578000419743</v>
      </c>
      <c r="O5" s="69">
        <v>911.10426719708653</v>
      </c>
      <c r="P5" s="69">
        <v>931.92783368805522</v>
      </c>
      <c r="Q5" s="69">
        <v>972.67861330306368</v>
      </c>
      <c r="R5" s="69">
        <v>956.32485135501486</v>
      </c>
      <c r="S5" s="69">
        <v>973.78343019731574</v>
      </c>
      <c r="T5" s="69">
        <v>967.5916701336505</v>
      </c>
      <c r="U5" s="69">
        <v>1001.0723194142373</v>
      </c>
      <c r="V5" s="69">
        <v>1024.8480208671422</v>
      </c>
      <c r="W5" s="69">
        <v>1029.1259147321973</v>
      </c>
      <c r="X5" s="69">
        <v>1061.3172465287985</v>
      </c>
      <c r="Y5" s="69">
        <v>1021.8215202132267</v>
      </c>
      <c r="Z5" s="69">
        <v>988.91810925926075</v>
      </c>
      <c r="AA5" s="69">
        <v>1035.4185938077858</v>
      </c>
      <c r="AB5" s="69">
        <v>996.59045885981027</v>
      </c>
      <c r="AC5" s="69">
        <v>991.44145194944826</v>
      </c>
      <c r="AD5" s="69">
        <v>989.56123341685759</v>
      </c>
      <c r="AE5" s="69">
        <v>973.66051856811316</v>
      </c>
      <c r="AF5" s="69">
        <v>949.49157983354655</v>
      </c>
      <c r="AG5" s="69">
        <v>950.70278415092446</v>
      </c>
      <c r="AH5" s="69">
        <v>964.73213871835674</v>
      </c>
      <c r="AI5" s="69">
        <v>945.70656929757547</v>
      </c>
    </row>
    <row r="6" spans="2:35" s="65" customFormat="1" ht="30" customHeight="1">
      <c r="C6" s="35">
        <v>2</v>
      </c>
      <c r="D6" s="70" t="s">
        <v>87</v>
      </c>
      <c r="E6" s="67" t="s">
        <v>88</v>
      </c>
      <c r="F6" s="68" t="s">
        <v>89</v>
      </c>
      <c r="G6" s="71">
        <v>109.1</v>
      </c>
      <c r="H6" s="71">
        <v>108.3</v>
      </c>
      <c r="I6" s="71">
        <v>101.9</v>
      </c>
      <c r="J6" s="71">
        <v>98.2</v>
      </c>
      <c r="K6" s="71">
        <v>101.2</v>
      </c>
      <c r="L6" s="71">
        <v>103.3</v>
      </c>
      <c r="M6" s="71">
        <v>106.8</v>
      </c>
      <c r="N6" s="71">
        <v>108.1</v>
      </c>
      <c r="O6" s="71">
        <v>100.6</v>
      </c>
      <c r="P6" s="71">
        <v>103.3</v>
      </c>
      <c r="Q6" s="71">
        <v>107.7</v>
      </c>
      <c r="R6" s="71">
        <v>97.8</v>
      </c>
      <c r="S6" s="71">
        <v>100.7</v>
      </c>
      <c r="T6" s="71">
        <v>103.6</v>
      </c>
      <c r="U6" s="71">
        <v>107.6</v>
      </c>
      <c r="V6" s="71">
        <v>109.3</v>
      </c>
      <c r="W6" s="71">
        <v>114.3</v>
      </c>
      <c r="X6" s="71">
        <v>117.5</v>
      </c>
      <c r="Y6" s="71">
        <v>102.8</v>
      </c>
      <c r="Z6" s="71">
        <v>93</v>
      </c>
      <c r="AA6" s="71">
        <v>101.2</v>
      </c>
      <c r="AB6" s="71">
        <v>100.5</v>
      </c>
      <c r="AC6" s="71">
        <v>97.8</v>
      </c>
      <c r="AD6" s="71">
        <v>101.1</v>
      </c>
      <c r="AE6" s="71">
        <v>100.5</v>
      </c>
      <c r="AF6" s="71">
        <v>99.8</v>
      </c>
      <c r="AG6" s="71">
        <v>100.6</v>
      </c>
      <c r="AH6" s="71">
        <v>103.5</v>
      </c>
      <c r="AI6" s="71">
        <v>103.8</v>
      </c>
    </row>
    <row r="7" spans="2:35" s="65" customFormat="1" ht="30" customHeight="1">
      <c r="C7" s="35">
        <v>3</v>
      </c>
      <c r="D7" s="70" t="s">
        <v>90</v>
      </c>
      <c r="E7" s="67" t="s">
        <v>91</v>
      </c>
      <c r="F7" s="68" t="s">
        <v>92</v>
      </c>
      <c r="G7" s="72">
        <v>584.86411169500002</v>
      </c>
      <c r="H7" s="72">
        <v>611.88541986799999</v>
      </c>
      <c r="I7" s="72">
        <v>632.17481400600002</v>
      </c>
      <c r="J7" s="72">
        <v>637.90521921899983</v>
      </c>
      <c r="K7" s="72">
        <v>648.50907637099965</v>
      </c>
      <c r="L7" s="72">
        <v>673.09642523399998</v>
      </c>
      <c r="M7" s="72">
        <v>689.91275628500011</v>
      </c>
      <c r="N7" s="72">
        <v>696.61274210999989</v>
      </c>
      <c r="O7" s="72">
        <v>698.71208355299996</v>
      </c>
      <c r="P7" s="72">
        <v>717.27260952699987</v>
      </c>
      <c r="Q7" s="72">
        <v>727.57657268799983</v>
      </c>
      <c r="R7" s="72">
        <v>742.58810252199987</v>
      </c>
      <c r="S7" s="72">
        <v>743.50326161300006</v>
      </c>
      <c r="T7" s="72">
        <v>746.85574061799991</v>
      </c>
      <c r="U7" s="72">
        <v>737.71111118700014</v>
      </c>
      <c r="V7" s="72">
        <v>726.88639995499989</v>
      </c>
      <c r="W7" s="72">
        <v>721.80090099900019</v>
      </c>
      <c r="X7" s="72">
        <v>723.59769022399996</v>
      </c>
      <c r="Y7" s="72">
        <v>708.78557558800003</v>
      </c>
      <c r="Z7" s="72">
        <v>709.29445961500016</v>
      </c>
      <c r="AA7" s="72">
        <v>707.98551600200005</v>
      </c>
      <c r="AB7" s="72">
        <v>711.71441800000002</v>
      </c>
      <c r="AC7" s="72">
        <v>722.73930299999995</v>
      </c>
      <c r="AD7" s="72">
        <v>723.56120899999996</v>
      </c>
      <c r="AE7" s="72">
        <v>718.01603799999998</v>
      </c>
      <c r="AF7" s="72">
        <v>721.11888699999997</v>
      </c>
      <c r="AG7" s="72">
        <v>729.76024099999995</v>
      </c>
      <c r="AH7" s="72">
        <v>739.898146</v>
      </c>
      <c r="AI7" s="72">
        <v>747.92979000000003</v>
      </c>
    </row>
    <row r="8" spans="2:35" s="65" customFormat="1" ht="30" customHeight="1">
      <c r="C8" s="35">
        <v>4</v>
      </c>
      <c r="D8" s="35" t="s">
        <v>93</v>
      </c>
      <c r="E8" s="67" t="s">
        <v>94</v>
      </c>
      <c r="F8" s="68" t="s">
        <v>95</v>
      </c>
      <c r="G8" s="71">
        <v>85.8</v>
      </c>
      <c r="H8" s="71">
        <v>88.7</v>
      </c>
      <c r="I8" s="71">
        <v>88.2</v>
      </c>
      <c r="J8" s="71">
        <v>89.2</v>
      </c>
      <c r="K8" s="71">
        <v>90.8</v>
      </c>
      <c r="L8" s="71">
        <v>93.1</v>
      </c>
      <c r="M8" s="71">
        <v>95.3</v>
      </c>
      <c r="N8" s="71">
        <v>95</v>
      </c>
      <c r="O8" s="71">
        <v>95</v>
      </c>
      <c r="P8" s="71">
        <v>95.6</v>
      </c>
      <c r="Q8" s="71">
        <v>97.5</v>
      </c>
      <c r="R8" s="71">
        <v>97.9</v>
      </c>
      <c r="S8" s="71">
        <v>98.2</v>
      </c>
      <c r="T8" s="71">
        <v>99.3</v>
      </c>
      <c r="U8" s="71">
        <v>101</v>
      </c>
      <c r="V8" s="71">
        <v>103.1</v>
      </c>
      <c r="W8" s="71">
        <v>104.5</v>
      </c>
      <c r="X8" s="71">
        <v>105.5</v>
      </c>
      <c r="Y8" s="71">
        <v>102.2</v>
      </c>
      <c r="Z8" s="71">
        <v>99</v>
      </c>
      <c r="AA8" s="71">
        <v>99.9</v>
      </c>
      <c r="AB8" s="71">
        <v>100.7</v>
      </c>
      <c r="AC8" s="71">
        <v>102</v>
      </c>
      <c r="AD8" s="71">
        <v>103.2</v>
      </c>
      <c r="AE8" s="71">
        <v>102.1</v>
      </c>
      <c r="AF8" s="71">
        <v>103.5</v>
      </c>
      <c r="AG8" s="71">
        <v>103.9</v>
      </c>
      <c r="AH8" s="71">
        <v>105</v>
      </c>
      <c r="AI8" s="71">
        <v>106.2</v>
      </c>
    </row>
  </sheetData>
  <phoneticPr fontId="3"/>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7A049-A567-4834-826B-380E68CEAA8A}">
  <dimension ref="B1:AG59"/>
  <sheetViews>
    <sheetView zoomScale="80" zoomScaleNormal="80" workbookViewId="0">
      <pane xSplit="4" ySplit="5" topLeftCell="E27" activePane="bottomRight" state="frozen"/>
      <selection activeCell="E22" sqref="E22"/>
      <selection pane="topRight" activeCell="E22" sqref="E22"/>
      <selection pane="bottomLeft" activeCell="E22" sqref="E22"/>
      <selection pane="bottomRight" activeCell="K16" sqref="K16"/>
    </sheetView>
  </sheetViews>
  <sheetFormatPr defaultColWidth="18.7109375" defaultRowHeight="12.75" customHeight="1"/>
  <cols>
    <col min="1" max="1" width="3.28515625" style="65" customWidth="1"/>
    <col min="2" max="2" width="6.140625" style="65" bestFit="1" customWidth="1"/>
    <col min="3" max="3" width="2.85546875" style="65" bestFit="1" customWidth="1"/>
    <col min="4" max="4" width="22.140625" style="65" customWidth="1"/>
    <col min="5" max="33" width="7.5703125" style="65" customWidth="1"/>
    <col min="34" max="42" width="9.140625" style="65" customWidth="1"/>
    <col min="43" max="16384" width="18.7109375" style="65"/>
  </cols>
  <sheetData>
    <row r="1" spans="2:33" ht="17.25">
      <c r="B1" s="73" t="s">
        <v>96</v>
      </c>
    </row>
    <row r="2" spans="2:33" ht="15"/>
    <row r="3" spans="2:33" ht="15">
      <c r="B3" s="74" t="s">
        <v>97</v>
      </c>
      <c r="C3" s="75">
        <v>5</v>
      </c>
      <c r="D3" s="76" t="s">
        <v>98</v>
      </c>
    </row>
    <row r="4" spans="2:33" ht="15.75" thickBot="1">
      <c r="D4" s="65" t="s">
        <v>99</v>
      </c>
    </row>
    <row r="5" spans="2:33" ht="15.75" thickBot="1">
      <c r="D5" s="78"/>
      <c r="E5" s="79">
        <v>1990</v>
      </c>
      <c r="F5" s="79">
        <f t="shared" ref="F5:AG5" si="0">E5+1</f>
        <v>1991</v>
      </c>
      <c r="G5" s="79">
        <f t="shared" si="0"/>
        <v>1992</v>
      </c>
      <c r="H5" s="79">
        <f t="shared" si="0"/>
        <v>1993</v>
      </c>
      <c r="I5" s="79">
        <f t="shared" si="0"/>
        <v>1994</v>
      </c>
      <c r="J5" s="79">
        <f t="shared" si="0"/>
        <v>1995</v>
      </c>
      <c r="K5" s="79">
        <f t="shared" si="0"/>
        <v>1996</v>
      </c>
      <c r="L5" s="79">
        <f t="shared" si="0"/>
        <v>1997</v>
      </c>
      <c r="M5" s="79">
        <f t="shared" si="0"/>
        <v>1998</v>
      </c>
      <c r="N5" s="79">
        <f t="shared" si="0"/>
        <v>1999</v>
      </c>
      <c r="O5" s="79">
        <f t="shared" si="0"/>
        <v>2000</v>
      </c>
      <c r="P5" s="79">
        <f t="shared" si="0"/>
        <v>2001</v>
      </c>
      <c r="Q5" s="79">
        <f t="shared" si="0"/>
        <v>2002</v>
      </c>
      <c r="R5" s="79">
        <f t="shared" si="0"/>
        <v>2003</v>
      </c>
      <c r="S5" s="79">
        <f t="shared" si="0"/>
        <v>2004</v>
      </c>
      <c r="T5" s="79">
        <f t="shared" si="0"/>
        <v>2005</v>
      </c>
      <c r="U5" s="79">
        <f t="shared" si="0"/>
        <v>2006</v>
      </c>
      <c r="V5" s="79">
        <f t="shared" si="0"/>
        <v>2007</v>
      </c>
      <c r="W5" s="79">
        <f t="shared" si="0"/>
        <v>2008</v>
      </c>
      <c r="X5" s="79">
        <f t="shared" si="0"/>
        <v>2009</v>
      </c>
      <c r="Y5" s="79">
        <f t="shared" si="0"/>
        <v>2010</v>
      </c>
      <c r="Z5" s="79">
        <f t="shared" si="0"/>
        <v>2011</v>
      </c>
      <c r="AA5" s="79">
        <f t="shared" si="0"/>
        <v>2012</v>
      </c>
      <c r="AB5" s="79">
        <f t="shared" si="0"/>
        <v>2013</v>
      </c>
      <c r="AC5" s="79">
        <f t="shared" si="0"/>
        <v>2014</v>
      </c>
      <c r="AD5" s="79">
        <f t="shared" si="0"/>
        <v>2015</v>
      </c>
      <c r="AE5" s="79">
        <f t="shared" si="0"/>
        <v>2016</v>
      </c>
      <c r="AF5" s="79">
        <f t="shared" si="0"/>
        <v>2017</v>
      </c>
      <c r="AG5" s="79">
        <f t="shared" si="0"/>
        <v>2018</v>
      </c>
    </row>
    <row r="6" spans="2:33" ht="15">
      <c r="D6" s="80" t="s">
        <v>100</v>
      </c>
    </row>
    <row r="7" spans="2:33" ht="15">
      <c r="D7" s="65" t="s">
        <v>101</v>
      </c>
      <c r="E7" s="81">
        <v>9526.2800407035884</v>
      </c>
      <c r="F7" s="81">
        <v>9647.2737940469688</v>
      </c>
      <c r="G7" s="81">
        <v>9883.4419860343951</v>
      </c>
      <c r="H7" s="81">
        <v>9639.7205823553122</v>
      </c>
      <c r="I7" s="81">
        <v>10156.198074864018</v>
      </c>
      <c r="J7" s="81">
        <v>10131.869089252936</v>
      </c>
      <c r="K7" s="81">
        <v>10036.05762269443</v>
      </c>
      <c r="L7" s="81">
        <v>9750.7087902500771</v>
      </c>
      <c r="M7" s="81">
        <v>9496.7980521446079</v>
      </c>
      <c r="N7" s="81">
        <v>9594.4294824026019</v>
      </c>
      <c r="O7" s="81">
        <v>9442.3948661784871</v>
      </c>
      <c r="P7" s="81">
        <v>9193.7076936837821</v>
      </c>
      <c r="Q7" s="81">
        <v>9265.7072068218476</v>
      </c>
      <c r="R7" s="81">
        <v>9136.5880724880244</v>
      </c>
      <c r="S7" s="81">
        <v>8915.651608443126</v>
      </c>
      <c r="T7" s="81">
        <v>8919.2905741515533</v>
      </c>
      <c r="U7" s="81">
        <v>8377.8031205174448</v>
      </c>
      <c r="V7" s="81">
        <v>8418.6482238500157</v>
      </c>
      <c r="W7" s="81">
        <v>7783.2896823528645</v>
      </c>
      <c r="X7" s="81">
        <v>7124.7926680353203</v>
      </c>
      <c r="Y7" s="81">
        <v>7178.9211087008207</v>
      </c>
      <c r="Z7" s="81">
        <v>7530.8756010743909</v>
      </c>
      <c r="AA7" s="81">
        <v>7640.0454529144245</v>
      </c>
      <c r="AB7" s="81">
        <v>7394.7383781605968</v>
      </c>
      <c r="AC7" s="81">
        <v>6811.1043242401065</v>
      </c>
      <c r="AD7" s="81">
        <v>6500.9103751419934</v>
      </c>
      <c r="AE7" s="81">
        <v>6284.5806662947571</v>
      </c>
      <c r="AF7" s="81">
        <v>6196.2175999277379</v>
      </c>
      <c r="AG7" s="81">
        <v>5847.4362738269001</v>
      </c>
    </row>
    <row r="8" spans="2:33" ht="15">
      <c r="D8" s="65" t="s">
        <v>102</v>
      </c>
      <c r="E8" s="81">
        <v>3285.2721837223521</v>
      </c>
      <c r="F8" s="81">
        <v>3370.2558853374694</v>
      </c>
      <c r="G8" s="81">
        <v>3278.3403980527705</v>
      </c>
      <c r="H8" s="81">
        <v>3287.9009901367972</v>
      </c>
      <c r="I8" s="81">
        <v>3483.4636925152126</v>
      </c>
      <c r="J8" s="81">
        <v>3602.0035260799964</v>
      </c>
      <c r="K8" s="81">
        <v>3701.208644606585</v>
      </c>
      <c r="L8" s="81">
        <v>3815.2282333063658</v>
      </c>
      <c r="M8" s="81">
        <v>3590.7842064984479</v>
      </c>
      <c r="N8" s="81">
        <v>3827.1883486736056</v>
      </c>
      <c r="O8" s="81">
        <v>4179.4918608885018</v>
      </c>
      <c r="P8" s="81">
        <v>4264.4273168519157</v>
      </c>
      <c r="Q8" s="81">
        <v>4441.0389346345182</v>
      </c>
      <c r="R8" s="81">
        <v>4573.433079604978</v>
      </c>
      <c r="S8" s="81">
        <v>5000.6575110654931</v>
      </c>
      <c r="T8" s="81">
        <v>4763.1915956228086</v>
      </c>
      <c r="U8" s="81">
        <v>4823.9709922603861</v>
      </c>
      <c r="V8" s="81">
        <v>5036.273302080187</v>
      </c>
      <c r="W8" s="81">
        <v>4920.4077064554276</v>
      </c>
      <c r="X8" s="81">
        <v>4385.3237252716199</v>
      </c>
      <c r="Y8" s="81">
        <v>4979.3411707106907</v>
      </c>
      <c r="Z8" s="81">
        <v>4652.5278300429918</v>
      </c>
      <c r="AA8" s="81">
        <v>4863.7598042521222</v>
      </c>
      <c r="AB8" s="81">
        <v>5284.3035299002167</v>
      </c>
      <c r="AC8" s="81">
        <v>5079.5482669062003</v>
      </c>
      <c r="AD8" s="81">
        <v>5136.6310778106681</v>
      </c>
      <c r="AE8" s="81">
        <v>5022.1439352484658</v>
      </c>
      <c r="AF8" s="81">
        <v>5023.510732504662</v>
      </c>
      <c r="AG8" s="81">
        <v>4927.2227330011265</v>
      </c>
    </row>
    <row r="9" spans="2:33" ht="15">
      <c r="D9" s="65" t="s">
        <v>103</v>
      </c>
      <c r="E9" s="81">
        <v>2042.2910359697155</v>
      </c>
      <c r="F9" s="81">
        <v>2149.7454704604766</v>
      </c>
      <c r="G9" s="81">
        <v>2205.9611370256521</v>
      </c>
      <c r="H9" s="81">
        <v>2269.3992563924007</v>
      </c>
      <c r="I9" s="81">
        <v>2396.4864580580293</v>
      </c>
      <c r="J9" s="81">
        <v>2465.2235716963287</v>
      </c>
      <c r="K9" s="81">
        <v>2616.4794324317591</v>
      </c>
      <c r="L9" s="81">
        <v>2725.4858682239674</v>
      </c>
      <c r="M9" s="81">
        <v>2788.7823781089833</v>
      </c>
      <c r="N9" s="81">
        <v>2931.3162436029975</v>
      </c>
      <c r="O9" s="81">
        <v>3050.3548164787935</v>
      </c>
      <c r="P9" s="81">
        <v>3064.6117892614739</v>
      </c>
      <c r="Q9" s="81">
        <v>3103.267912207054</v>
      </c>
      <c r="R9" s="81">
        <v>3297.0039263971048</v>
      </c>
      <c r="S9" s="81">
        <v>3271.3651634168723</v>
      </c>
      <c r="T9" s="81">
        <v>3275.1222054784553</v>
      </c>
      <c r="U9" s="81">
        <v>3579.7698112853436</v>
      </c>
      <c r="V9" s="81">
        <v>3862.1097061392511</v>
      </c>
      <c r="W9" s="81">
        <v>3859.7857700498953</v>
      </c>
      <c r="X9" s="81">
        <v>3761.5746338080489</v>
      </c>
      <c r="Y9" s="81">
        <v>3978.656814019088</v>
      </c>
      <c r="Z9" s="81">
        <v>4664.9597404703227</v>
      </c>
      <c r="AA9" s="81">
        <v>4853.9646931914358</v>
      </c>
      <c r="AB9" s="81">
        <v>4882.2721951780086</v>
      </c>
      <c r="AC9" s="81">
        <v>4947.7052288947862</v>
      </c>
      <c r="AD9" s="81">
        <v>4645.6485388493666</v>
      </c>
      <c r="AE9" s="81">
        <v>4718.0986606453253</v>
      </c>
      <c r="AF9" s="81">
        <v>4685.7566027699377</v>
      </c>
      <c r="AG9" s="81">
        <v>4499.1845081051279</v>
      </c>
    </row>
    <row r="10" spans="2:33" ht="15">
      <c r="D10" s="65" t="s">
        <v>104</v>
      </c>
      <c r="E10" s="81">
        <v>281.37316512225203</v>
      </c>
      <c r="F10" s="81">
        <v>288.88764622034586</v>
      </c>
      <c r="G10" s="81">
        <v>301.59069379378911</v>
      </c>
      <c r="H10" s="81">
        <v>292.66793101885469</v>
      </c>
      <c r="I10" s="81">
        <v>310.27673062305212</v>
      </c>
      <c r="J10" s="81">
        <v>318.07694724793862</v>
      </c>
      <c r="K10" s="81">
        <v>320.25028326929942</v>
      </c>
      <c r="L10" s="81">
        <v>336.8580451130664</v>
      </c>
      <c r="M10" s="81">
        <v>339.29936459280879</v>
      </c>
      <c r="N10" s="81">
        <v>343.59360294664799</v>
      </c>
      <c r="O10" s="81">
        <v>372.78081162811628</v>
      </c>
      <c r="P10" s="81">
        <v>381.21958300263924</v>
      </c>
      <c r="Q10" s="81">
        <v>401.010704211887</v>
      </c>
      <c r="R10" s="81">
        <v>430.18350612990292</v>
      </c>
      <c r="S10" s="81">
        <v>437.96225271420911</v>
      </c>
      <c r="T10" s="81">
        <v>457.1697219344133</v>
      </c>
      <c r="U10" s="81">
        <v>459.66132982201054</v>
      </c>
      <c r="V10" s="81">
        <v>466.30968833161847</v>
      </c>
      <c r="W10" s="81">
        <v>461.54491026942981</v>
      </c>
      <c r="X10" s="81">
        <v>442.06666382945502</v>
      </c>
      <c r="Y10" s="81">
        <v>450.24740072556665</v>
      </c>
      <c r="Z10" s="81">
        <v>449.55979704090322</v>
      </c>
      <c r="AA10" s="81">
        <v>471.06548446504956</v>
      </c>
      <c r="AB10" s="81">
        <v>460.80228737757261</v>
      </c>
      <c r="AC10" s="81">
        <v>466.10583360986834</v>
      </c>
      <c r="AD10" s="81">
        <v>462.06616776498061</v>
      </c>
      <c r="AE10" s="81">
        <v>493.84458531680571</v>
      </c>
      <c r="AF10" s="81">
        <v>505.11536866864179</v>
      </c>
      <c r="AG10" s="81">
        <v>503.67170080726595</v>
      </c>
    </row>
    <row r="11" spans="2:33" ht="15">
      <c r="D11" s="65" t="s">
        <v>105</v>
      </c>
      <c r="E11" s="81" t="s">
        <v>114</v>
      </c>
      <c r="F11" s="81" t="s">
        <v>114</v>
      </c>
      <c r="G11" s="81" t="s">
        <v>114</v>
      </c>
      <c r="H11" s="81" t="s">
        <v>114</v>
      </c>
      <c r="I11" s="81" t="s">
        <v>114</v>
      </c>
      <c r="J11" s="81" t="s">
        <v>114</v>
      </c>
      <c r="K11" s="81" t="s">
        <v>114</v>
      </c>
      <c r="L11" s="81" t="s">
        <v>114</v>
      </c>
      <c r="M11" s="81" t="s">
        <v>114</v>
      </c>
      <c r="N11" s="81" t="s">
        <v>114</v>
      </c>
      <c r="O11" s="81" t="s">
        <v>114</v>
      </c>
      <c r="P11" s="81" t="s">
        <v>114</v>
      </c>
      <c r="Q11" s="81" t="s">
        <v>114</v>
      </c>
      <c r="R11" s="81" t="s">
        <v>114</v>
      </c>
      <c r="S11" s="81" t="s">
        <v>114</v>
      </c>
      <c r="T11" s="81" t="s">
        <v>114</v>
      </c>
      <c r="U11" s="81" t="s">
        <v>114</v>
      </c>
      <c r="V11" s="81" t="s">
        <v>114</v>
      </c>
      <c r="W11" s="81" t="s">
        <v>114</v>
      </c>
      <c r="X11" s="81" t="s">
        <v>114</v>
      </c>
      <c r="Y11" s="81" t="s">
        <v>114</v>
      </c>
      <c r="Z11" s="81" t="s">
        <v>114</v>
      </c>
      <c r="AA11" s="81" t="s">
        <v>114</v>
      </c>
      <c r="AB11" s="81" t="s">
        <v>114</v>
      </c>
      <c r="AC11" s="81" t="s">
        <v>114</v>
      </c>
      <c r="AD11" s="81" t="s">
        <v>114</v>
      </c>
      <c r="AE11" s="81" t="s">
        <v>114</v>
      </c>
      <c r="AF11" s="81" t="s">
        <v>114</v>
      </c>
      <c r="AG11" s="81" t="s">
        <v>114</v>
      </c>
    </row>
    <row r="12" spans="2:33" ht="15.75" thickBot="1">
      <c r="D12" s="82" t="s">
        <v>106</v>
      </c>
      <c r="E12" s="83">
        <f t="shared" ref="E12:AB12" si="1">SUM(E7:E11)</f>
        <v>15135.216425517909</v>
      </c>
      <c r="F12" s="83">
        <f t="shared" si="1"/>
        <v>15456.162796065262</v>
      </c>
      <c r="G12" s="83">
        <f t="shared" si="1"/>
        <v>15669.334214906607</v>
      </c>
      <c r="H12" s="83">
        <f t="shared" si="1"/>
        <v>15489.688759903365</v>
      </c>
      <c r="I12" s="83">
        <f t="shared" si="1"/>
        <v>16346.424956060313</v>
      </c>
      <c r="J12" s="83">
        <f t="shared" si="1"/>
        <v>16517.173134277196</v>
      </c>
      <c r="K12" s="83">
        <f t="shared" si="1"/>
        <v>16673.995983002074</v>
      </c>
      <c r="L12" s="83">
        <f t="shared" si="1"/>
        <v>16628.280936893476</v>
      </c>
      <c r="M12" s="83">
        <f t="shared" si="1"/>
        <v>16215.664001344847</v>
      </c>
      <c r="N12" s="83">
        <f t="shared" si="1"/>
        <v>16696.527677625854</v>
      </c>
      <c r="O12" s="83">
        <f t="shared" si="1"/>
        <v>17045.022355173896</v>
      </c>
      <c r="P12" s="83">
        <f t="shared" si="1"/>
        <v>16903.966382799812</v>
      </c>
      <c r="Q12" s="83">
        <f t="shared" si="1"/>
        <v>17211.024757875308</v>
      </c>
      <c r="R12" s="83">
        <f t="shared" si="1"/>
        <v>17437.20858462001</v>
      </c>
      <c r="S12" s="83">
        <f t="shared" si="1"/>
        <v>17625.6365356397</v>
      </c>
      <c r="T12" s="83">
        <f t="shared" si="1"/>
        <v>17414.77409718723</v>
      </c>
      <c r="U12" s="83">
        <f t="shared" si="1"/>
        <v>17241.205253885186</v>
      </c>
      <c r="V12" s="83">
        <f t="shared" si="1"/>
        <v>17783.340920401071</v>
      </c>
      <c r="W12" s="83">
        <f t="shared" si="1"/>
        <v>17025.028069127617</v>
      </c>
      <c r="X12" s="83">
        <f t="shared" si="1"/>
        <v>15713.757690944445</v>
      </c>
      <c r="Y12" s="83">
        <f t="shared" si="1"/>
        <v>16587.166494156168</v>
      </c>
      <c r="Z12" s="83">
        <f t="shared" si="1"/>
        <v>17297.922968628609</v>
      </c>
      <c r="AA12" s="83">
        <f t="shared" si="1"/>
        <v>17828.835434823031</v>
      </c>
      <c r="AB12" s="83">
        <f t="shared" si="1"/>
        <v>18022.116390616397</v>
      </c>
      <c r="AC12" s="83">
        <f>SUM(AC7:AC11)</f>
        <v>17304.463653650961</v>
      </c>
      <c r="AD12" s="83">
        <f>SUM(AD7:AD11)</f>
        <v>16745.256159567009</v>
      </c>
      <c r="AE12" s="83">
        <f>SUM(AE7:AE11)</f>
        <v>16518.667847505352</v>
      </c>
      <c r="AF12" s="83">
        <f>SUM(AF7:AF11)</f>
        <v>16410.600303870979</v>
      </c>
      <c r="AG12" s="83">
        <f>SUM(AG7:AG11)</f>
        <v>15777.515215740423</v>
      </c>
    </row>
    <row r="13" spans="2:33" ht="7.5" customHeight="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row>
    <row r="14" spans="2:33" ht="15">
      <c r="D14" s="80" t="s">
        <v>107</v>
      </c>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row>
    <row r="15" spans="2:33" ht="15">
      <c r="D15" s="65" t="s">
        <v>101</v>
      </c>
      <c r="E15" s="81">
        <v>9459.4193262006702</v>
      </c>
      <c r="F15" s="81">
        <v>9497.4148789777228</v>
      </c>
      <c r="G15" s="81">
        <v>9667.0309946995803</v>
      </c>
      <c r="H15" s="81">
        <v>9478.3287197262198</v>
      </c>
      <c r="I15" s="81">
        <v>9993.880651351803</v>
      </c>
      <c r="J15" s="81">
        <v>9972.5989212102631</v>
      </c>
      <c r="K15" s="81">
        <v>9928.2940106529204</v>
      </c>
      <c r="L15" s="81">
        <v>9698.1741135446518</v>
      </c>
      <c r="M15" s="81">
        <v>9462.3389358483801</v>
      </c>
      <c r="N15" s="81">
        <v>9600.029810393431</v>
      </c>
      <c r="O15" s="81">
        <v>9451.1076282904414</v>
      </c>
      <c r="P15" s="81">
        <v>9149.3326262507799</v>
      </c>
      <c r="Q15" s="81">
        <v>9299.2553132545472</v>
      </c>
      <c r="R15" s="81">
        <v>9132.4735464873156</v>
      </c>
      <c r="S15" s="81">
        <v>8983.7032149139905</v>
      </c>
      <c r="T15" s="81">
        <v>8949.0838656103697</v>
      </c>
      <c r="U15" s="81">
        <v>8454.363505382662</v>
      </c>
      <c r="V15" s="81">
        <v>8467.1745707863029</v>
      </c>
      <c r="W15" s="81">
        <v>7799.9684675695198</v>
      </c>
      <c r="X15" s="81">
        <v>7179.9972304819166</v>
      </c>
      <c r="Y15" s="81">
        <v>7260.9319917936919</v>
      </c>
      <c r="Z15" s="81">
        <v>7704.1724489379576</v>
      </c>
      <c r="AA15" s="81">
        <v>7850.485833414843</v>
      </c>
      <c r="AB15" s="81">
        <v>7462.8507790448839</v>
      </c>
      <c r="AC15" s="81">
        <v>6838.7545945859765</v>
      </c>
      <c r="AD15" s="81">
        <v>6544.0010795252947</v>
      </c>
      <c r="AE15" s="81">
        <v>6307.956958898526</v>
      </c>
      <c r="AF15" s="81">
        <v>6139.2204671123345</v>
      </c>
      <c r="AG15" s="81">
        <v>5797.9533718990324</v>
      </c>
    </row>
    <row r="16" spans="2:33" ht="15">
      <c r="D16" s="65" t="s">
        <v>102</v>
      </c>
      <c r="E16" s="81">
        <v>3368.1673638772354</v>
      </c>
      <c r="F16" s="81">
        <v>3377.684528904781</v>
      </c>
      <c r="G16" s="81">
        <v>3325.1412855663375</v>
      </c>
      <c r="H16" s="81">
        <v>3391.4899226138864</v>
      </c>
      <c r="I16" s="81">
        <v>3485.5734882777065</v>
      </c>
      <c r="J16" s="81">
        <v>3596.7067889743339</v>
      </c>
      <c r="K16" s="81">
        <v>3688.3750064006576</v>
      </c>
      <c r="L16" s="81">
        <v>3744.4006303894166</v>
      </c>
      <c r="M16" s="81">
        <v>3508.6837225307545</v>
      </c>
      <c r="N16" s="81">
        <v>3697.211292758278</v>
      </c>
      <c r="O16" s="81">
        <v>3985.6331871340335</v>
      </c>
      <c r="P16" s="81">
        <v>4095.6902298598789</v>
      </c>
      <c r="Q16" s="81">
        <v>4283.7436750810093</v>
      </c>
      <c r="R16" s="81">
        <v>4441.3703229074972</v>
      </c>
      <c r="S16" s="81">
        <v>4520.3203487263763</v>
      </c>
      <c r="T16" s="81">
        <v>4637.9174351754209</v>
      </c>
      <c r="U16" s="81">
        <v>4610.3807133699693</v>
      </c>
      <c r="V16" s="81">
        <v>4801.8755743803986</v>
      </c>
      <c r="W16" s="81">
        <v>4606.1747742302714</v>
      </c>
      <c r="X16" s="81">
        <v>4447.2885783171287</v>
      </c>
      <c r="Y16" s="81">
        <v>4819.3643254808958</v>
      </c>
      <c r="Z16" s="81">
        <v>4660.3202471337981</v>
      </c>
      <c r="AA16" s="81">
        <v>4877.9046576478258</v>
      </c>
      <c r="AB16" s="81">
        <v>5221.9386672779219</v>
      </c>
      <c r="AC16" s="81">
        <v>5118.7873261119385</v>
      </c>
      <c r="AD16" s="81">
        <v>5049.3464936509126</v>
      </c>
      <c r="AE16" s="81">
        <v>4955.9570152003571</v>
      </c>
      <c r="AF16" s="81">
        <v>4980.6528716468583</v>
      </c>
      <c r="AG16" s="81">
        <v>4832.0683747320063</v>
      </c>
    </row>
    <row r="17" spans="4:33" ht="15">
      <c r="D17" s="65" t="s">
        <v>103</v>
      </c>
      <c r="E17" s="81">
        <v>2209.3105987499152</v>
      </c>
      <c r="F17" s="81">
        <v>2367.3330474928312</v>
      </c>
      <c r="G17" s="81">
        <v>2395.2189310542585</v>
      </c>
      <c r="H17" s="81">
        <v>2452.7229067079957</v>
      </c>
      <c r="I17" s="81">
        <v>2574.9930455634822</v>
      </c>
      <c r="J17" s="81">
        <v>2667.3260437141644</v>
      </c>
      <c r="K17" s="81">
        <v>2781.9113909687967</v>
      </c>
      <c r="L17" s="81">
        <v>2875.3225618870183</v>
      </c>
      <c r="M17" s="81">
        <v>2950.7411667122365</v>
      </c>
      <c r="N17" s="81">
        <v>3127.7305471951445</v>
      </c>
      <c r="O17" s="81">
        <v>3225.5246880769523</v>
      </c>
      <c r="P17" s="81">
        <v>3213.7864802768072</v>
      </c>
      <c r="Q17" s="81">
        <v>3291.272883953467</v>
      </c>
      <c r="R17" s="81">
        <v>3398.4044048341188</v>
      </c>
      <c r="S17" s="81">
        <v>3378.7957824801506</v>
      </c>
      <c r="T17" s="81">
        <v>3355.1336392300018</v>
      </c>
      <c r="U17" s="81">
        <v>3686.6308642401259</v>
      </c>
      <c r="V17" s="81">
        <v>4005.7080244920339</v>
      </c>
      <c r="W17" s="81">
        <v>3925.3070678886329</v>
      </c>
      <c r="X17" s="81">
        <v>3882.7328157280931</v>
      </c>
      <c r="Y17" s="81">
        <v>4093.4597224582631</v>
      </c>
      <c r="Z17" s="81">
        <v>4772.0163096117276</v>
      </c>
      <c r="AA17" s="81">
        <v>4953.6563495528972</v>
      </c>
      <c r="AB17" s="81">
        <v>4939.3432348259839</v>
      </c>
      <c r="AC17" s="81">
        <v>4981.2796300312384</v>
      </c>
      <c r="AD17" s="81">
        <v>4744.2291257559227</v>
      </c>
      <c r="AE17" s="81">
        <v>4850.1323500911112</v>
      </c>
      <c r="AF17" s="81">
        <v>4731.0241671081139</v>
      </c>
      <c r="AG17" s="81">
        <v>4531.7642986113833</v>
      </c>
    </row>
    <row r="18" spans="4:33" ht="15">
      <c r="D18" s="65" t="s">
        <v>104</v>
      </c>
      <c r="E18" s="81">
        <v>281.37316512225203</v>
      </c>
      <c r="F18" s="81">
        <v>288.88764622034586</v>
      </c>
      <c r="G18" s="81">
        <v>301.59069379378911</v>
      </c>
      <c r="H18" s="81">
        <v>292.66793101885469</v>
      </c>
      <c r="I18" s="81">
        <v>310.27673062305212</v>
      </c>
      <c r="J18" s="81">
        <v>318.07694724793862</v>
      </c>
      <c r="K18" s="81">
        <v>320.25028326929942</v>
      </c>
      <c r="L18" s="81">
        <v>336.8580451130664</v>
      </c>
      <c r="M18" s="81">
        <v>339.29936459280879</v>
      </c>
      <c r="N18" s="81">
        <v>343.59360294664799</v>
      </c>
      <c r="O18" s="81">
        <v>372.78081162811628</v>
      </c>
      <c r="P18" s="81">
        <v>381.21958300263924</v>
      </c>
      <c r="Q18" s="81">
        <v>401.010704211887</v>
      </c>
      <c r="R18" s="81">
        <v>430.18350612990292</v>
      </c>
      <c r="S18" s="81">
        <v>437.96225271420911</v>
      </c>
      <c r="T18" s="81">
        <v>457.1697219344133</v>
      </c>
      <c r="U18" s="81">
        <v>459.66132982201054</v>
      </c>
      <c r="V18" s="81">
        <v>466.30968833161847</v>
      </c>
      <c r="W18" s="81">
        <v>461.54491026942981</v>
      </c>
      <c r="X18" s="81">
        <v>442.06666382945502</v>
      </c>
      <c r="Y18" s="81">
        <v>450.24740072556665</v>
      </c>
      <c r="Z18" s="81">
        <v>449.55979704090322</v>
      </c>
      <c r="AA18" s="81">
        <v>471.06548446504956</v>
      </c>
      <c r="AB18" s="81">
        <v>460.80228737757261</v>
      </c>
      <c r="AC18" s="81">
        <v>466.10583360986834</v>
      </c>
      <c r="AD18" s="81">
        <v>462.06616776498061</v>
      </c>
      <c r="AE18" s="81">
        <v>493.84458531680571</v>
      </c>
      <c r="AF18" s="81">
        <v>505.11536866864179</v>
      </c>
      <c r="AG18" s="81">
        <v>503.67170080726595</v>
      </c>
    </row>
    <row r="19" spans="4:33" ht="15">
      <c r="D19" s="65" t="s">
        <v>105</v>
      </c>
      <c r="E19" s="81" t="s">
        <v>114</v>
      </c>
      <c r="F19" s="81" t="s">
        <v>114</v>
      </c>
      <c r="G19" s="81" t="s">
        <v>114</v>
      </c>
      <c r="H19" s="81" t="s">
        <v>114</v>
      </c>
      <c r="I19" s="81" t="s">
        <v>114</v>
      </c>
      <c r="J19" s="81" t="s">
        <v>114</v>
      </c>
      <c r="K19" s="81" t="s">
        <v>114</v>
      </c>
      <c r="L19" s="81" t="s">
        <v>114</v>
      </c>
      <c r="M19" s="81" t="s">
        <v>114</v>
      </c>
      <c r="N19" s="81" t="s">
        <v>114</v>
      </c>
      <c r="O19" s="81" t="s">
        <v>114</v>
      </c>
      <c r="P19" s="81" t="s">
        <v>114</v>
      </c>
      <c r="Q19" s="81" t="s">
        <v>114</v>
      </c>
      <c r="R19" s="81" t="s">
        <v>114</v>
      </c>
      <c r="S19" s="81" t="s">
        <v>114</v>
      </c>
      <c r="T19" s="81" t="s">
        <v>114</v>
      </c>
      <c r="U19" s="81" t="s">
        <v>114</v>
      </c>
      <c r="V19" s="81" t="s">
        <v>114</v>
      </c>
      <c r="W19" s="81" t="s">
        <v>114</v>
      </c>
      <c r="X19" s="81" t="s">
        <v>114</v>
      </c>
      <c r="Y19" s="81" t="s">
        <v>114</v>
      </c>
      <c r="Z19" s="81" t="s">
        <v>114</v>
      </c>
      <c r="AA19" s="81" t="s">
        <v>114</v>
      </c>
      <c r="AB19" s="81" t="s">
        <v>114</v>
      </c>
      <c r="AC19" s="81" t="s">
        <v>114</v>
      </c>
      <c r="AD19" s="81" t="s">
        <v>114</v>
      </c>
      <c r="AE19" s="81" t="s">
        <v>114</v>
      </c>
      <c r="AF19" s="81" t="s">
        <v>114</v>
      </c>
      <c r="AG19" s="81" t="s">
        <v>114</v>
      </c>
    </row>
    <row r="20" spans="4:33" ht="15.75" thickBot="1">
      <c r="D20" s="82" t="s">
        <v>106</v>
      </c>
      <c r="E20" s="83">
        <f t="shared" ref="E20:AB20" si="2">SUM(E15:E19)</f>
        <v>15318.270453950072</v>
      </c>
      <c r="F20" s="83">
        <f t="shared" si="2"/>
        <v>15531.320101595682</v>
      </c>
      <c r="G20" s="83">
        <f t="shared" si="2"/>
        <v>15688.981905113964</v>
      </c>
      <c r="H20" s="83">
        <f t="shared" si="2"/>
        <v>15615.209480066955</v>
      </c>
      <c r="I20" s="83">
        <f t="shared" si="2"/>
        <v>16364.723915816045</v>
      </c>
      <c r="J20" s="83">
        <f t="shared" si="2"/>
        <v>16554.708701146697</v>
      </c>
      <c r="K20" s="83">
        <f t="shared" si="2"/>
        <v>16718.830691291674</v>
      </c>
      <c r="L20" s="83">
        <f t="shared" si="2"/>
        <v>16654.755350934152</v>
      </c>
      <c r="M20" s="83">
        <f t="shared" si="2"/>
        <v>16261.063189684179</v>
      </c>
      <c r="N20" s="83">
        <f t="shared" si="2"/>
        <v>16768.565253293502</v>
      </c>
      <c r="O20" s="83">
        <f t="shared" si="2"/>
        <v>17035.046315129544</v>
      </c>
      <c r="P20" s="83">
        <f t="shared" si="2"/>
        <v>16840.028919390104</v>
      </c>
      <c r="Q20" s="83">
        <f t="shared" si="2"/>
        <v>17275.282576500911</v>
      </c>
      <c r="R20" s="83">
        <f t="shared" si="2"/>
        <v>17402.431780358835</v>
      </c>
      <c r="S20" s="83">
        <f t="shared" si="2"/>
        <v>17320.781598834725</v>
      </c>
      <c r="T20" s="83">
        <f t="shared" si="2"/>
        <v>17399.304661950206</v>
      </c>
      <c r="U20" s="83">
        <f t="shared" si="2"/>
        <v>17211.03641281477</v>
      </c>
      <c r="V20" s="83">
        <f t="shared" si="2"/>
        <v>17741.067857990351</v>
      </c>
      <c r="W20" s="83">
        <f t="shared" si="2"/>
        <v>16792.995219957855</v>
      </c>
      <c r="X20" s="83">
        <f t="shared" si="2"/>
        <v>15952.085288356595</v>
      </c>
      <c r="Y20" s="83">
        <f t="shared" si="2"/>
        <v>16624.003440458418</v>
      </c>
      <c r="Z20" s="83">
        <f t="shared" si="2"/>
        <v>17586.068802724389</v>
      </c>
      <c r="AA20" s="83">
        <f t="shared" si="2"/>
        <v>18153.112325080616</v>
      </c>
      <c r="AB20" s="83">
        <f t="shared" si="2"/>
        <v>18084.934968526362</v>
      </c>
      <c r="AC20" s="83">
        <f>SUM(AC15:AC19)</f>
        <v>17404.927384339022</v>
      </c>
      <c r="AD20" s="83">
        <f>SUM(AD15:AD19)</f>
        <v>16799.642866697111</v>
      </c>
      <c r="AE20" s="83">
        <f>SUM(AE15:AE19)</f>
        <v>16607.890909506801</v>
      </c>
      <c r="AF20" s="83">
        <f>SUM(AF15:AF19)</f>
        <v>16356.012874535947</v>
      </c>
      <c r="AG20" s="83">
        <f>SUM(AG15:AG19)</f>
        <v>15665.457746049688</v>
      </c>
    </row>
    <row r="21" spans="4:33" ht="7.5" customHeight="1"/>
    <row r="22" spans="4:33" ht="15">
      <c r="D22" s="80" t="s">
        <v>108</v>
      </c>
    </row>
    <row r="23" spans="4:33" ht="15">
      <c r="D23" s="65" t="s">
        <v>101</v>
      </c>
      <c r="E23" s="84">
        <f t="shared" ref="E23:AG25" si="3">(E7-E15)/E15</f>
        <v>7.0681626638252094E-3</v>
      </c>
      <c r="F23" s="84">
        <f t="shared" si="3"/>
        <v>1.5778916366068704E-2</v>
      </c>
      <c r="G23" s="84">
        <f t="shared" si="3"/>
        <v>2.2386500203989478E-2</v>
      </c>
      <c r="H23" s="84">
        <f t="shared" si="3"/>
        <v>1.7027459945887401E-2</v>
      </c>
      <c r="I23" s="84">
        <f t="shared" si="3"/>
        <v>1.6241681202212432E-2</v>
      </c>
      <c r="J23" s="84">
        <f t="shared" si="3"/>
        <v>1.5970778460159284E-2</v>
      </c>
      <c r="K23" s="84">
        <f t="shared" si="3"/>
        <v>1.0854192263633726E-2</v>
      </c>
      <c r="L23" s="84">
        <f t="shared" si="3"/>
        <v>5.4169657185319364E-3</v>
      </c>
      <c r="M23" s="84">
        <f t="shared" si="3"/>
        <v>3.6417123218529393E-3</v>
      </c>
      <c r="N23" s="84">
        <f t="shared" si="3"/>
        <v>-5.8336568754879586E-4</v>
      </c>
      <c r="O23" s="84">
        <f t="shared" si="3"/>
        <v>-9.2187735603328064E-4</v>
      </c>
      <c r="P23" s="84">
        <f t="shared" si="3"/>
        <v>4.8500878966498163E-3</v>
      </c>
      <c r="Q23" s="84">
        <f t="shared" si="3"/>
        <v>-3.607612147704161E-3</v>
      </c>
      <c r="R23" s="84">
        <f t="shared" si="3"/>
        <v>4.5053795992558779E-4</v>
      </c>
      <c r="S23" s="84">
        <f t="shared" si="3"/>
        <v>-7.5750060796633319E-3</v>
      </c>
      <c r="T23" s="84">
        <f t="shared" si="3"/>
        <v>-3.3292001624106293E-3</v>
      </c>
      <c r="U23" s="84">
        <f t="shared" si="3"/>
        <v>-9.0557242797134636E-3</v>
      </c>
      <c r="V23" s="84">
        <f t="shared" si="3"/>
        <v>-5.7311144975933526E-3</v>
      </c>
      <c r="W23" s="84">
        <f t="shared" si="3"/>
        <v>-2.1383144413983091E-3</v>
      </c>
      <c r="X23" s="84">
        <f t="shared" si="3"/>
        <v>-7.688660688089299E-3</v>
      </c>
      <c r="Y23" s="84">
        <f t="shared" si="3"/>
        <v>-1.1294814933614568E-2</v>
      </c>
      <c r="Z23" s="84">
        <f t="shared" si="3"/>
        <v>-2.2493895225236829E-2</v>
      </c>
      <c r="AA23" s="84">
        <f t="shared" si="3"/>
        <v>-2.6806032768659893E-2</v>
      </c>
      <c r="AB23" s="84">
        <f t="shared" si="3"/>
        <v>-9.1268608874696452E-3</v>
      </c>
      <c r="AC23" s="84">
        <f t="shared" si="3"/>
        <v>-4.0431733531950172E-3</v>
      </c>
      <c r="AD23" s="84">
        <f t="shared" si="3"/>
        <v>-6.5847642534965925E-3</v>
      </c>
      <c r="AE23" s="84">
        <f t="shared" si="3"/>
        <v>-3.7058421222726252E-3</v>
      </c>
      <c r="AF23" s="84">
        <f t="shared" si="3"/>
        <v>9.2840993609425992E-3</v>
      </c>
      <c r="AG23" s="84">
        <f t="shared" si="3"/>
        <v>8.5345463741907154E-3</v>
      </c>
    </row>
    <row r="24" spans="4:33" ht="15">
      <c r="D24" s="65" t="s">
        <v>102</v>
      </c>
      <c r="E24" s="84">
        <f t="shared" si="3"/>
        <v>-2.4611360184744281E-2</v>
      </c>
      <c r="F24" s="84">
        <f t="shared" si="3"/>
        <v>-2.1993301931368821E-3</v>
      </c>
      <c r="G24" s="84">
        <f t="shared" si="3"/>
        <v>-1.4074856823894585E-2</v>
      </c>
      <c r="H24" s="84">
        <f t="shared" si="3"/>
        <v>-3.0543783069020954E-2</v>
      </c>
      <c r="I24" s="84">
        <f t="shared" si="3"/>
        <v>-6.0529372557751617E-4</v>
      </c>
      <c r="J24" s="84">
        <f t="shared" si="3"/>
        <v>1.4726630266052206E-3</v>
      </c>
      <c r="K24" s="84">
        <f t="shared" si="3"/>
        <v>3.4794830199359936E-3</v>
      </c>
      <c r="L24" s="84">
        <f t="shared" si="3"/>
        <v>1.8915604901386624E-2</v>
      </c>
      <c r="M24" s="84">
        <f t="shared" si="3"/>
        <v>2.3399226165781547E-2</v>
      </c>
      <c r="N24" s="84">
        <f t="shared" si="3"/>
        <v>3.5155430843217816E-2</v>
      </c>
      <c r="O24" s="84">
        <f t="shared" si="3"/>
        <v>4.8639366608111551E-2</v>
      </c>
      <c r="P24" s="84">
        <f t="shared" si="3"/>
        <v>4.1198693632113308E-2</v>
      </c>
      <c r="Q24" s="84">
        <f t="shared" si="3"/>
        <v>3.6719111012293311E-2</v>
      </c>
      <c r="R24" s="84">
        <f t="shared" si="3"/>
        <v>2.9734687066361832E-2</v>
      </c>
      <c r="S24" s="84">
        <f>(S8-S16)/S16</f>
        <v>0.1062617525491206</v>
      </c>
      <c r="T24" s="84">
        <f t="shared" si="3"/>
        <v>2.7010864725031353E-2</v>
      </c>
      <c r="U24" s="84">
        <f t="shared" si="3"/>
        <v>4.6328121725611779E-2</v>
      </c>
      <c r="V24" s="84">
        <f t="shared" si="3"/>
        <v>4.8813786211033494E-2</v>
      </c>
      <c r="W24" s="84">
        <f t="shared" si="3"/>
        <v>6.8219932509544653E-2</v>
      </c>
      <c r="X24" s="84">
        <f t="shared" si="3"/>
        <v>-1.3933175676438009E-2</v>
      </c>
      <c r="Y24" s="84">
        <f t="shared" si="3"/>
        <v>3.3194594644768163E-2</v>
      </c>
      <c r="Z24" s="84">
        <f t="shared" si="3"/>
        <v>-1.672077599302076E-3</v>
      </c>
      <c r="AA24" s="84">
        <f t="shared" si="3"/>
        <v>-2.8997806206660132E-3</v>
      </c>
      <c r="AB24" s="84">
        <f t="shared" si="3"/>
        <v>1.1942856206467897E-2</v>
      </c>
      <c r="AC24" s="84">
        <f t="shared" si="3"/>
        <v>-7.6656943736599526E-3</v>
      </c>
      <c r="AD24" s="84">
        <f t="shared" si="3"/>
        <v>1.7286313044570775E-2</v>
      </c>
      <c r="AE24" s="84">
        <f t="shared" si="3"/>
        <v>1.3355023024838111E-2</v>
      </c>
      <c r="AF24" s="84">
        <f t="shared" si="3"/>
        <v>8.60486806895913E-3</v>
      </c>
      <c r="AG24" s="84">
        <f t="shared" si="3"/>
        <v>1.9692262379130257E-2</v>
      </c>
    </row>
    <row r="25" spans="4:33" ht="15">
      <c r="D25" s="65" t="s">
        <v>103</v>
      </c>
      <c r="E25" s="84">
        <f t="shared" si="3"/>
        <v>-7.5598045324502455E-2</v>
      </c>
      <c r="F25" s="84">
        <f t="shared" si="3"/>
        <v>-9.1912533077166667E-2</v>
      </c>
      <c r="G25" s="84">
        <f t="shared" si="3"/>
        <v>-7.9014820555590878E-2</v>
      </c>
      <c r="H25" s="84">
        <f t="shared" si="3"/>
        <v>-7.4742911159764447E-2</v>
      </c>
      <c r="I25" s="84">
        <f t="shared" si="3"/>
        <v>-6.932313382865489E-2</v>
      </c>
      <c r="J25" s="84">
        <f t="shared" si="3"/>
        <v>-7.576969170833521E-2</v>
      </c>
      <c r="K25" s="84">
        <f t="shared" si="3"/>
        <v>-5.9467012167999427E-2</v>
      </c>
      <c r="L25" s="84">
        <f t="shared" si="3"/>
        <v>-5.2111264193161005E-2</v>
      </c>
      <c r="M25" s="84">
        <f t="shared" si="3"/>
        <v>-5.4887494176153136E-2</v>
      </c>
      <c r="N25" s="84">
        <f t="shared" si="3"/>
        <v>-6.2797706077425852E-2</v>
      </c>
      <c r="O25" s="84">
        <f t="shared" si="3"/>
        <v>-5.4307403767724541E-2</v>
      </c>
      <c r="P25" s="84">
        <f t="shared" si="3"/>
        <v>-4.6417113249690674E-2</v>
      </c>
      <c r="Q25" s="84">
        <f t="shared" si="3"/>
        <v>-5.7122268002458079E-2</v>
      </c>
      <c r="R25" s="84">
        <f t="shared" si="3"/>
        <v>-2.9837672730407008E-2</v>
      </c>
      <c r="S25" s="84">
        <f t="shared" si="3"/>
        <v>-3.1795534853077324E-2</v>
      </c>
      <c r="T25" s="84">
        <f t="shared" si="3"/>
        <v>-2.3847465512553779E-2</v>
      </c>
      <c r="U25" s="84">
        <f t="shared" si="3"/>
        <v>-2.8986100559001332E-2</v>
      </c>
      <c r="V25" s="84">
        <f t="shared" si="3"/>
        <v>-3.5848423668121097E-2</v>
      </c>
      <c r="W25" s="84">
        <f t="shared" si="3"/>
        <v>-1.6692018409143361E-2</v>
      </c>
      <c r="X25" s="84">
        <f t="shared" si="3"/>
        <v>-3.1204357258181437E-2</v>
      </c>
      <c r="Y25" s="84">
        <f t="shared" si="3"/>
        <v>-2.8045447182324299E-2</v>
      </c>
      <c r="Z25" s="84">
        <f t="shared" si="3"/>
        <v>-2.2434242088773478E-2</v>
      </c>
      <c r="AA25" s="84">
        <f t="shared" si="3"/>
        <v>-2.012486319735507E-2</v>
      </c>
      <c r="AB25" s="84">
        <f t="shared" si="3"/>
        <v>-1.1554378170276313E-2</v>
      </c>
      <c r="AC25" s="84">
        <f t="shared" si="3"/>
        <v>-6.7401157192698499E-3</v>
      </c>
      <c r="AD25" s="84">
        <f t="shared" si="3"/>
        <v>-2.0779052675043135E-2</v>
      </c>
      <c r="AE25" s="84">
        <f t="shared" si="3"/>
        <v>-2.7222698251379816E-2</v>
      </c>
      <c r="AF25" s="84">
        <f t="shared" si="3"/>
        <v>-9.5682378147407612E-3</v>
      </c>
      <c r="AG25" s="84">
        <f t="shared" si="3"/>
        <v>-7.1892067546934207E-3</v>
      </c>
    </row>
    <row r="26" spans="4:33" ht="15">
      <c r="D26" s="65" t="s">
        <v>104</v>
      </c>
      <c r="E26" s="84" t="s">
        <v>109</v>
      </c>
      <c r="F26" s="84" t="s">
        <v>109</v>
      </c>
      <c r="G26" s="84" t="s">
        <v>109</v>
      </c>
      <c r="H26" s="84" t="s">
        <v>109</v>
      </c>
      <c r="I26" s="84" t="s">
        <v>109</v>
      </c>
      <c r="J26" s="84" t="s">
        <v>109</v>
      </c>
      <c r="K26" s="84" t="s">
        <v>109</v>
      </c>
      <c r="L26" s="84" t="s">
        <v>109</v>
      </c>
      <c r="M26" s="84" t="s">
        <v>109</v>
      </c>
      <c r="N26" s="84" t="s">
        <v>109</v>
      </c>
      <c r="O26" s="84" t="s">
        <v>109</v>
      </c>
      <c r="P26" s="84" t="s">
        <v>109</v>
      </c>
      <c r="Q26" s="84" t="s">
        <v>109</v>
      </c>
      <c r="R26" s="84" t="s">
        <v>109</v>
      </c>
      <c r="S26" s="84" t="s">
        <v>109</v>
      </c>
      <c r="T26" s="84" t="s">
        <v>109</v>
      </c>
      <c r="U26" s="84" t="s">
        <v>109</v>
      </c>
      <c r="V26" s="84" t="s">
        <v>109</v>
      </c>
      <c r="W26" s="84" t="s">
        <v>109</v>
      </c>
      <c r="X26" s="84" t="s">
        <v>109</v>
      </c>
      <c r="Y26" s="84" t="s">
        <v>109</v>
      </c>
      <c r="Z26" s="84" t="s">
        <v>109</v>
      </c>
      <c r="AA26" s="84" t="s">
        <v>109</v>
      </c>
      <c r="AB26" s="84" t="s">
        <v>109</v>
      </c>
      <c r="AC26" s="84" t="s">
        <v>109</v>
      </c>
      <c r="AD26" s="84" t="s">
        <v>109</v>
      </c>
      <c r="AE26" s="84" t="s">
        <v>109</v>
      </c>
      <c r="AF26" s="84" t="s">
        <v>109</v>
      </c>
      <c r="AG26" s="84" t="s">
        <v>109</v>
      </c>
    </row>
    <row r="27" spans="4:33" ht="15">
      <c r="D27" s="65" t="s">
        <v>105</v>
      </c>
      <c r="E27" s="85" t="s">
        <v>110</v>
      </c>
      <c r="F27" s="85" t="s">
        <v>110</v>
      </c>
      <c r="G27" s="85" t="s">
        <v>110</v>
      </c>
      <c r="H27" s="85" t="s">
        <v>110</v>
      </c>
      <c r="I27" s="85" t="s">
        <v>110</v>
      </c>
      <c r="J27" s="85" t="s">
        <v>110</v>
      </c>
      <c r="K27" s="85" t="s">
        <v>110</v>
      </c>
      <c r="L27" s="85" t="s">
        <v>110</v>
      </c>
      <c r="M27" s="85" t="s">
        <v>110</v>
      </c>
      <c r="N27" s="85" t="s">
        <v>110</v>
      </c>
      <c r="O27" s="85" t="s">
        <v>110</v>
      </c>
      <c r="P27" s="85" t="s">
        <v>110</v>
      </c>
      <c r="Q27" s="85" t="s">
        <v>110</v>
      </c>
      <c r="R27" s="85" t="s">
        <v>110</v>
      </c>
      <c r="S27" s="85" t="s">
        <v>110</v>
      </c>
      <c r="T27" s="85" t="s">
        <v>110</v>
      </c>
      <c r="U27" s="85" t="s">
        <v>110</v>
      </c>
      <c r="V27" s="85" t="s">
        <v>110</v>
      </c>
      <c r="W27" s="85" t="s">
        <v>110</v>
      </c>
      <c r="X27" s="85" t="s">
        <v>110</v>
      </c>
      <c r="Y27" s="85" t="s">
        <v>110</v>
      </c>
      <c r="Z27" s="85" t="s">
        <v>110</v>
      </c>
      <c r="AA27" s="85" t="s">
        <v>110</v>
      </c>
      <c r="AB27" s="85" t="s">
        <v>110</v>
      </c>
      <c r="AC27" s="85" t="s">
        <v>110</v>
      </c>
      <c r="AD27" s="85" t="s">
        <v>110</v>
      </c>
      <c r="AE27" s="85" t="s">
        <v>110</v>
      </c>
      <c r="AF27" s="85" t="s">
        <v>110</v>
      </c>
      <c r="AG27" s="85" t="s">
        <v>110</v>
      </c>
    </row>
    <row r="28" spans="4:33" ht="15.75" thickBot="1">
      <c r="D28" s="82" t="s">
        <v>106</v>
      </c>
      <c r="E28" s="86">
        <f t="shared" ref="E28:AC28" si="4">(E12-E20)/E20</f>
        <v>-1.1950045469066627E-2</v>
      </c>
      <c r="F28" s="86">
        <f t="shared" si="4"/>
        <v>-4.8390803253548376E-3</v>
      </c>
      <c r="G28" s="86">
        <f t="shared" si="4"/>
        <v>-1.2523241040231527E-3</v>
      </c>
      <c r="H28" s="86">
        <f t="shared" si="4"/>
        <v>-8.0383628745947008E-3</v>
      </c>
      <c r="I28" s="86">
        <f t="shared" si="4"/>
        <v>-1.1181954458789373E-3</v>
      </c>
      <c r="J28" s="86">
        <f t="shared" si="4"/>
        <v>-2.2673649864283674E-3</v>
      </c>
      <c r="K28" s="86">
        <f t="shared" si="4"/>
        <v>-2.6816892351779619E-3</v>
      </c>
      <c r="L28" s="86">
        <f t="shared" si="4"/>
        <v>-1.5896008967307685E-3</v>
      </c>
      <c r="M28" s="86">
        <f t="shared" si="4"/>
        <v>-2.7918954504852168E-3</v>
      </c>
      <c r="N28" s="86">
        <f t="shared" si="4"/>
        <v>-4.2959892262397804E-3</v>
      </c>
      <c r="O28" s="86">
        <f t="shared" si="4"/>
        <v>5.8561860412975999E-4</v>
      </c>
      <c r="P28" s="86">
        <f t="shared" si="4"/>
        <v>3.796754964956627E-3</v>
      </c>
      <c r="Q28" s="86">
        <f t="shared" si="4"/>
        <v>-3.7196392210111446E-3</v>
      </c>
      <c r="R28" s="86">
        <f t="shared" si="4"/>
        <v>1.9983876219199313E-3</v>
      </c>
      <c r="S28" s="86">
        <f t="shared" si="4"/>
        <v>1.7600530037598577E-2</v>
      </c>
      <c r="T28" s="86">
        <f t="shared" si="4"/>
        <v>8.8908353164559185E-4</v>
      </c>
      <c r="U28" s="86">
        <f t="shared" si="4"/>
        <v>1.7528776505261929E-3</v>
      </c>
      <c r="V28" s="86">
        <f t="shared" si="4"/>
        <v>2.3827800417144276E-3</v>
      </c>
      <c r="W28" s="86">
        <f t="shared" si="4"/>
        <v>1.3817240232046241E-2</v>
      </c>
      <c r="X28" s="86">
        <f t="shared" si="4"/>
        <v>-1.4940215846645752E-2</v>
      </c>
      <c r="Y28" s="86">
        <f t="shared" si="4"/>
        <v>-2.2158889965457197E-3</v>
      </c>
      <c r="Z28" s="86">
        <f t="shared" si="4"/>
        <v>-1.6384891775877784E-2</v>
      </c>
      <c r="AA28" s="86">
        <f t="shared" si="4"/>
        <v>-1.7863432145988463E-2</v>
      </c>
      <c r="AB28" s="86">
        <f t="shared" si="4"/>
        <v>-3.4735307602316774E-3</v>
      </c>
      <c r="AC28" s="86">
        <f t="shared" si="4"/>
        <v>-5.7721430529183784E-3</v>
      </c>
      <c r="AD28" s="86">
        <f>(AD12-AD20)/AD20</f>
        <v>-3.2373728156993588E-3</v>
      </c>
      <c r="AE28" s="86">
        <f>(AE12-AE20)/AE20</f>
        <v>-5.3723294840752585E-3</v>
      </c>
      <c r="AF28" s="86">
        <f>(AF12-AF20)/AF20</f>
        <v>3.3374533117430296E-3</v>
      </c>
      <c r="AG28" s="86">
        <f>(AG12-AG20)/AG20</f>
        <v>7.1531564227028327E-3</v>
      </c>
    </row>
    <row r="29" spans="4:33" ht="15"/>
    <row r="33" spans="2:33" ht="12.75" customHeight="1">
      <c r="B33" s="74" t="s">
        <v>97</v>
      </c>
      <c r="C33" s="75">
        <f>C3+1</f>
        <v>6</v>
      </c>
      <c r="D33" s="65" t="s">
        <v>111</v>
      </c>
    </row>
    <row r="34" spans="2:33" ht="17.25" thickBot="1">
      <c r="D34" s="77" t="s">
        <v>112</v>
      </c>
    </row>
    <row r="35" spans="2:33" ht="15.75" thickBot="1">
      <c r="D35" s="78"/>
      <c r="E35" s="79">
        <v>1990</v>
      </c>
      <c r="F35" s="79">
        <f t="shared" ref="F35:AG35" si="5">E35+1</f>
        <v>1991</v>
      </c>
      <c r="G35" s="79">
        <f t="shared" si="5"/>
        <v>1992</v>
      </c>
      <c r="H35" s="79">
        <f t="shared" si="5"/>
        <v>1993</v>
      </c>
      <c r="I35" s="79">
        <f t="shared" si="5"/>
        <v>1994</v>
      </c>
      <c r="J35" s="79">
        <f t="shared" si="5"/>
        <v>1995</v>
      </c>
      <c r="K35" s="79">
        <f t="shared" si="5"/>
        <v>1996</v>
      </c>
      <c r="L35" s="79">
        <f t="shared" si="5"/>
        <v>1997</v>
      </c>
      <c r="M35" s="79">
        <f t="shared" si="5"/>
        <v>1998</v>
      </c>
      <c r="N35" s="79">
        <f t="shared" si="5"/>
        <v>1999</v>
      </c>
      <c r="O35" s="79">
        <f t="shared" si="5"/>
        <v>2000</v>
      </c>
      <c r="P35" s="79">
        <f t="shared" si="5"/>
        <v>2001</v>
      </c>
      <c r="Q35" s="79">
        <f t="shared" si="5"/>
        <v>2002</v>
      </c>
      <c r="R35" s="79">
        <f t="shared" si="5"/>
        <v>2003</v>
      </c>
      <c r="S35" s="79">
        <f t="shared" si="5"/>
        <v>2004</v>
      </c>
      <c r="T35" s="79">
        <f t="shared" si="5"/>
        <v>2005</v>
      </c>
      <c r="U35" s="79">
        <f t="shared" si="5"/>
        <v>2006</v>
      </c>
      <c r="V35" s="79">
        <f t="shared" si="5"/>
        <v>2007</v>
      </c>
      <c r="W35" s="79">
        <f t="shared" si="5"/>
        <v>2008</v>
      </c>
      <c r="X35" s="79">
        <f t="shared" si="5"/>
        <v>2009</v>
      </c>
      <c r="Y35" s="79">
        <f t="shared" si="5"/>
        <v>2010</v>
      </c>
      <c r="Z35" s="79">
        <f t="shared" si="5"/>
        <v>2011</v>
      </c>
      <c r="AA35" s="79">
        <f t="shared" si="5"/>
        <v>2012</v>
      </c>
      <c r="AB35" s="79">
        <f t="shared" si="5"/>
        <v>2013</v>
      </c>
      <c r="AC35" s="79">
        <f t="shared" si="5"/>
        <v>2014</v>
      </c>
      <c r="AD35" s="79">
        <f t="shared" si="5"/>
        <v>2015</v>
      </c>
      <c r="AE35" s="79">
        <f t="shared" si="5"/>
        <v>2016</v>
      </c>
      <c r="AF35" s="79">
        <f t="shared" si="5"/>
        <v>2017</v>
      </c>
      <c r="AG35" s="79">
        <f t="shared" si="5"/>
        <v>2018</v>
      </c>
    </row>
    <row r="36" spans="2:33" ht="15">
      <c r="D36" s="80" t="s">
        <v>100</v>
      </c>
    </row>
    <row r="37" spans="2:33" ht="15">
      <c r="D37" s="65" t="s">
        <v>101</v>
      </c>
      <c r="E37" s="87">
        <v>659.9110486473279</v>
      </c>
      <c r="F37" s="87">
        <v>667.68793333977283</v>
      </c>
      <c r="G37" s="87">
        <v>683.90245036125418</v>
      </c>
      <c r="H37" s="87">
        <v>666.8375820497273</v>
      </c>
      <c r="I37" s="87">
        <v>703.49405819554863</v>
      </c>
      <c r="J37" s="87">
        <v>701.91758533214033</v>
      </c>
      <c r="K37" s="87">
        <v>695.83146170130772</v>
      </c>
      <c r="L37" s="87">
        <v>677.17779156628512</v>
      </c>
      <c r="M37" s="87">
        <v>659.26428961753402</v>
      </c>
      <c r="N37" s="87">
        <v>666.89895150099676</v>
      </c>
      <c r="O37" s="87">
        <v>656.21740164368657</v>
      </c>
      <c r="P37" s="87">
        <v>639.3227658485132</v>
      </c>
      <c r="Q37" s="87">
        <v>643.32914656140952</v>
      </c>
      <c r="R37" s="87">
        <v>635.20881847849944</v>
      </c>
      <c r="S37" s="87">
        <v>620.11059896773418</v>
      </c>
      <c r="T37" s="87">
        <v>621.1125121746237</v>
      </c>
      <c r="U37" s="87">
        <v>583.30356652340447</v>
      </c>
      <c r="V37" s="87">
        <v>586.97269730773064</v>
      </c>
      <c r="W37" s="87">
        <v>545.71919667488703</v>
      </c>
      <c r="X37" s="87">
        <v>497.63663504446339</v>
      </c>
      <c r="Y37" s="87">
        <v>501.8407834133285</v>
      </c>
      <c r="Z37" s="87">
        <v>523.56171545892278</v>
      </c>
      <c r="AA37" s="87">
        <v>532.88292773570038</v>
      </c>
      <c r="AB37" s="87">
        <v>512.20886830032748</v>
      </c>
      <c r="AC37" s="87">
        <v>472.08890693708906</v>
      </c>
      <c r="AD37" s="87">
        <v>450.12431739251059</v>
      </c>
      <c r="AE37" s="87">
        <v>434.62227518784152</v>
      </c>
      <c r="AF37" s="87">
        <v>428.92764451285387</v>
      </c>
      <c r="AG37" s="87">
        <v>404.18266540351192</v>
      </c>
    </row>
    <row r="38" spans="2:33" ht="15">
      <c r="D38" s="65" t="s">
        <v>102</v>
      </c>
      <c r="E38" s="87">
        <v>295.65061998894362</v>
      </c>
      <c r="F38" s="87">
        <v>302.72485682388765</v>
      </c>
      <c r="G38" s="87">
        <v>294.72902224091615</v>
      </c>
      <c r="H38" s="87">
        <v>295.45644150301081</v>
      </c>
      <c r="I38" s="87">
        <v>313.0478401481837</v>
      </c>
      <c r="J38" s="87">
        <v>323.68059839840561</v>
      </c>
      <c r="K38" s="87">
        <v>333.35044571047769</v>
      </c>
      <c r="L38" s="87">
        <v>344.03652561231877</v>
      </c>
      <c r="M38" s="87">
        <v>323.39897534985886</v>
      </c>
      <c r="N38" s="87">
        <v>345.672765802507</v>
      </c>
      <c r="O38" s="87">
        <v>377.89546732886157</v>
      </c>
      <c r="P38" s="87">
        <v>385.10122644631593</v>
      </c>
      <c r="Q38" s="87">
        <v>401.66257718157721</v>
      </c>
      <c r="R38" s="87">
        <v>413.60411623196615</v>
      </c>
      <c r="S38" s="87">
        <v>452.87757779790729</v>
      </c>
      <c r="T38" s="87">
        <v>431.08904326959447</v>
      </c>
      <c r="U38" s="87">
        <v>436.66705478813668</v>
      </c>
      <c r="V38" s="87">
        <v>456.05502582231401</v>
      </c>
      <c r="W38" s="87">
        <v>444.94940955094143</v>
      </c>
      <c r="X38" s="87">
        <v>396.81782054463986</v>
      </c>
      <c r="Y38" s="87">
        <v>450.75679228446182</v>
      </c>
      <c r="Z38" s="87">
        <v>420.78215891347241</v>
      </c>
      <c r="AA38" s="87">
        <v>439.88807372606641</v>
      </c>
      <c r="AB38" s="87">
        <v>474.51536444648428</v>
      </c>
      <c r="AC38" s="87">
        <v>457.2590338353321</v>
      </c>
      <c r="AD38" s="87">
        <v>462.08923746485181</v>
      </c>
      <c r="AE38" s="87">
        <v>451.14909369966301</v>
      </c>
      <c r="AF38" s="87">
        <v>450.78955314930931</v>
      </c>
      <c r="AG38" s="87">
        <v>440.76861421450781</v>
      </c>
    </row>
    <row r="39" spans="2:33" ht="15">
      <c r="D39" s="65" t="s">
        <v>103</v>
      </c>
      <c r="E39" s="87">
        <v>104.39785936563302</v>
      </c>
      <c r="F39" s="87">
        <v>109.88484121517602</v>
      </c>
      <c r="G39" s="87">
        <v>112.78731852121294</v>
      </c>
      <c r="H39" s="87">
        <v>116.03726439408418</v>
      </c>
      <c r="I39" s="87">
        <v>122.53819113505656</v>
      </c>
      <c r="J39" s="87">
        <v>126.05333638950066</v>
      </c>
      <c r="K39" s="87">
        <v>133.78916225827177</v>
      </c>
      <c r="L39" s="87">
        <v>139.35291504859975</v>
      </c>
      <c r="M39" s="87">
        <v>142.57690690709708</v>
      </c>
      <c r="N39" s="87">
        <v>149.86448034017872</v>
      </c>
      <c r="O39" s="87">
        <v>155.9324627865912</v>
      </c>
      <c r="P39" s="87">
        <v>156.65483826265236</v>
      </c>
      <c r="Q39" s="87">
        <v>158.62105367565772</v>
      </c>
      <c r="R39" s="87">
        <v>168.5465052419963</v>
      </c>
      <c r="S39" s="87">
        <v>167.25547950522193</v>
      </c>
      <c r="T39" s="87">
        <v>167.43425117781942</v>
      </c>
      <c r="U39" s="87">
        <v>183.04362775869919</v>
      </c>
      <c r="V39" s="87">
        <v>197.50416250942834</v>
      </c>
      <c r="W39" s="87">
        <v>197.37314931896148</v>
      </c>
      <c r="X39" s="87">
        <v>192.3802560508226</v>
      </c>
      <c r="Y39" s="87">
        <v>203.49756266375971</v>
      </c>
      <c r="Z39" s="87">
        <v>238.61022356906074</v>
      </c>
      <c r="AA39" s="87">
        <v>248.35125172703093</v>
      </c>
      <c r="AB39" s="87">
        <v>249.86155578475737</v>
      </c>
      <c r="AC39" s="87">
        <v>253.1671860582708</v>
      </c>
      <c r="AD39" s="87">
        <v>237.78805167694696</v>
      </c>
      <c r="AE39" s="87">
        <v>241.53989261674161</v>
      </c>
      <c r="AF39" s="87">
        <v>239.91037047764857</v>
      </c>
      <c r="AG39" s="87">
        <v>228.87728393306946</v>
      </c>
    </row>
    <row r="40" spans="2:33" ht="15">
      <c r="D40" s="65" t="s">
        <v>113</v>
      </c>
      <c r="E40" s="87">
        <v>10.877600981426513</v>
      </c>
      <c r="F40" s="87">
        <v>11.049806368923907</v>
      </c>
      <c r="G40" s="87">
        <v>11.80700532414029</v>
      </c>
      <c r="H40" s="87">
        <v>11.076355908637638</v>
      </c>
      <c r="I40" s="87">
        <v>12.14164258301512</v>
      </c>
      <c r="J40" s="87">
        <v>12.43081210354797</v>
      </c>
      <c r="K40" s="87">
        <v>12.524696163572877</v>
      </c>
      <c r="L40" s="87">
        <v>13.494993714847755</v>
      </c>
      <c r="M40" s="87">
        <v>13.75253696615551</v>
      </c>
      <c r="N40" s="87">
        <v>13.872228730078582</v>
      </c>
      <c r="O40" s="87">
        <v>15.214352327328641</v>
      </c>
      <c r="P40" s="87">
        <v>16.132526380314026</v>
      </c>
      <c r="Q40" s="87">
        <v>16.997608754950559</v>
      </c>
      <c r="R40" s="87">
        <v>17.808352586478897</v>
      </c>
      <c r="S40" s="87">
        <v>17.549375263856604</v>
      </c>
      <c r="T40" s="87">
        <v>17.077053174258626</v>
      </c>
      <c r="U40" s="87">
        <v>16.162740511395768</v>
      </c>
      <c r="V40" s="87">
        <v>16.516942998813651</v>
      </c>
      <c r="W40" s="87">
        <v>16.817344070670156</v>
      </c>
      <c r="X40" s="87">
        <v>15.630158777611122</v>
      </c>
      <c r="Y40" s="87">
        <v>15.890100771596398</v>
      </c>
      <c r="Z40" s="87">
        <v>15.963671711243135</v>
      </c>
      <c r="AA40" s="87">
        <v>17.133507038953773</v>
      </c>
      <c r="AB40" s="87">
        <v>16.702730170481214</v>
      </c>
      <c r="AC40" s="87">
        <v>16.329543389270953</v>
      </c>
      <c r="AD40" s="87">
        <v>16.841097980374155</v>
      </c>
      <c r="AE40" s="87">
        <v>17.56486170477573</v>
      </c>
      <c r="AF40" s="87">
        <v>18.199879055194103</v>
      </c>
      <c r="AG40" s="87">
        <v>18.040005883952848</v>
      </c>
    </row>
    <row r="41" spans="2:33" ht="15">
      <c r="D41" s="65" t="s">
        <v>105</v>
      </c>
      <c r="E41" s="87" t="s">
        <v>114</v>
      </c>
      <c r="F41" s="87" t="s">
        <v>114</v>
      </c>
      <c r="G41" s="87" t="s">
        <v>114</v>
      </c>
      <c r="H41" s="87" t="s">
        <v>114</v>
      </c>
      <c r="I41" s="87" t="s">
        <v>114</v>
      </c>
      <c r="J41" s="87" t="s">
        <v>114</v>
      </c>
      <c r="K41" s="87" t="s">
        <v>114</v>
      </c>
      <c r="L41" s="87" t="s">
        <v>114</v>
      </c>
      <c r="M41" s="87" t="s">
        <v>114</v>
      </c>
      <c r="N41" s="87" t="s">
        <v>114</v>
      </c>
      <c r="O41" s="87" t="s">
        <v>114</v>
      </c>
      <c r="P41" s="87" t="s">
        <v>114</v>
      </c>
      <c r="Q41" s="87" t="s">
        <v>114</v>
      </c>
      <c r="R41" s="87" t="s">
        <v>114</v>
      </c>
      <c r="S41" s="87" t="s">
        <v>114</v>
      </c>
      <c r="T41" s="87" t="s">
        <v>114</v>
      </c>
      <c r="U41" s="87" t="s">
        <v>114</v>
      </c>
      <c r="V41" s="87" t="s">
        <v>114</v>
      </c>
      <c r="W41" s="87" t="s">
        <v>114</v>
      </c>
      <c r="X41" s="87" t="s">
        <v>114</v>
      </c>
      <c r="Y41" s="87" t="s">
        <v>114</v>
      </c>
      <c r="Z41" s="87" t="s">
        <v>114</v>
      </c>
      <c r="AA41" s="87" t="s">
        <v>114</v>
      </c>
      <c r="AB41" s="87" t="s">
        <v>114</v>
      </c>
      <c r="AC41" s="87" t="s">
        <v>114</v>
      </c>
      <c r="AD41" s="87" t="s">
        <v>114</v>
      </c>
      <c r="AE41" s="87" t="s">
        <v>114</v>
      </c>
      <c r="AF41" s="87" t="s">
        <v>114</v>
      </c>
      <c r="AG41" s="87" t="s">
        <v>114</v>
      </c>
    </row>
    <row r="42" spans="2:33" ht="15.75" thickBot="1">
      <c r="D42" s="82" t="s">
        <v>106</v>
      </c>
      <c r="E42" s="88">
        <f t="shared" ref="E42:AB42" si="6">SUM(E37:E40)</f>
        <v>1070.837128983331</v>
      </c>
      <c r="F42" s="88">
        <f t="shared" si="6"/>
        <v>1091.3474377477605</v>
      </c>
      <c r="G42" s="88">
        <f t="shared" si="6"/>
        <v>1103.2257964475236</v>
      </c>
      <c r="H42" s="88">
        <f t="shared" si="6"/>
        <v>1089.4076438554598</v>
      </c>
      <c r="I42" s="88">
        <f t="shared" si="6"/>
        <v>1151.221732061804</v>
      </c>
      <c r="J42" s="88">
        <f t="shared" si="6"/>
        <v>1164.0823322235947</v>
      </c>
      <c r="K42" s="88">
        <f t="shared" si="6"/>
        <v>1175.49576583363</v>
      </c>
      <c r="L42" s="88">
        <f t="shared" si="6"/>
        <v>1174.0622259420516</v>
      </c>
      <c r="M42" s="88">
        <f t="shared" si="6"/>
        <v>1138.9927088406455</v>
      </c>
      <c r="N42" s="88">
        <f t="shared" si="6"/>
        <v>1176.3084263737612</v>
      </c>
      <c r="O42" s="88">
        <f t="shared" si="6"/>
        <v>1205.259684086468</v>
      </c>
      <c r="P42" s="88">
        <f t="shared" si="6"/>
        <v>1197.2113569377955</v>
      </c>
      <c r="Q42" s="88">
        <f t="shared" si="6"/>
        <v>1220.6103861735951</v>
      </c>
      <c r="R42" s="88">
        <f t="shared" si="6"/>
        <v>1235.1677925389406</v>
      </c>
      <c r="S42" s="88">
        <f t="shared" si="6"/>
        <v>1257.7930315347201</v>
      </c>
      <c r="T42" s="88">
        <f t="shared" si="6"/>
        <v>1236.7128597962965</v>
      </c>
      <c r="U42" s="88">
        <f t="shared" si="6"/>
        <v>1219.176989581636</v>
      </c>
      <c r="V42" s="88">
        <f t="shared" si="6"/>
        <v>1257.0488286382867</v>
      </c>
      <c r="W42" s="88">
        <f t="shared" si="6"/>
        <v>1204.8590996154599</v>
      </c>
      <c r="X42" s="88">
        <f t="shared" si="6"/>
        <v>1102.464870417537</v>
      </c>
      <c r="Y42" s="88">
        <f t="shared" si="6"/>
        <v>1171.9852391331465</v>
      </c>
      <c r="Z42" s="88">
        <f t="shared" si="6"/>
        <v>1198.917769652699</v>
      </c>
      <c r="AA42" s="88">
        <f t="shared" si="6"/>
        <v>1238.2557602277514</v>
      </c>
      <c r="AB42" s="88">
        <f t="shared" si="6"/>
        <v>1253.2885187020504</v>
      </c>
      <c r="AC42" s="88">
        <f>SUM(AC37:AC40)</f>
        <v>1198.8446702199631</v>
      </c>
      <c r="AD42" s="88">
        <f>SUM(AD37:AD40)</f>
        <v>1166.8427045146834</v>
      </c>
      <c r="AE42" s="88">
        <f>SUM(AE37:AE40)</f>
        <v>1144.8761232090219</v>
      </c>
      <c r="AF42" s="88">
        <f>SUM(AF37:AF40)</f>
        <v>1137.8274471950058</v>
      </c>
      <c r="AG42" s="88">
        <f>SUM(AG37:AG40)</f>
        <v>1091.868569435042</v>
      </c>
    </row>
    <row r="43" spans="2:33" ht="7.5" customHeight="1">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row>
    <row r="44" spans="2:33" ht="15">
      <c r="D44" s="80" t="s">
        <v>115</v>
      </c>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row>
    <row r="45" spans="2:33" ht="15">
      <c r="D45" s="65" t="s">
        <v>101</v>
      </c>
      <c r="E45" s="87">
        <v>644.31220661721193</v>
      </c>
      <c r="F45" s="87">
        <v>646.40122900311633</v>
      </c>
      <c r="G45" s="87">
        <v>658.23038499658196</v>
      </c>
      <c r="H45" s="87">
        <v>644.6801828865257</v>
      </c>
      <c r="I45" s="87">
        <v>680.7760283688574</v>
      </c>
      <c r="J45" s="87">
        <v>677.41600719405528</v>
      </c>
      <c r="K45" s="87">
        <v>673.66270672434905</v>
      </c>
      <c r="L45" s="87">
        <v>657.780058743013</v>
      </c>
      <c r="M45" s="87">
        <v>642.00297797996109</v>
      </c>
      <c r="N45" s="87">
        <v>651.35893982202379</v>
      </c>
      <c r="O45" s="87">
        <v>640.66687611005989</v>
      </c>
      <c r="P45" s="87">
        <v>619.2967940638157</v>
      </c>
      <c r="Q45" s="87">
        <v>629.67465658607637</v>
      </c>
      <c r="R45" s="87">
        <v>618.88923148145147</v>
      </c>
      <c r="S45" s="87">
        <v>608.29073678991506</v>
      </c>
      <c r="T45" s="87">
        <v>606.11247857052501</v>
      </c>
      <c r="U45" s="87">
        <v>570.6383397393837</v>
      </c>
      <c r="V45" s="87">
        <v>572.6696642083956</v>
      </c>
      <c r="W45" s="87">
        <v>527.32158212260799</v>
      </c>
      <c r="X45" s="87">
        <v>483.77692002422503</v>
      </c>
      <c r="Y45" s="87">
        <v>488.92448027137772</v>
      </c>
      <c r="Z45" s="87">
        <v>520.34921280704532</v>
      </c>
      <c r="AA45" s="87">
        <v>530.75392054134988</v>
      </c>
      <c r="AB45" s="87">
        <v>508.46242157654467</v>
      </c>
      <c r="AC45" s="87">
        <v>464.73671582593585</v>
      </c>
      <c r="AD45" s="87">
        <v>444.00729749831044</v>
      </c>
      <c r="AE45" s="87">
        <v>428.2942543477572</v>
      </c>
      <c r="AF45" s="87">
        <v>415.8032654333075</v>
      </c>
      <c r="AG45" s="87">
        <v>392.51746028179673</v>
      </c>
    </row>
    <row r="46" spans="2:33" ht="15">
      <c r="D46" s="65" t="s">
        <v>102</v>
      </c>
      <c r="E46" s="87">
        <v>309.48210255425914</v>
      </c>
      <c r="F46" s="87">
        <v>309.47898698812622</v>
      </c>
      <c r="G46" s="87">
        <v>304.18461469349262</v>
      </c>
      <c r="H46" s="87">
        <v>309.87922157633858</v>
      </c>
      <c r="I46" s="87">
        <v>317.44716440013076</v>
      </c>
      <c r="J46" s="87">
        <v>327.10204802007104</v>
      </c>
      <c r="K46" s="87">
        <v>335.90063429456399</v>
      </c>
      <c r="L46" s="87">
        <v>341.40138130239961</v>
      </c>
      <c r="M46" s="87">
        <v>319.63166135497499</v>
      </c>
      <c r="N46" s="87">
        <v>337.5029212468732</v>
      </c>
      <c r="O46" s="87">
        <v>364.07896725849844</v>
      </c>
      <c r="P46" s="87">
        <v>373.20721540551926</v>
      </c>
      <c r="Q46" s="87">
        <v>390.46893230908461</v>
      </c>
      <c r="R46" s="87">
        <v>404.08821297772749</v>
      </c>
      <c r="S46" s="87">
        <v>411.92102121001989</v>
      </c>
      <c r="T46" s="87">
        <v>422.44745618619925</v>
      </c>
      <c r="U46" s="87">
        <v>419.46946811795488</v>
      </c>
      <c r="V46" s="87">
        <v>436.81397418166972</v>
      </c>
      <c r="W46" s="87">
        <v>418.79638471530546</v>
      </c>
      <c r="X46" s="87">
        <v>404.59129718348493</v>
      </c>
      <c r="Y46" s="87">
        <v>438.51253276858569</v>
      </c>
      <c r="Z46" s="87">
        <v>423.24542935056587</v>
      </c>
      <c r="AA46" s="87">
        <v>442.77774178182966</v>
      </c>
      <c r="AB46" s="87">
        <v>473.70502702158564</v>
      </c>
      <c r="AC46" s="87">
        <v>465.14325346572571</v>
      </c>
      <c r="AD46" s="87">
        <v>458.7759587401531</v>
      </c>
      <c r="AE46" s="87">
        <v>449.60599168494844</v>
      </c>
      <c r="AF46" s="87">
        <v>451.6062880983356</v>
      </c>
      <c r="AG46" s="87">
        <v>435.75460828498109</v>
      </c>
    </row>
    <row r="47" spans="2:33" ht="15">
      <c r="D47" s="65" t="s">
        <v>103</v>
      </c>
      <c r="E47" s="87">
        <v>114.16673504855927</v>
      </c>
      <c r="F47" s="87">
        <v>122.37222691216378</v>
      </c>
      <c r="G47" s="87">
        <v>123.86063796834769</v>
      </c>
      <c r="H47" s="87">
        <v>126.88111995433854</v>
      </c>
      <c r="I47" s="87">
        <v>133.04493787801692</v>
      </c>
      <c r="J47" s="87">
        <v>137.92699952162812</v>
      </c>
      <c r="K47" s="87">
        <v>143.68718838263871</v>
      </c>
      <c r="L47" s="87">
        <v>148.32196783526189</v>
      </c>
      <c r="M47" s="87">
        <v>152.07940185983148</v>
      </c>
      <c r="N47" s="87">
        <v>161.18151746205484</v>
      </c>
      <c r="O47" s="87">
        <v>166.07256051070715</v>
      </c>
      <c r="P47" s="87">
        <v>165.38218056578572</v>
      </c>
      <c r="Q47" s="87">
        <v>169.34498836149689</v>
      </c>
      <c r="R47" s="87">
        <v>174.78186011062175</v>
      </c>
      <c r="S47" s="87">
        <v>173.67800247904401</v>
      </c>
      <c r="T47" s="87">
        <v>172.41519882828439</v>
      </c>
      <c r="U47" s="87">
        <v>189.04681172884534</v>
      </c>
      <c r="V47" s="87">
        <v>205.42286867594265</v>
      </c>
      <c r="W47" s="87">
        <v>201.28570964933689</v>
      </c>
      <c r="X47" s="87">
        <v>199.12665225873428</v>
      </c>
      <c r="Y47" s="87">
        <v>209.93164511866232</v>
      </c>
      <c r="Z47" s="87">
        <v>244.68563688397467</v>
      </c>
      <c r="AA47" s="87">
        <v>254.05124498331051</v>
      </c>
      <c r="AB47" s="87">
        <v>253.37760795385412</v>
      </c>
      <c r="AC47" s="87">
        <v>255.50814965622524</v>
      </c>
      <c r="AD47" s="87">
        <v>243.36752436109967</v>
      </c>
      <c r="AE47" s="87">
        <v>248.82869742455861</v>
      </c>
      <c r="AF47" s="87">
        <v>242.81743858408407</v>
      </c>
      <c r="AG47" s="87">
        <v>231.17492153459409</v>
      </c>
    </row>
    <row r="48" spans="2:33" ht="15">
      <c r="D48" s="65" t="s">
        <v>113</v>
      </c>
      <c r="E48" s="87">
        <v>10.877600981426513</v>
      </c>
      <c r="F48" s="87">
        <v>11.049806368923907</v>
      </c>
      <c r="G48" s="87">
        <v>11.80700532414029</v>
      </c>
      <c r="H48" s="87">
        <v>11.076355908637638</v>
      </c>
      <c r="I48" s="87">
        <v>12.14164258301512</v>
      </c>
      <c r="J48" s="87">
        <v>12.43081210354797</v>
      </c>
      <c r="K48" s="87">
        <v>12.524696163572877</v>
      </c>
      <c r="L48" s="87">
        <v>13.494993714847755</v>
      </c>
      <c r="M48" s="87">
        <v>13.75253696615551</v>
      </c>
      <c r="N48" s="87">
        <v>13.872228730078582</v>
      </c>
      <c r="O48" s="87">
        <v>15.214352327328641</v>
      </c>
      <c r="P48" s="87">
        <v>16.132526380314026</v>
      </c>
      <c r="Q48" s="87">
        <v>16.997608754950559</v>
      </c>
      <c r="R48" s="87">
        <v>17.808352586478897</v>
      </c>
      <c r="S48" s="87">
        <v>17.549375263856604</v>
      </c>
      <c r="T48" s="87">
        <v>17.077053174258626</v>
      </c>
      <c r="U48" s="87">
        <v>16.162740511395768</v>
      </c>
      <c r="V48" s="87">
        <v>16.516942998813651</v>
      </c>
      <c r="W48" s="87">
        <v>16.817344070670156</v>
      </c>
      <c r="X48" s="87">
        <v>15.630158777611122</v>
      </c>
      <c r="Y48" s="87">
        <v>15.890100771596398</v>
      </c>
      <c r="Z48" s="87">
        <v>15.963671711243135</v>
      </c>
      <c r="AA48" s="87">
        <v>17.133507038953773</v>
      </c>
      <c r="AB48" s="87">
        <v>16.702730170481214</v>
      </c>
      <c r="AC48" s="87">
        <v>16.329543389270953</v>
      </c>
      <c r="AD48" s="87">
        <v>16.841097980374155</v>
      </c>
      <c r="AE48" s="87">
        <v>17.56486170477573</v>
      </c>
      <c r="AF48" s="87">
        <v>18.199879055194103</v>
      </c>
      <c r="AG48" s="87">
        <v>18.040005883952848</v>
      </c>
    </row>
    <row r="49" spans="4:33" ht="15">
      <c r="D49" s="65" t="s">
        <v>105</v>
      </c>
      <c r="E49" s="87" t="s">
        <v>114</v>
      </c>
      <c r="F49" s="87" t="s">
        <v>114</v>
      </c>
      <c r="G49" s="87" t="s">
        <v>114</v>
      </c>
      <c r="H49" s="87" t="s">
        <v>114</v>
      </c>
      <c r="I49" s="87" t="s">
        <v>114</v>
      </c>
      <c r="J49" s="87" t="s">
        <v>114</v>
      </c>
      <c r="K49" s="87" t="s">
        <v>114</v>
      </c>
      <c r="L49" s="87" t="s">
        <v>114</v>
      </c>
      <c r="M49" s="87" t="s">
        <v>114</v>
      </c>
      <c r="N49" s="87" t="s">
        <v>114</v>
      </c>
      <c r="O49" s="87" t="s">
        <v>114</v>
      </c>
      <c r="P49" s="87" t="s">
        <v>114</v>
      </c>
      <c r="Q49" s="87" t="s">
        <v>114</v>
      </c>
      <c r="R49" s="87" t="s">
        <v>114</v>
      </c>
      <c r="S49" s="87" t="s">
        <v>114</v>
      </c>
      <c r="T49" s="87" t="s">
        <v>114</v>
      </c>
      <c r="U49" s="87" t="s">
        <v>114</v>
      </c>
      <c r="V49" s="87" t="s">
        <v>114</v>
      </c>
      <c r="W49" s="87" t="s">
        <v>114</v>
      </c>
      <c r="X49" s="87" t="s">
        <v>114</v>
      </c>
      <c r="Y49" s="87" t="s">
        <v>114</v>
      </c>
      <c r="Z49" s="87" t="s">
        <v>114</v>
      </c>
      <c r="AA49" s="87" t="s">
        <v>114</v>
      </c>
      <c r="AB49" s="87" t="s">
        <v>114</v>
      </c>
      <c r="AC49" s="87" t="s">
        <v>114</v>
      </c>
      <c r="AD49" s="87" t="s">
        <v>114</v>
      </c>
      <c r="AE49" s="87" t="s">
        <v>114</v>
      </c>
      <c r="AF49" s="87" t="s">
        <v>114</v>
      </c>
      <c r="AG49" s="87" t="s">
        <v>114</v>
      </c>
    </row>
    <row r="50" spans="4:33" ht="15.75" thickBot="1">
      <c r="D50" s="82" t="s">
        <v>106</v>
      </c>
      <c r="E50" s="88">
        <f t="shared" ref="E50:AB50" si="7">SUM(E45:E48)</f>
        <v>1078.8386452014568</v>
      </c>
      <c r="F50" s="88">
        <f t="shared" si="7"/>
        <v>1089.3022492723303</v>
      </c>
      <c r="G50" s="88">
        <f t="shared" si="7"/>
        <v>1098.0826429825627</v>
      </c>
      <c r="H50" s="88">
        <f t="shared" si="7"/>
        <v>1092.5168803258405</v>
      </c>
      <c r="I50" s="88">
        <f t="shared" si="7"/>
        <v>1143.4097732300202</v>
      </c>
      <c r="J50" s="88">
        <f t="shared" si="7"/>
        <v>1154.8758668393025</v>
      </c>
      <c r="K50" s="88">
        <f t="shared" si="7"/>
        <v>1165.7752255651244</v>
      </c>
      <c r="L50" s="88">
        <f t="shared" si="7"/>
        <v>1160.9984015955224</v>
      </c>
      <c r="M50" s="88">
        <f t="shared" si="7"/>
        <v>1127.4665781609231</v>
      </c>
      <c r="N50" s="88">
        <f t="shared" si="7"/>
        <v>1163.9156072610306</v>
      </c>
      <c r="O50" s="88">
        <f t="shared" si="7"/>
        <v>1186.0327562065943</v>
      </c>
      <c r="P50" s="88">
        <f t="shared" si="7"/>
        <v>1174.0187164154347</v>
      </c>
      <c r="Q50" s="88">
        <f t="shared" si="7"/>
        <v>1206.4861860116084</v>
      </c>
      <c r="R50" s="88">
        <f t="shared" si="7"/>
        <v>1215.5676571562794</v>
      </c>
      <c r="S50" s="88">
        <f t="shared" si="7"/>
        <v>1211.4391357428353</v>
      </c>
      <c r="T50" s="88">
        <f t="shared" si="7"/>
        <v>1218.0521867592674</v>
      </c>
      <c r="U50" s="88">
        <f t="shared" si="7"/>
        <v>1195.3173600975795</v>
      </c>
      <c r="V50" s="88">
        <f t="shared" si="7"/>
        <v>1231.4234500648217</v>
      </c>
      <c r="W50" s="88">
        <f t="shared" si="7"/>
        <v>1164.2210205579204</v>
      </c>
      <c r="X50" s="88">
        <f t="shared" si="7"/>
        <v>1103.1250282440553</v>
      </c>
      <c r="Y50" s="88">
        <f t="shared" si="7"/>
        <v>1153.2587589302223</v>
      </c>
      <c r="Z50" s="88">
        <f t="shared" si="7"/>
        <v>1204.2439507528288</v>
      </c>
      <c r="AA50" s="88">
        <f t="shared" si="7"/>
        <v>1244.7164143454436</v>
      </c>
      <c r="AB50" s="88">
        <f t="shared" si="7"/>
        <v>1252.2477867224654</v>
      </c>
      <c r="AC50" s="88">
        <f>SUM(AC45:AC48)</f>
        <v>1201.7176623371579</v>
      </c>
      <c r="AD50" s="88">
        <f>SUM(AD45:AD48)</f>
        <v>1162.9918785799373</v>
      </c>
      <c r="AE50" s="88">
        <f>SUM(AE45:AE48)</f>
        <v>1144.2938051620399</v>
      </c>
      <c r="AF50" s="88">
        <f>SUM(AF45:AF48)</f>
        <v>1128.4268711709212</v>
      </c>
      <c r="AG50" s="88">
        <f>SUM(AG45:AG48)</f>
        <v>1077.4869959853245</v>
      </c>
    </row>
    <row r="51" spans="4:33" ht="7.5" customHeight="1"/>
    <row r="52" spans="4:33" ht="15">
      <c r="D52" s="80" t="s">
        <v>108</v>
      </c>
    </row>
    <row r="53" spans="4:33" ht="15">
      <c r="D53" s="65" t="s">
        <v>101</v>
      </c>
      <c r="E53" s="90">
        <f t="shared" ref="E53:AG55" si="8">(E37-E45)/E45</f>
        <v>2.4210067526135352E-2</v>
      </c>
      <c r="F53" s="90">
        <f t="shared" si="8"/>
        <v>3.2931101275108919E-2</v>
      </c>
      <c r="G53" s="90">
        <f t="shared" si="8"/>
        <v>3.9001641294340327E-2</v>
      </c>
      <c r="H53" s="90">
        <f t="shared" si="8"/>
        <v>3.4369598680686717E-2</v>
      </c>
      <c r="I53" s="90">
        <f t="shared" si="8"/>
        <v>3.3370784046441448E-2</v>
      </c>
      <c r="J53" s="90">
        <f t="shared" si="8"/>
        <v>3.6169175038502199E-2</v>
      </c>
      <c r="K53" s="90">
        <f t="shared" si="8"/>
        <v>3.2907796076100337E-2</v>
      </c>
      <c r="L53" s="90">
        <f t="shared" si="8"/>
        <v>2.9489694260936224E-2</v>
      </c>
      <c r="M53" s="90">
        <f t="shared" si="8"/>
        <v>2.6886653535292026E-2</v>
      </c>
      <c r="N53" s="90">
        <f t="shared" si="8"/>
        <v>2.3857831264615943E-2</v>
      </c>
      <c r="O53" s="90">
        <f t="shared" si="8"/>
        <v>2.4272404448384913E-2</v>
      </c>
      <c r="P53" s="90">
        <f t="shared" si="8"/>
        <v>3.2336630799083256E-2</v>
      </c>
      <c r="Q53" s="90">
        <f t="shared" si="8"/>
        <v>2.1684992134452508E-2</v>
      </c>
      <c r="R53" s="90">
        <f t="shared" si="8"/>
        <v>2.6369156493454147E-2</v>
      </c>
      <c r="S53" s="90">
        <f t="shared" si="8"/>
        <v>1.943127104021861E-2</v>
      </c>
      <c r="T53" s="90">
        <f t="shared" si="8"/>
        <v>2.4747937279686515E-2</v>
      </c>
      <c r="U53" s="90">
        <f t="shared" si="8"/>
        <v>2.2194840237697858E-2</v>
      </c>
      <c r="V53" s="90">
        <f t="shared" si="8"/>
        <v>2.4976062105727566E-2</v>
      </c>
      <c r="W53" s="90">
        <f t="shared" si="8"/>
        <v>3.4888794951694946E-2</v>
      </c>
      <c r="X53" s="90">
        <f t="shared" si="8"/>
        <v>2.8648979408824077E-2</v>
      </c>
      <c r="Y53" s="90">
        <f t="shared" si="8"/>
        <v>2.6417787742560116E-2</v>
      </c>
      <c r="Z53" s="90">
        <f t="shared" si="8"/>
        <v>6.1737436567790302E-3</v>
      </c>
      <c r="AA53" s="90">
        <f t="shared" si="8"/>
        <v>4.0112886819168138E-3</v>
      </c>
      <c r="AB53" s="90">
        <f t="shared" si="8"/>
        <v>7.3681880209879279E-3</v>
      </c>
      <c r="AC53" s="90">
        <f t="shared" si="8"/>
        <v>1.5820121072394319E-2</v>
      </c>
      <c r="AD53" s="90">
        <f t="shared" si="8"/>
        <v>1.377684540021199E-2</v>
      </c>
      <c r="AE53" s="90">
        <f t="shared" si="8"/>
        <v>1.4774937501137314E-2</v>
      </c>
      <c r="AF53" s="90">
        <f t="shared" si="8"/>
        <v>3.1563915367209761E-2</v>
      </c>
      <c r="AG53" s="90">
        <f t="shared" si="8"/>
        <v>2.9718945784833337E-2</v>
      </c>
    </row>
    <row r="54" spans="4:33" ht="15">
      <c r="D54" s="65" t="s">
        <v>102</v>
      </c>
      <c r="E54" s="90">
        <f t="shared" si="8"/>
        <v>-4.4692350385239339E-2</v>
      </c>
      <c r="F54" s="90">
        <f t="shared" si="8"/>
        <v>-2.1824196304796973E-2</v>
      </c>
      <c r="G54" s="90">
        <f t="shared" si="8"/>
        <v>-3.1085045054314347E-2</v>
      </c>
      <c r="H54" s="90">
        <f t="shared" si="8"/>
        <v>-4.6543230617270441E-2</v>
      </c>
      <c r="I54" s="90">
        <f t="shared" si="8"/>
        <v>-1.3858445578684942E-2</v>
      </c>
      <c r="J54" s="90">
        <f t="shared" si="8"/>
        <v>-1.045988443782379E-2</v>
      </c>
      <c r="K54" s="90">
        <f t="shared" si="8"/>
        <v>-7.5920921954852364E-3</v>
      </c>
      <c r="L54" s="90">
        <f t="shared" si="8"/>
        <v>7.718610568786922E-3</v>
      </c>
      <c r="M54" s="90">
        <f t="shared" si="8"/>
        <v>1.1786423093737196E-2</v>
      </c>
      <c r="N54" s="90">
        <f t="shared" si="8"/>
        <v>2.4206737308972229E-2</v>
      </c>
      <c r="O54" s="90">
        <f t="shared" si="8"/>
        <v>3.7949184965011526E-2</v>
      </c>
      <c r="P54" s="90">
        <f t="shared" si="8"/>
        <v>3.1869724243870481E-2</v>
      </c>
      <c r="Q54" s="90">
        <f t="shared" si="8"/>
        <v>2.8667184368030625E-2</v>
      </c>
      <c r="R54" s="90">
        <f t="shared" si="8"/>
        <v>2.3549074060131389E-2</v>
      </c>
      <c r="S54" s="90">
        <f t="shared" si="8"/>
        <v>9.9428177924926808E-2</v>
      </c>
      <c r="T54" s="90">
        <f t="shared" si="8"/>
        <v>2.0456004544116203E-2</v>
      </c>
      <c r="U54" s="90">
        <f t="shared" si="8"/>
        <v>4.099842295398206E-2</v>
      </c>
      <c r="V54" s="90">
        <f t="shared" si="8"/>
        <v>4.4048617438786394E-2</v>
      </c>
      <c r="W54" s="90">
        <f t="shared" si="8"/>
        <v>6.2448067342831967E-2</v>
      </c>
      <c r="X54" s="90">
        <f t="shared" si="8"/>
        <v>-1.9213158298162166E-2</v>
      </c>
      <c r="Y54" s="90">
        <f t="shared" si="8"/>
        <v>2.7922256722221775E-2</v>
      </c>
      <c r="Z54" s="90">
        <f t="shared" si="8"/>
        <v>-5.8199575619118562E-3</v>
      </c>
      <c r="AA54" s="90">
        <f t="shared" si="8"/>
        <v>-6.5262270053020894E-3</v>
      </c>
      <c r="AB54" s="90">
        <f t="shared" si="8"/>
        <v>1.710637165903927E-3</v>
      </c>
      <c r="AC54" s="90">
        <f t="shared" si="8"/>
        <v>-1.6950089185749213E-2</v>
      </c>
      <c r="AD54" s="90">
        <f t="shared" si="8"/>
        <v>7.2219972768348979E-3</v>
      </c>
      <c r="AE54" s="90">
        <f t="shared" si="8"/>
        <v>3.4321206639876638E-3</v>
      </c>
      <c r="AF54" s="90">
        <f t="shared" si="8"/>
        <v>-1.8085110206624106E-3</v>
      </c>
      <c r="AG54" s="90">
        <f t="shared" si="8"/>
        <v>1.1506489740316379E-2</v>
      </c>
    </row>
    <row r="55" spans="4:33" ht="15">
      <c r="D55" s="65" t="s">
        <v>103</v>
      </c>
      <c r="E55" s="90">
        <f t="shared" si="8"/>
        <v>-8.55667430514781E-2</v>
      </c>
      <c r="F55" s="90">
        <f t="shared" si="8"/>
        <v>-0.10204427926240929</v>
      </c>
      <c r="G55" s="90">
        <f t="shared" si="8"/>
        <v>-8.9401440431499418E-2</v>
      </c>
      <c r="H55" s="90">
        <f t="shared" si="8"/>
        <v>-8.5464689814818876E-2</v>
      </c>
      <c r="I55" s="90">
        <f t="shared" si="8"/>
        <v>-7.8971413046872441E-2</v>
      </c>
      <c r="J55" s="90">
        <f t="shared" si="8"/>
        <v>-8.6086576038838361E-2</v>
      </c>
      <c r="K55" s="90">
        <f t="shared" si="8"/>
        <v>-6.8885933643635031E-2</v>
      </c>
      <c r="L55" s="90">
        <f t="shared" si="8"/>
        <v>-6.0470157708694051E-2</v>
      </c>
      <c r="M55" s="90">
        <f t="shared" si="8"/>
        <v>-6.2483773847905141E-2</v>
      </c>
      <c r="N55" s="90">
        <f t="shared" si="8"/>
        <v>-7.0212995261943537E-2</v>
      </c>
      <c r="O55" s="90">
        <f t="shared" si="8"/>
        <v>-6.1058236790792343E-2</v>
      </c>
      <c r="P55" s="90">
        <f t="shared" si="8"/>
        <v>-5.2770753616117626E-2</v>
      </c>
      <c r="Q55" s="90">
        <f t="shared" si="8"/>
        <v>-6.332596429099531E-2</v>
      </c>
      <c r="R55" s="90">
        <f t="shared" si="8"/>
        <v>-3.5675068709527476E-2</v>
      </c>
      <c r="S55" s="90">
        <f t="shared" si="8"/>
        <v>-3.6979484345445679E-2</v>
      </c>
      <c r="T55" s="90">
        <f t="shared" si="8"/>
        <v>-2.8889260832658418E-2</v>
      </c>
      <c r="U55" s="90">
        <f t="shared" si="8"/>
        <v>-3.1755013032204286E-2</v>
      </c>
      <c r="V55" s="90">
        <f t="shared" si="8"/>
        <v>-3.8548318488367414E-2</v>
      </c>
      <c r="W55" s="90">
        <f t="shared" si="8"/>
        <v>-1.9437844530501187E-2</v>
      </c>
      <c r="X55" s="90">
        <f t="shared" si="8"/>
        <v>-3.3879925823017347E-2</v>
      </c>
      <c r="Y55" s="90">
        <f t="shared" si="8"/>
        <v>-3.0648463938182307E-2</v>
      </c>
      <c r="Z55" s="90">
        <f t="shared" si="8"/>
        <v>-2.4829464419257177E-2</v>
      </c>
      <c r="AA55" s="90">
        <f t="shared" si="8"/>
        <v>-2.2436391747082503E-2</v>
      </c>
      <c r="AB55" s="90">
        <f t="shared" si="8"/>
        <v>-1.3876728087736571E-2</v>
      </c>
      <c r="AC55" s="90">
        <f t="shared" si="8"/>
        <v>-9.1619919016442466E-3</v>
      </c>
      <c r="AD55" s="90">
        <f t="shared" si="8"/>
        <v>-2.292611842438801E-2</v>
      </c>
      <c r="AE55" s="90">
        <f t="shared" si="8"/>
        <v>-2.9292460569291311E-2</v>
      </c>
      <c r="AF55" s="90">
        <f t="shared" si="8"/>
        <v>-1.1972237757663474E-2</v>
      </c>
      <c r="AG55" s="90">
        <f t="shared" si="8"/>
        <v>-9.9389569866504667E-3</v>
      </c>
    </row>
    <row r="56" spans="4:33" ht="15">
      <c r="D56" s="65" t="s">
        <v>113</v>
      </c>
      <c r="E56" s="91" t="s">
        <v>109</v>
      </c>
      <c r="F56" s="91" t="s">
        <v>109</v>
      </c>
      <c r="G56" s="91" t="s">
        <v>109</v>
      </c>
      <c r="H56" s="91" t="s">
        <v>109</v>
      </c>
      <c r="I56" s="91" t="s">
        <v>109</v>
      </c>
      <c r="J56" s="91" t="s">
        <v>109</v>
      </c>
      <c r="K56" s="91" t="s">
        <v>109</v>
      </c>
      <c r="L56" s="91" t="s">
        <v>109</v>
      </c>
      <c r="M56" s="91" t="s">
        <v>109</v>
      </c>
      <c r="N56" s="91" t="s">
        <v>109</v>
      </c>
      <c r="O56" s="91" t="s">
        <v>109</v>
      </c>
      <c r="P56" s="91" t="s">
        <v>109</v>
      </c>
      <c r="Q56" s="91" t="s">
        <v>109</v>
      </c>
      <c r="R56" s="91" t="s">
        <v>109</v>
      </c>
      <c r="S56" s="91" t="s">
        <v>109</v>
      </c>
      <c r="T56" s="91" t="s">
        <v>109</v>
      </c>
      <c r="U56" s="91" t="s">
        <v>109</v>
      </c>
      <c r="V56" s="91" t="s">
        <v>109</v>
      </c>
      <c r="W56" s="91" t="s">
        <v>109</v>
      </c>
      <c r="X56" s="91" t="s">
        <v>109</v>
      </c>
      <c r="Y56" s="91" t="s">
        <v>109</v>
      </c>
      <c r="Z56" s="91" t="s">
        <v>109</v>
      </c>
      <c r="AA56" s="91" t="s">
        <v>109</v>
      </c>
      <c r="AB56" s="91" t="s">
        <v>109</v>
      </c>
      <c r="AC56" s="91" t="s">
        <v>109</v>
      </c>
      <c r="AD56" s="91" t="s">
        <v>109</v>
      </c>
      <c r="AE56" s="91" t="s">
        <v>109</v>
      </c>
      <c r="AF56" s="91" t="s">
        <v>109</v>
      </c>
      <c r="AG56" s="91" t="s">
        <v>109</v>
      </c>
    </row>
    <row r="57" spans="4:33" ht="15">
      <c r="D57" s="65" t="s">
        <v>105</v>
      </c>
      <c r="E57" s="91" t="s">
        <v>110</v>
      </c>
      <c r="F57" s="91" t="s">
        <v>110</v>
      </c>
      <c r="G57" s="91" t="s">
        <v>110</v>
      </c>
      <c r="H57" s="91" t="s">
        <v>110</v>
      </c>
      <c r="I57" s="91" t="s">
        <v>110</v>
      </c>
      <c r="J57" s="91" t="s">
        <v>110</v>
      </c>
      <c r="K57" s="91" t="s">
        <v>110</v>
      </c>
      <c r="L57" s="91" t="s">
        <v>110</v>
      </c>
      <c r="M57" s="91" t="s">
        <v>110</v>
      </c>
      <c r="N57" s="91" t="s">
        <v>110</v>
      </c>
      <c r="O57" s="91" t="s">
        <v>110</v>
      </c>
      <c r="P57" s="91" t="s">
        <v>110</v>
      </c>
      <c r="Q57" s="91" t="s">
        <v>110</v>
      </c>
      <c r="R57" s="91" t="s">
        <v>110</v>
      </c>
      <c r="S57" s="91" t="s">
        <v>110</v>
      </c>
      <c r="T57" s="91" t="s">
        <v>110</v>
      </c>
      <c r="U57" s="91" t="s">
        <v>110</v>
      </c>
      <c r="V57" s="91" t="s">
        <v>110</v>
      </c>
      <c r="W57" s="91" t="s">
        <v>110</v>
      </c>
      <c r="X57" s="91" t="s">
        <v>110</v>
      </c>
      <c r="Y57" s="91" t="s">
        <v>110</v>
      </c>
      <c r="Z57" s="91" t="s">
        <v>110</v>
      </c>
      <c r="AA57" s="91" t="s">
        <v>110</v>
      </c>
      <c r="AB57" s="91" t="s">
        <v>110</v>
      </c>
      <c r="AC57" s="91" t="s">
        <v>110</v>
      </c>
      <c r="AD57" s="91" t="s">
        <v>110</v>
      </c>
      <c r="AE57" s="91" t="s">
        <v>110</v>
      </c>
      <c r="AF57" s="91" t="s">
        <v>110</v>
      </c>
      <c r="AG57" s="91" t="s">
        <v>110</v>
      </c>
    </row>
    <row r="58" spans="4:33" ht="15.75" thickBot="1">
      <c r="D58" s="82" t="s">
        <v>106</v>
      </c>
      <c r="E58" s="92">
        <f t="shared" ref="E58:AB58" si="9">(E42-E50)/E50</f>
        <v>-7.416786795426282E-3</v>
      </c>
      <c r="F58" s="92">
        <f t="shared" si="9"/>
        <v>1.8775215756659258E-3</v>
      </c>
      <c r="G58" s="92">
        <f t="shared" si="9"/>
        <v>4.6837580921881786E-3</v>
      </c>
      <c r="H58" s="92">
        <f t="shared" si="9"/>
        <v>-2.8459390663632977E-3</v>
      </c>
      <c r="I58" s="92">
        <f t="shared" si="9"/>
        <v>6.8321602759401166E-3</v>
      </c>
      <c r="J58" s="92">
        <f t="shared" si="9"/>
        <v>7.9718224691011225E-3</v>
      </c>
      <c r="K58" s="92">
        <f t="shared" si="9"/>
        <v>8.3382628617737573E-3</v>
      </c>
      <c r="L58" s="92">
        <f t="shared" si="9"/>
        <v>1.1252232844227826E-2</v>
      </c>
      <c r="M58" s="92">
        <f t="shared" si="9"/>
        <v>1.0223035345777945E-2</v>
      </c>
      <c r="N58" s="92">
        <f t="shared" si="9"/>
        <v>1.0647523785589481E-2</v>
      </c>
      <c r="O58" s="92">
        <f t="shared" si="9"/>
        <v>1.6211127204757092E-2</v>
      </c>
      <c r="P58" s="92">
        <f t="shared" si="9"/>
        <v>1.975491548650395E-2</v>
      </c>
      <c r="Q58" s="92">
        <f t="shared" si="9"/>
        <v>1.1706889250575113E-2</v>
      </c>
      <c r="R58" s="92">
        <f t="shared" si="9"/>
        <v>1.6124265290600171E-2</v>
      </c>
      <c r="S58" s="92">
        <f t="shared" si="9"/>
        <v>3.8263495395054449E-2</v>
      </c>
      <c r="T58" s="92">
        <f t="shared" si="9"/>
        <v>1.5320093211012045E-2</v>
      </c>
      <c r="U58" s="92">
        <f t="shared" si="9"/>
        <v>1.9960916055054002E-2</v>
      </c>
      <c r="V58" s="92">
        <f t="shared" si="9"/>
        <v>2.0809558703885411E-2</v>
      </c>
      <c r="W58" s="92">
        <f t="shared" si="9"/>
        <v>3.4905811130316829E-2</v>
      </c>
      <c r="X58" s="92">
        <f t="shared" si="9"/>
        <v>-5.9844334016170115E-4</v>
      </c>
      <c r="Y58" s="92">
        <f t="shared" si="9"/>
        <v>1.6237882485536159E-2</v>
      </c>
      <c r="Z58" s="92">
        <f t="shared" si="9"/>
        <v>-4.4228423126395381E-3</v>
      </c>
      <c r="AA58" s="92">
        <f t="shared" si="9"/>
        <v>-5.1904626975532251E-3</v>
      </c>
      <c r="AB58" s="92">
        <f t="shared" si="9"/>
        <v>8.3109109125190908E-4</v>
      </c>
      <c r="AC58" s="92">
        <f>(AC42-AC50)/AC50</f>
        <v>-2.3907380304349474E-3</v>
      </c>
      <c r="AD58" s="92">
        <f>(AD42-AD50)/AD50</f>
        <v>3.3111374255236836E-3</v>
      </c>
      <c r="AE58" s="92">
        <f>(AE42-AE50)/AE50</f>
        <v>5.0888857770187916E-4</v>
      </c>
      <c r="AF58" s="92">
        <f>(AF42-AF50)/AF50</f>
        <v>8.3306913937010157E-3</v>
      </c>
      <c r="AG58" s="92">
        <f>(AG42-AG50)/AG50</f>
        <v>1.3347329019563765E-2</v>
      </c>
    </row>
    <row r="59" spans="4:33" ht="15"/>
  </sheetData>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7554D-0BDF-404F-82D5-3FA55408C0CA}">
  <dimension ref="A1:AG65"/>
  <sheetViews>
    <sheetView showGridLines="0" zoomScale="80" zoomScaleNormal="80" workbookViewId="0">
      <pane xSplit="4" ySplit="5" topLeftCell="E48" activePane="bottomRight" state="frozen"/>
      <selection activeCell="E22" sqref="E22"/>
      <selection pane="topRight" activeCell="E22" sqref="E22"/>
      <selection pane="bottomLeft" activeCell="E22" sqref="E22"/>
      <selection pane="bottomRight" activeCell="X59" sqref="X59"/>
    </sheetView>
  </sheetViews>
  <sheetFormatPr defaultColWidth="18.7109375" defaultRowHeight="12.75" customHeight="1"/>
  <cols>
    <col min="1" max="1" width="3.28515625" customWidth="1"/>
    <col min="2" max="2" width="5.140625" customWidth="1"/>
    <col min="3" max="3" width="2.85546875" customWidth="1"/>
    <col min="4" max="4" width="25" customWidth="1"/>
    <col min="5" max="33" width="7.140625" customWidth="1"/>
  </cols>
  <sheetData>
    <row r="1" spans="1:33" s="93" customFormat="1" ht="17.25">
      <c r="B1" s="94" t="s">
        <v>116</v>
      </c>
    </row>
    <row r="2" spans="1:33" s="93" customFormat="1" ht="12.75" customHeight="1"/>
    <row r="3" spans="1:33" ht="16.5">
      <c r="A3" s="93"/>
      <c r="B3" s="95" t="s">
        <v>117</v>
      </c>
      <c r="C3" s="96">
        <v>7</v>
      </c>
      <c r="D3" s="77" t="s">
        <v>118</v>
      </c>
      <c r="E3" s="97"/>
      <c r="F3" s="97"/>
      <c r="G3" s="97"/>
      <c r="H3" s="97"/>
      <c r="I3" s="97"/>
      <c r="J3" s="97"/>
      <c r="K3" s="97"/>
      <c r="L3" s="97"/>
      <c r="M3" s="97"/>
      <c r="N3" s="97"/>
      <c r="O3" s="97"/>
      <c r="P3" s="97"/>
      <c r="Q3" s="97"/>
      <c r="R3" s="97"/>
      <c r="S3" s="97"/>
      <c r="T3" s="97"/>
      <c r="U3" s="97"/>
      <c r="V3" s="97"/>
      <c r="W3" s="97"/>
      <c r="X3" s="97"/>
      <c r="Y3" s="97"/>
      <c r="Z3" s="97"/>
      <c r="AA3" s="98"/>
      <c r="AB3" s="98"/>
      <c r="AC3" s="98"/>
      <c r="AD3" s="98"/>
      <c r="AE3" s="98"/>
      <c r="AF3" s="98"/>
      <c r="AG3" s="98"/>
    </row>
    <row r="4" spans="1:33" ht="16.5">
      <c r="A4" s="93"/>
      <c r="B4" s="95"/>
      <c r="C4" s="96"/>
      <c r="D4" s="77" t="s">
        <v>112</v>
      </c>
      <c r="E4" s="99"/>
      <c r="F4" s="99"/>
      <c r="G4" s="99"/>
      <c r="H4" s="99"/>
      <c r="I4" s="99"/>
      <c r="J4" s="99"/>
      <c r="K4" s="99"/>
      <c r="L4" s="99"/>
      <c r="M4" s="99"/>
      <c r="N4" s="99"/>
      <c r="O4" s="99"/>
      <c r="P4" s="99"/>
      <c r="Q4" s="99"/>
      <c r="R4" s="99"/>
      <c r="S4" s="99"/>
      <c r="T4" s="99"/>
      <c r="U4" s="99"/>
      <c r="V4" s="99"/>
      <c r="W4" s="99"/>
      <c r="X4" s="99"/>
      <c r="Y4" s="99"/>
      <c r="Z4" s="99"/>
      <c r="AA4" s="100"/>
      <c r="AB4" s="100"/>
      <c r="AC4" s="100"/>
      <c r="AD4" s="100"/>
      <c r="AE4" s="100"/>
      <c r="AF4" s="100"/>
      <c r="AG4" s="100"/>
    </row>
    <row r="5" spans="1:33" ht="15">
      <c r="A5" s="93"/>
      <c r="B5" s="77"/>
      <c r="C5" s="77"/>
      <c r="D5" s="101"/>
      <c r="E5" s="102">
        <v>1990</v>
      </c>
      <c r="F5" s="101">
        <f t="shared" ref="F5:AG5" si="0">E5+1</f>
        <v>1991</v>
      </c>
      <c r="G5" s="101">
        <f t="shared" si="0"/>
        <v>1992</v>
      </c>
      <c r="H5" s="101">
        <f t="shared" si="0"/>
        <v>1993</v>
      </c>
      <c r="I5" s="101">
        <f t="shared" si="0"/>
        <v>1994</v>
      </c>
      <c r="J5" s="101">
        <f t="shared" si="0"/>
        <v>1995</v>
      </c>
      <c r="K5" s="101">
        <f t="shared" si="0"/>
        <v>1996</v>
      </c>
      <c r="L5" s="101">
        <f t="shared" si="0"/>
        <v>1997</v>
      </c>
      <c r="M5" s="101">
        <f t="shared" si="0"/>
        <v>1998</v>
      </c>
      <c r="N5" s="101">
        <f t="shared" si="0"/>
        <v>1999</v>
      </c>
      <c r="O5" s="101">
        <f t="shared" si="0"/>
        <v>2000</v>
      </c>
      <c r="P5" s="101">
        <f t="shared" si="0"/>
        <v>2001</v>
      </c>
      <c r="Q5" s="101">
        <f t="shared" si="0"/>
        <v>2002</v>
      </c>
      <c r="R5" s="101">
        <f t="shared" si="0"/>
        <v>2003</v>
      </c>
      <c r="S5" s="101">
        <f t="shared" si="0"/>
        <v>2004</v>
      </c>
      <c r="T5" s="101">
        <f t="shared" si="0"/>
        <v>2005</v>
      </c>
      <c r="U5" s="101">
        <f t="shared" si="0"/>
        <v>2006</v>
      </c>
      <c r="V5" s="101">
        <f t="shared" si="0"/>
        <v>2007</v>
      </c>
      <c r="W5" s="101">
        <f t="shared" si="0"/>
        <v>2008</v>
      </c>
      <c r="X5" s="101">
        <f t="shared" si="0"/>
        <v>2009</v>
      </c>
      <c r="Y5" s="101">
        <f t="shared" si="0"/>
        <v>2010</v>
      </c>
      <c r="Z5" s="101">
        <f t="shared" si="0"/>
        <v>2011</v>
      </c>
      <c r="AA5" s="101">
        <f t="shared" si="0"/>
        <v>2012</v>
      </c>
      <c r="AB5" s="101">
        <f t="shared" si="0"/>
        <v>2013</v>
      </c>
      <c r="AC5" s="101">
        <f t="shared" si="0"/>
        <v>2014</v>
      </c>
      <c r="AD5" s="101">
        <f t="shared" si="0"/>
        <v>2015</v>
      </c>
      <c r="AE5" s="101">
        <f t="shared" si="0"/>
        <v>2016</v>
      </c>
      <c r="AF5" s="101">
        <f t="shared" si="0"/>
        <v>2017</v>
      </c>
      <c r="AG5" s="101">
        <f t="shared" si="0"/>
        <v>2018</v>
      </c>
    </row>
    <row r="6" spans="1:33" s="103" customFormat="1" ht="14.25">
      <c r="B6" s="104"/>
      <c r="C6" s="104"/>
      <c r="D6" s="104" t="s">
        <v>119</v>
      </c>
      <c r="E6" s="105">
        <f>RASA_summary!E42</f>
        <v>1070.837128983331</v>
      </c>
      <c r="F6" s="106">
        <f>RASA_summary!F42</f>
        <v>1091.3474377477605</v>
      </c>
      <c r="G6" s="106">
        <f>RASA_summary!G42</f>
        <v>1103.2257964475236</v>
      </c>
      <c r="H6" s="106">
        <f>RASA_summary!H42</f>
        <v>1089.4076438554598</v>
      </c>
      <c r="I6" s="106">
        <f>RASA_summary!I42</f>
        <v>1151.221732061804</v>
      </c>
      <c r="J6" s="106">
        <f>RASA_summary!J42</f>
        <v>1164.0823322235947</v>
      </c>
      <c r="K6" s="106">
        <f>RASA_summary!K42</f>
        <v>1175.49576583363</v>
      </c>
      <c r="L6" s="106">
        <f>RASA_summary!L42</f>
        <v>1174.0622259420516</v>
      </c>
      <c r="M6" s="106">
        <f>RASA_summary!M42</f>
        <v>1138.9927088406455</v>
      </c>
      <c r="N6" s="106">
        <f>RASA_summary!N42</f>
        <v>1176.3084263737612</v>
      </c>
      <c r="O6" s="106">
        <f>RASA_summary!O42</f>
        <v>1205.259684086468</v>
      </c>
      <c r="P6" s="106">
        <f>RASA_summary!P42</f>
        <v>1197.2113569377955</v>
      </c>
      <c r="Q6" s="106">
        <f>RASA_summary!Q42</f>
        <v>1220.6103861735951</v>
      </c>
      <c r="R6" s="106">
        <f>RASA_summary!R42</f>
        <v>1235.1677925389406</v>
      </c>
      <c r="S6" s="106">
        <f>RASA_summary!S42</f>
        <v>1257.7930315347201</v>
      </c>
      <c r="T6" s="106">
        <f>RASA_summary!T42</f>
        <v>1236.7128597962965</v>
      </c>
      <c r="U6" s="106">
        <f>RASA_summary!U42</f>
        <v>1219.176989581636</v>
      </c>
      <c r="V6" s="106">
        <f>RASA_summary!V42</f>
        <v>1257.0488286382867</v>
      </c>
      <c r="W6" s="106">
        <f>RASA_summary!W42</f>
        <v>1204.8590996154599</v>
      </c>
      <c r="X6" s="106">
        <f>RASA_summary!X42</f>
        <v>1102.464870417537</v>
      </c>
      <c r="Y6" s="106">
        <f>RASA_summary!Y42</f>
        <v>1171.9852391331465</v>
      </c>
      <c r="Z6" s="106">
        <f>RASA_summary!Z42</f>
        <v>1198.917769652699</v>
      </c>
      <c r="AA6" s="106">
        <f>RASA_summary!AA42</f>
        <v>1238.2557602277514</v>
      </c>
      <c r="AB6" s="106">
        <f>RASA_summary!AB42</f>
        <v>1253.2885187020504</v>
      </c>
      <c r="AC6" s="106">
        <f>RASA_summary!AC42</f>
        <v>1198.8446702199631</v>
      </c>
      <c r="AD6" s="106">
        <f>RASA_summary!AD42</f>
        <v>1166.8427045146834</v>
      </c>
      <c r="AE6" s="106">
        <f>RASA_summary!AE42</f>
        <v>1144.8761232090219</v>
      </c>
      <c r="AF6" s="106">
        <f>RASA_summary!AF42</f>
        <v>1137.8274471950058</v>
      </c>
      <c r="AG6" s="106">
        <f>RASA_summary!AG42</f>
        <v>1091.868569435042</v>
      </c>
    </row>
    <row r="7" spans="1:33" s="107" customFormat="1" ht="15">
      <c r="B7" s="65"/>
      <c r="C7" s="65"/>
      <c r="D7" s="108" t="s">
        <v>120</v>
      </c>
      <c r="E7" s="109">
        <f>RASA_summary!E37</f>
        <v>659.9110486473279</v>
      </c>
      <c r="F7" s="110">
        <f>RASA_summary!F37</f>
        <v>667.68793333977283</v>
      </c>
      <c r="G7" s="110">
        <f>RASA_summary!G37</f>
        <v>683.90245036125418</v>
      </c>
      <c r="H7" s="110">
        <f>RASA_summary!H37</f>
        <v>666.8375820497273</v>
      </c>
      <c r="I7" s="110">
        <f>RASA_summary!I37</f>
        <v>703.49405819554863</v>
      </c>
      <c r="J7" s="110">
        <f>RASA_summary!J37</f>
        <v>701.91758533214033</v>
      </c>
      <c r="K7" s="110">
        <f>RASA_summary!K37</f>
        <v>695.83146170130772</v>
      </c>
      <c r="L7" s="110">
        <f>RASA_summary!L37</f>
        <v>677.17779156628512</v>
      </c>
      <c r="M7" s="110">
        <f>RASA_summary!M37</f>
        <v>659.26428961753402</v>
      </c>
      <c r="N7" s="110">
        <f>RASA_summary!N37</f>
        <v>666.89895150099676</v>
      </c>
      <c r="O7" s="110">
        <f>RASA_summary!O37</f>
        <v>656.21740164368657</v>
      </c>
      <c r="P7" s="110">
        <f>RASA_summary!P37</f>
        <v>639.3227658485132</v>
      </c>
      <c r="Q7" s="110">
        <f>RASA_summary!Q37</f>
        <v>643.32914656140952</v>
      </c>
      <c r="R7" s="110">
        <f>RASA_summary!R37</f>
        <v>635.20881847849944</v>
      </c>
      <c r="S7" s="110">
        <f>RASA_summary!S37</f>
        <v>620.11059896773418</v>
      </c>
      <c r="T7" s="110">
        <f>RASA_summary!T37</f>
        <v>621.1125121746237</v>
      </c>
      <c r="U7" s="110">
        <f>RASA_summary!U37</f>
        <v>583.30356652340447</v>
      </c>
      <c r="V7" s="110">
        <f>RASA_summary!V37</f>
        <v>586.97269730773064</v>
      </c>
      <c r="W7" s="110">
        <f>RASA_summary!W37</f>
        <v>545.71919667488703</v>
      </c>
      <c r="X7" s="110">
        <f>RASA_summary!X37</f>
        <v>497.63663504446339</v>
      </c>
      <c r="Y7" s="110">
        <f>RASA_summary!Y37</f>
        <v>501.8407834133285</v>
      </c>
      <c r="Z7" s="110">
        <f>RASA_summary!Z37</f>
        <v>523.56171545892278</v>
      </c>
      <c r="AA7" s="110">
        <f>RASA_summary!AA37</f>
        <v>532.88292773570038</v>
      </c>
      <c r="AB7" s="110">
        <f>RASA_summary!AB37</f>
        <v>512.20886830032748</v>
      </c>
      <c r="AC7" s="110">
        <f>RASA_summary!AC37</f>
        <v>472.08890693708906</v>
      </c>
      <c r="AD7" s="110">
        <f>RASA_summary!AD37</f>
        <v>450.12431739251059</v>
      </c>
      <c r="AE7" s="110">
        <f>RASA_summary!AE37</f>
        <v>434.62227518784152</v>
      </c>
      <c r="AF7" s="110">
        <f>RASA_summary!AF37</f>
        <v>428.92764451285387</v>
      </c>
      <c r="AG7" s="110">
        <f>RASA_summary!AG37</f>
        <v>404.18266540351192</v>
      </c>
    </row>
    <row r="8" spans="1:33" s="107" customFormat="1" ht="15">
      <c r="B8" s="65"/>
      <c r="C8" s="65"/>
      <c r="D8" s="108" t="s">
        <v>121</v>
      </c>
      <c r="E8" s="109">
        <f>RASA_summary!E38</f>
        <v>295.65061998894362</v>
      </c>
      <c r="F8" s="110">
        <f>RASA_summary!F38</f>
        <v>302.72485682388765</v>
      </c>
      <c r="G8" s="110">
        <f>RASA_summary!G38</f>
        <v>294.72902224091615</v>
      </c>
      <c r="H8" s="110">
        <f>RASA_summary!H38</f>
        <v>295.45644150301081</v>
      </c>
      <c r="I8" s="110">
        <f>RASA_summary!I38</f>
        <v>313.0478401481837</v>
      </c>
      <c r="J8" s="110">
        <f>RASA_summary!J38</f>
        <v>323.68059839840561</v>
      </c>
      <c r="K8" s="110">
        <f>RASA_summary!K38</f>
        <v>333.35044571047769</v>
      </c>
      <c r="L8" s="110">
        <f>RASA_summary!L38</f>
        <v>344.03652561231877</v>
      </c>
      <c r="M8" s="110">
        <f>RASA_summary!M38</f>
        <v>323.39897534985886</v>
      </c>
      <c r="N8" s="110">
        <f>RASA_summary!N38</f>
        <v>345.672765802507</v>
      </c>
      <c r="O8" s="110">
        <f>RASA_summary!O38</f>
        <v>377.89546732886157</v>
      </c>
      <c r="P8" s="110">
        <f>RASA_summary!P38</f>
        <v>385.10122644631593</v>
      </c>
      <c r="Q8" s="110">
        <f>RASA_summary!Q38</f>
        <v>401.66257718157721</v>
      </c>
      <c r="R8" s="110">
        <f>RASA_summary!R38</f>
        <v>413.60411623196615</v>
      </c>
      <c r="S8" s="110">
        <f>RASA_summary!S38</f>
        <v>452.87757779790729</v>
      </c>
      <c r="T8" s="110">
        <f>RASA_summary!T38</f>
        <v>431.08904326959447</v>
      </c>
      <c r="U8" s="110">
        <f>RASA_summary!U38</f>
        <v>436.66705478813668</v>
      </c>
      <c r="V8" s="110">
        <f>RASA_summary!V38</f>
        <v>456.05502582231401</v>
      </c>
      <c r="W8" s="110">
        <f>RASA_summary!W38</f>
        <v>444.94940955094143</v>
      </c>
      <c r="X8" s="110">
        <f>RASA_summary!X38</f>
        <v>396.81782054463986</v>
      </c>
      <c r="Y8" s="110">
        <f>RASA_summary!Y38</f>
        <v>450.75679228446182</v>
      </c>
      <c r="Z8" s="110">
        <f>RASA_summary!Z38</f>
        <v>420.78215891347241</v>
      </c>
      <c r="AA8" s="110">
        <f>RASA_summary!AA38</f>
        <v>439.88807372606641</v>
      </c>
      <c r="AB8" s="110">
        <f>RASA_summary!AB38</f>
        <v>474.51536444648428</v>
      </c>
      <c r="AC8" s="110">
        <f>RASA_summary!AC38</f>
        <v>457.2590338353321</v>
      </c>
      <c r="AD8" s="110">
        <f>RASA_summary!AD38</f>
        <v>462.08923746485181</v>
      </c>
      <c r="AE8" s="110">
        <f>RASA_summary!AE38</f>
        <v>451.14909369966301</v>
      </c>
      <c r="AF8" s="110">
        <f>RASA_summary!AF38</f>
        <v>450.78955314930931</v>
      </c>
      <c r="AG8" s="110">
        <f>RASA_summary!AG38</f>
        <v>440.76861421450781</v>
      </c>
    </row>
    <row r="9" spans="1:33" s="107" customFormat="1" ht="15">
      <c r="B9" s="65"/>
      <c r="C9" s="65"/>
      <c r="D9" s="108" t="s">
        <v>122</v>
      </c>
      <c r="E9" s="109">
        <f>RASA_summary!E39</f>
        <v>104.39785936563302</v>
      </c>
      <c r="F9" s="110">
        <f>RASA_summary!F39</f>
        <v>109.88484121517602</v>
      </c>
      <c r="G9" s="110">
        <f>RASA_summary!G39</f>
        <v>112.78731852121294</v>
      </c>
      <c r="H9" s="110">
        <f>RASA_summary!H39</f>
        <v>116.03726439408418</v>
      </c>
      <c r="I9" s="110">
        <f>RASA_summary!I39</f>
        <v>122.53819113505656</v>
      </c>
      <c r="J9" s="110">
        <f>RASA_summary!J39</f>
        <v>126.05333638950066</v>
      </c>
      <c r="K9" s="110">
        <f>RASA_summary!K39</f>
        <v>133.78916225827177</v>
      </c>
      <c r="L9" s="110">
        <f>RASA_summary!L39</f>
        <v>139.35291504859975</v>
      </c>
      <c r="M9" s="110">
        <f>RASA_summary!M39</f>
        <v>142.57690690709708</v>
      </c>
      <c r="N9" s="110">
        <f>RASA_summary!N39</f>
        <v>149.86448034017872</v>
      </c>
      <c r="O9" s="110">
        <f>RASA_summary!O39</f>
        <v>155.9324627865912</v>
      </c>
      <c r="P9" s="110">
        <f>RASA_summary!P39</f>
        <v>156.65483826265236</v>
      </c>
      <c r="Q9" s="110">
        <f>RASA_summary!Q39</f>
        <v>158.62105367565772</v>
      </c>
      <c r="R9" s="110">
        <f>RASA_summary!R39</f>
        <v>168.5465052419963</v>
      </c>
      <c r="S9" s="110">
        <f>RASA_summary!S39</f>
        <v>167.25547950522193</v>
      </c>
      <c r="T9" s="110">
        <f>RASA_summary!T39</f>
        <v>167.43425117781942</v>
      </c>
      <c r="U9" s="110">
        <f>RASA_summary!U39</f>
        <v>183.04362775869919</v>
      </c>
      <c r="V9" s="110">
        <f>RASA_summary!V39</f>
        <v>197.50416250942834</v>
      </c>
      <c r="W9" s="110">
        <f>RASA_summary!W39</f>
        <v>197.37314931896148</v>
      </c>
      <c r="X9" s="110">
        <f>RASA_summary!X39</f>
        <v>192.3802560508226</v>
      </c>
      <c r="Y9" s="110">
        <f>RASA_summary!Y39</f>
        <v>203.49756266375971</v>
      </c>
      <c r="Z9" s="110">
        <f>RASA_summary!Z39</f>
        <v>238.61022356906074</v>
      </c>
      <c r="AA9" s="110">
        <f>RASA_summary!AA39</f>
        <v>248.35125172703093</v>
      </c>
      <c r="AB9" s="110">
        <f>RASA_summary!AB39</f>
        <v>249.86155578475737</v>
      </c>
      <c r="AC9" s="110">
        <f>RASA_summary!AC39</f>
        <v>253.1671860582708</v>
      </c>
      <c r="AD9" s="110">
        <f>RASA_summary!AD39</f>
        <v>237.78805167694696</v>
      </c>
      <c r="AE9" s="110">
        <f>RASA_summary!AE39</f>
        <v>241.53989261674161</v>
      </c>
      <c r="AF9" s="110">
        <f>RASA_summary!AF39</f>
        <v>239.91037047764857</v>
      </c>
      <c r="AG9" s="110">
        <f>RASA_summary!AG39</f>
        <v>228.87728393306946</v>
      </c>
    </row>
    <row r="10" spans="1:33" s="107" customFormat="1" ht="15">
      <c r="B10" s="65"/>
      <c r="C10" s="65"/>
      <c r="D10" s="108" t="s">
        <v>123</v>
      </c>
      <c r="E10" s="109">
        <f>RASA_summary!E40</f>
        <v>10.877600981426513</v>
      </c>
      <c r="F10" s="110">
        <f>RASA_summary!F40</f>
        <v>11.049806368923907</v>
      </c>
      <c r="G10" s="110">
        <f>RASA_summary!G40</f>
        <v>11.80700532414029</v>
      </c>
      <c r="H10" s="110">
        <f>RASA_summary!H40</f>
        <v>11.076355908637638</v>
      </c>
      <c r="I10" s="110">
        <f>RASA_summary!I40</f>
        <v>12.14164258301512</v>
      </c>
      <c r="J10" s="110">
        <f>RASA_summary!J40</f>
        <v>12.43081210354797</v>
      </c>
      <c r="K10" s="110">
        <f>RASA_summary!K40</f>
        <v>12.524696163572877</v>
      </c>
      <c r="L10" s="110">
        <f>RASA_summary!L40</f>
        <v>13.494993714847755</v>
      </c>
      <c r="M10" s="110">
        <f>RASA_summary!M40</f>
        <v>13.75253696615551</v>
      </c>
      <c r="N10" s="110">
        <f>RASA_summary!N40</f>
        <v>13.872228730078582</v>
      </c>
      <c r="O10" s="110">
        <f>RASA_summary!O40</f>
        <v>15.214352327328641</v>
      </c>
      <c r="P10" s="110">
        <f>RASA_summary!P40</f>
        <v>16.132526380314026</v>
      </c>
      <c r="Q10" s="110">
        <f>RASA_summary!Q40</f>
        <v>16.997608754950559</v>
      </c>
      <c r="R10" s="110">
        <f>RASA_summary!R40</f>
        <v>17.808352586478897</v>
      </c>
      <c r="S10" s="110">
        <f>RASA_summary!S40</f>
        <v>17.549375263856604</v>
      </c>
      <c r="T10" s="110">
        <f>RASA_summary!T40</f>
        <v>17.077053174258626</v>
      </c>
      <c r="U10" s="110">
        <f>RASA_summary!U40</f>
        <v>16.162740511395768</v>
      </c>
      <c r="V10" s="110">
        <f>RASA_summary!V40</f>
        <v>16.516942998813651</v>
      </c>
      <c r="W10" s="110">
        <f>RASA_summary!W40</f>
        <v>16.817344070670156</v>
      </c>
      <c r="X10" s="110">
        <f>RASA_summary!X40</f>
        <v>15.630158777611122</v>
      </c>
      <c r="Y10" s="110">
        <f>RASA_summary!Y40</f>
        <v>15.890100771596398</v>
      </c>
      <c r="Z10" s="110">
        <f>RASA_summary!Z40</f>
        <v>15.963671711243135</v>
      </c>
      <c r="AA10" s="110">
        <f>RASA_summary!AA40</f>
        <v>17.133507038953773</v>
      </c>
      <c r="AB10" s="110">
        <f>RASA_summary!AB40</f>
        <v>16.702730170481214</v>
      </c>
      <c r="AC10" s="110">
        <f>RASA_summary!AC40</f>
        <v>16.329543389270953</v>
      </c>
      <c r="AD10" s="110">
        <f>RASA_summary!AD40</f>
        <v>16.841097980374155</v>
      </c>
      <c r="AE10" s="110">
        <f>RASA_summary!AE40</f>
        <v>17.56486170477573</v>
      </c>
      <c r="AF10" s="110">
        <f>RASA_summary!AF40</f>
        <v>18.199879055194103</v>
      </c>
      <c r="AG10" s="110">
        <f>RASA_summary!AG40</f>
        <v>18.040005883952848</v>
      </c>
    </row>
    <row r="11" spans="1:33" s="107" customFormat="1" ht="15">
      <c r="B11" s="65"/>
      <c r="C11" s="65"/>
      <c r="D11" s="111" t="s">
        <v>105</v>
      </c>
      <c r="E11" s="112" t="str">
        <f>IF(ISTEXT(RASA_summary!E41),RASA_summary!E41,RASA_summary!E41)</f>
        <v>IE</v>
      </c>
      <c r="F11" s="113" t="str">
        <f>IF(ISTEXT(RASA_summary!F41),RASA_summary!F41,RASA_summary!F41)</f>
        <v>IE</v>
      </c>
      <c r="G11" s="113" t="str">
        <f>IF(ISTEXT(RASA_summary!G41),RASA_summary!G41,RASA_summary!G41)</f>
        <v>IE</v>
      </c>
      <c r="H11" s="113" t="str">
        <f>IF(ISTEXT(RASA_summary!H41),RASA_summary!H41,RASA_summary!H41)</f>
        <v>IE</v>
      </c>
      <c r="I11" s="113" t="str">
        <f>IF(ISTEXT(RASA_summary!I41),RASA_summary!I41,RASA_summary!I41)</f>
        <v>IE</v>
      </c>
      <c r="J11" s="113" t="str">
        <f>IF(ISTEXT(RASA_summary!J41),RASA_summary!J41,RASA_summary!J41)</f>
        <v>IE</v>
      </c>
      <c r="K11" s="113" t="str">
        <f>IF(ISTEXT(RASA_summary!K41),RASA_summary!K41,RASA_summary!K41)</f>
        <v>IE</v>
      </c>
      <c r="L11" s="113" t="str">
        <f>IF(ISTEXT(RASA_summary!L41),RASA_summary!L41,RASA_summary!L41)</f>
        <v>IE</v>
      </c>
      <c r="M11" s="113" t="str">
        <f>IF(ISTEXT(RASA_summary!M41),RASA_summary!M41,RASA_summary!M41)</f>
        <v>IE</v>
      </c>
      <c r="N11" s="113" t="str">
        <f>IF(ISTEXT(RASA_summary!N41),RASA_summary!N41,RASA_summary!N41)</f>
        <v>IE</v>
      </c>
      <c r="O11" s="113" t="str">
        <f>IF(ISTEXT(RASA_summary!O41),RASA_summary!O41,RASA_summary!O41)</f>
        <v>IE</v>
      </c>
      <c r="P11" s="113" t="str">
        <f>IF(ISTEXT(RASA_summary!P41),RASA_summary!P41,RASA_summary!P41)</f>
        <v>IE</v>
      </c>
      <c r="Q11" s="113" t="str">
        <f>IF(ISTEXT(RASA_summary!Q41),RASA_summary!Q41,RASA_summary!Q41)</f>
        <v>IE</v>
      </c>
      <c r="R11" s="113" t="str">
        <f>IF(ISTEXT(RASA_summary!R41),RASA_summary!R41,RASA_summary!R41)</f>
        <v>IE</v>
      </c>
      <c r="S11" s="113" t="str">
        <f>IF(ISTEXT(RASA_summary!S41),RASA_summary!S41,RASA_summary!S41)</f>
        <v>IE</v>
      </c>
      <c r="T11" s="113" t="str">
        <f>IF(ISTEXT(RASA_summary!T41),RASA_summary!T41,RASA_summary!T41)</f>
        <v>IE</v>
      </c>
      <c r="U11" s="113" t="str">
        <f>IF(ISTEXT(RASA_summary!U41),RASA_summary!U41,RASA_summary!U41)</f>
        <v>IE</v>
      </c>
      <c r="V11" s="113" t="str">
        <f>IF(ISTEXT(RASA_summary!V41),RASA_summary!V41,RASA_summary!V41)</f>
        <v>IE</v>
      </c>
      <c r="W11" s="113" t="str">
        <f>IF(ISTEXT(RASA_summary!W41),RASA_summary!W41,RASA_summary!W41)</f>
        <v>IE</v>
      </c>
      <c r="X11" s="113" t="str">
        <f>IF(ISTEXT(RASA_summary!X41),RASA_summary!X41,RASA_summary!X41)</f>
        <v>IE</v>
      </c>
      <c r="Y11" s="113" t="str">
        <f>IF(ISTEXT(RASA_summary!Y41),RASA_summary!Y41,RASA_summary!Y41)</f>
        <v>IE</v>
      </c>
      <c r="Z11" s="113" t="str">
        <f>IF(ISTEXT(RASA_summary!Z41),RASA_summary!Z41,RASA_summary!Z41)</f>
        <v>IE</v>
      </c>
      <c r="AA11" s="113" t="str">
        <f>IF(ISTEXT(RASA_summary!AA41),RASA_summary!AA41,RASA_summary!AA41)</f>
        <v>IE</v>
      </c>
      <c r="AB11" s="113" t="str">
        <f>IF(ISTEXT(RASA_summary!AB41),RASA_summary!AB41,RASA_summary!AB41)</f>
        <v>IE</v>
      </c>
      <c r="AC11" s="113" t="str">
        <f>IF(ISTEXT(RASA_summary!AC41),RASA_summary!AC41,RASA_summary!AC41)</f>
        <v>IE</v>
      </c>
      <c r="AD11" s="113" t="str">
        <f>IF(ISTEXT(RASA_summary!AD41),RASA_summary!AD41,RASA_summary!AD41)</f>
        <v>IE</v>
      </c>
      <c r="AE11" s="113" t="str">
        <f>IF(ISTEXT(RASA_summary!AE41),RASA_summary!AE41,RASA_summary!AE41)</f>
        <v>IE</v>
      </c>
      <c r="AF11" s="113" t="str">
        <f>IF(ISTEXT(RASA_summary!AF41),RASA_summary!AF41,RASA_summary!AF41)</f>
        <v>IE</v>
      </c>
      <c r="AG11" s="113" t="str">
        <f>IF(ISTEXT(RASA_summary!AG41),RASA_summary!AG41,RASA_summary!AG41)</f>
        <v>IE</v>
      </c>
    </row>
    <row r="12" spans="1:33" s="103" customFormat="1" ht="14.25">
      <c r="B12" s="104"/>
      <c r="C12" s="104"/>
      <c r="D12" s="104" t="s">
        <v>124</v>
      </c>
      <c r="E12" s="114">
        <f>RASA_summary!E50</f>
        <v>1078.8386452014568</v>
      </c>
      <c r="F12" s="115">
        <f>RASA_summary!F50</f>
        <v>1089.3022492723303</v>
      </c>
      <c r="G12" s="115">
        <f>RASA_summary!G50</f>
        <v>1098.0826429825627</v>
      </c>
      <c r="H12" s="115">
        <f>RASA_summary!H50</f>
        <v>1092.5168803258405</v>
      </c>
      <c r="I12" s="115">
        <f>RASA_summary!I50</f>
        <v>1143.4097732300202</v>
      </c>
      <c r="J12" s="115">
        <f>RASA_summary!J50</f>
        <v>1154.8758668393025</v>
      </c>
      <c r="K12" s="115">
        <f>RASA_summary!K50</f>
        <v>1165.7752255651244</v>
      </c>
      <c r="L12" s="115">
        <f>RASA_summary!L50</f>
        <v>1160.9984015955224</v>
      </c>
      <c r="M12" s="115">
        <f>RASA_summary!M50</f>
        <v>1127.4665781609231</v>
      </c>
      <c r="N12" s="115">
        <f>RASA_summary!N50</f>
        <v>1163.9156072610306</v>
      </c>
      <c r="O12" s="115">
        <f>RASA_summary!O50</f>
        <v>1186.0327562065943</v>
      </c>
      <c r="P12" s="115">
        <f>RASA_summary!P50</f>
        <v>1174.0187164154347</v>
      </c>
      <c r="Q12" s="115">
        <f>RASA_summary!Q50</f>
        <v>1206.4861860116084</v>
      </c>
      <c r="R12" s="115">
        <f>RASA_summary!R50</f>
        <v>1215.5676571562794</v>
      </c>
      <c r="S12" s="115">
        <f>RASA_summary!S50</f>
        <v>1211.4391357428353</v>
      </c>
      <c r="T12" s="115">
        <f>RASA_summary!T50</f>
        <v>1218.0521867592674</v>
      </c>
      <c r="U12" s="115">
        <f>RASA_summary!U50</f>
        <v>1195.3173600975795</v>
      </c>
      <c r="V12" s="115">
        <f>RASA_summary!V50</f>
        <v>1231.4234500648217</v>
      </c>
      <c r="W12" s="115">
        <f>RASA_summary!W50</f>
        <v>1164.2210205579204</v>
      </c>
      <c r="X12" s="115">
        <f>RASA_summary!X50</f>
        <v>1103.1250282440553</v>
      </c>
      <c r="Y12" s="115">
        <f>RASA_summary!Y50</f>
        <v>1153.2587589302223</v>
      </c>
      <c r="Z12" s="115">
        <f>RASA_summary!Z50</f>
        <v>1204.2439507528288</v>
      </c>
      <c r="AA12" s="115">
        <f>RASA_summary!AA50</f>
        <v>1244.7164143454436</v>
      </c>
      <c r="AB12" s="115">
        <f>RASA_summary!AB50</f>
        <v>1252.2477867224654</v>
      </c>
      <c r="AC12" s="115">
        <f>RASA_summary!AC50</f>
        <v>1201.7176623371579</v>
      </c>
      <c r="AD12" s="115">
        <f>RASA_summary!AD50</f>
        <v>1162.9918785799373</v>
      </c>
      <c r="AE12" s="115">
        <f>RASA_summary!AE50</f>
        <v>1144.2938051620399</v>
      </c>
      <c r="AF12" s="115">
        <f>RASA_summary!AF50</f>
        <v>1128.4268711709212</v>
      </c>
      <c r="AG12" s="115">
        <f>RASA_summary!AG50</f>
        <v>1077.4869959853245</v>
      </c>
    </row>
    <row r="13" spans="1:33" s="107" customFormat="1" ht="15">
      <c r="B13" s="65"/>
      <c r="C13" s="65"/>
      <c r="D13" s="108" t="s">
        <v>120</v>
      </c>
      <c r="E13" s="109">
        <f>RASA_summary!E45</f>
        <v>644.31220661721193</v>
      </c>
      <c r="F13" s="110">
        <f>RASA_summary!F45</f>
        <v>646.40122900311633</v>
      </c>
      <c r="G13" s="110">
        <f>RASA_summary!G45</f>
        <v>658.23038499658196</v>
      </c>
      <c r="H13" s="110">
        <f>RASA_summary!H45</f>
        <v>644.6801828865257</v>
      </c>
      <c r="I13" s="110">
        <f>RASA_summary!I45</f>
        <v>680.7760283688574</v>
      </c>
      <c r="J13" s="110">
        <f>RASA_summary!J45</f>
        <v>677.41600719405528</v>
      </c>
      <c r="K13" s="110">
        <f>RASA_summary!K45</f>
        <v>673.66270672434905</v>
      </c>
      <c r="L13" s="110">
        <f>RASA_summary!L45</f>
        <v>657.780058743013</v>
      </c>
      <c r="M13" s="110">
        <f>RASA_summary!M45</f>
        <v>642.00297797996109</v>
      </c>
      <c r="N13" s="110">
        <f>RASA_summary!N45</f>
        <v>651.35893982202379</v>
      </c>
      <c r="O13" s="110">
        <f>RASA_summary!O45</f>
        <v>640.66687611005989</v>
      </c>
      <c r="P13" s="110">
        <f>RASA_summary!P45</f>
        <v>619.2967940638157</v>
      </c>
      <c r="Q13" s="110">
        <f>RASA_summary!Q45</f>
        <v>629.67465658607637</v>
      </c>
      <c r="R13" s="110">
        <f>RASA_summary!R45</f>
        <v>618.88923148145147</v>
      </c>
      <c r="S13" s="110">
        <f>RASA_summary!S45</f>
        <v>608.29073678991506</v>
      </c>
      <c r="T13" s="110">
        <f>RASA_summary!T45</f>
        <v>606.11247857052501</v>
      </c>
      <c r="U13" s="110">
        <f>RASA_summary!U45</f>
        <v>570.6383397393837</v>
      </c>
      <c r="V13" s="110">
        <f>RASA_summary!V45</f>
        <v>572.6696642083956</v>
      </c>
      <c r="W13" s="110">
        <f>RASA_summary!W45</f>
        <v>527.32158212260799</v>
      </c>
      <c r="X13" s="110">
        <f>RASA_summary!X45</f>
        <v>483.77692002422503</v>
      </c>
      <c r="Y13" s="110">
        <f>RASA_summary!Y45</f>
        <v>488.92448027137772</v>
      </c>
      <c r="Z13" s="110">
        <f>RASA_summary!Z45</f>
        <v>520.34921280704532</v>
      </c>
      <c r="AA13" s="110">
        <f>RASA_summary!AA45</f>
        <v>530.75392054134988</v>
      </c>
      <c r="AB13" s="110">
        <f>RASA_summary!AB45</f>
        <v>508.46242157654467</v>
      </c>
      <c r="AC13" s="110">
        <f>RASA_summary!AC45</f>
        <v>464.73671582593585</v>
      </c>
      <c r="AD13" s="110">
        <f>RASA_summary!AD45</f>
        <v>444.00729749831044</v>
      </c>
      <c r="AE13" s="110">
        <f>RASA_summary!AE45</f>
        <v>428.2942543477572</v>
      </c>
      <c r="AF13" s="110">
        <f>RASA_summary!AF45</f>
        <v>415.8032654333075</v>
      </c>
      <c r="AG13" s="110">
        <f>RASA_summary!AG45</f>
        <v>392.51746028179673</v>
      </c>
    </row>
    <row r="14" spans="1:33" s="107" customFormat="1" ht="15">
      <c r="B14" s="65"/>
      <c r="C14" s="65"/>
      <c r="D14" s="108" t="s">
        <v>121</v>
      </c>
      <c r="E14" s="109">
        <f>RASA_summary!E46</f>
        <v>309.48210255425914</v>
      </c>
      <c r="F14" s="110">
        <f>RASA_summary!F46</f>
        <v>309.47898698812622</v>
      </c>
      <c r="G14" s="110">
        <f>RASA_summary!G46</f>
        <v>304.18461469349262</v>
      </c>
      <c r="H14" s="110">
        <f>RASA_summary!H46</f>
        <v>309.87922157633858</v>
      </c>
      <c r="I14" s="110">
        <f>RASA_summary!I46</f>
        <v>317.44716440013076</v>
      </c>
      <c r="J14" s="110">
        <f>RASA_summary!J46</f>
        <v>327.10204802007104</v>
      </c>
      <c r="K14" s="110">
        <f>RASA_summary!K46</f>
        <v>335.90063429456399</v>
      </c>
      <c r="L14" s="110">
        <f>RASA_summary!L46</f>
        <v>341.40138130239961</v>
      </c>
      <c r="M14" s="110">
        <f>RASA_summary!M46</f>
        <v>319.63166135497499</v>
      </c>
      <c r="N14" s="110">
        <f>RASA_summary!N46</f>
        <v>337.5029212468732</v>
      </c>
      <c r="O14" s="110">
        <f>RASA_summary!O46</f>
        <v>364.07896725849844</v>
      </c>
      <c r="P14" s="110">
        <f>RASA_summary!P46</f>
        <v>373.20721540551926</v>
      </c>
      <c r="Q14" s="110">
        <f>RASA_summary!Q46</f>
        <v>390.46893230908461</v>
      </c>
      <c r="R14" s="110">
        <f>RASA_summary!R46</f>
        <v>404.08821297772749</v>
      </c>
      <c r="S14" s="110">
        <f>RASA_summary!S46</f>
        <v>411.92102121001989</v>
      </c>
      <c r="T14" s="110">
        <f>RASA_summary!T46</f>
        <v>422.44745618619925</v>
      </c>
      <c r="U14" s="110">
        <f>RASA_summary!U46</f>
        <v>419.46946811795488</v>
      </c>
      <c r="V14" s="110">
        <f>RASA_summary!V46</f>
        <v>436.81397418166972</v>
      </c>
      <c r="W14" s="110">
        <f>RASA_summary!W46</f>
        <v>418.79638471530546</v>
      </c>
      <c r="X14" s="110">
        <f>RASA_summary!X46</f>
        <v>404.59129718348493</v>
      </c>
      <c r="Y14" s="110">
        <f>RASA_summary!Y46</f>
        <v>438.51253276858569</v>
      </c>
      <c r="Z14" s="110">
        <f>RASA_summary!Z46</f>
        <v>423.24542935056587</v>
      </c>
      <c r="AA14" s="110">
        <f>RASA_summary!AA46</f>
        <v>442.77774178182966</v>
      </c>
      <c r="AB14" s="110">
        <f>RASA_summary!AB46</f>
        <v>473.70502702158564</v>
      </c>
      <c r="AC14" s="110">
        <f>RASA_summary!AC46</f>
        <v>465.14325346572571</v>
      </c>
      <c r="AD14" s="110">
        <f>RASA_summary!AD46</f>
        <v>458.7759587401531</v>
      </c>
      <c r="AE14" s="110">
        <f>RASA_summary!AE46</f>
        <v>449.60599168494844</v>
      </c>
      <c r="AF14" s="110">
        <f>RASA_summary!AF46</f>
        <v>451.6062880983356</v>
      </c>
      <c r="AG14" s="110">
        <f>RASA_summary!AG46</f>
        <v>435.75460828498109</v>
      </c>
    </row>
    <row r="15" spans="1:33" s="107" customFormat="1" ht="15">
      <c r="B15" s="65"/>
      <c r="C15" s="65"/>
      <c r="D15" s="108" t="s">
        <v>122</v>
      </c>
      <c r="E15" s="109">
        <f>RASA_summary!E47</f>
        <v>114.16673504855927</v>
      </c>
      <c r="F15" s="110">
        <f>RASA_summary!F47</f>
        <v>122.37222691216378</v>
      </c>
      <c r="G15" s="110">
        <f>RASA_summary!G47</f>
        <v>123.86063796834769</v>
      </c>
      <c r="H15" s="110">
        <f>RASA_summary!H47</f>
        <v>126.88111995433854</v>
      </c>
      <c r="I15" s="110">
        <f>RASA_summary!I47</f>
        <v>133.04493787801692</v>
      </c>
      <c r="J15" s="110">
        <f>RASA_summary!J47</f>
        <v>137.92699952162812</v>
      </c>
      <c r="K15" s="110">
        <f>RASA_summary!K47</f>
        <v>143.68718838263871</v>
      </c>
      <c r="L15" s="110">
        <f>RASA_summary!L47</f>
        <v>148.32196783526189</v>
      </c>
      <c r="M15" s="110">
        <f>RASA_summary!M47</f>
        <v>152.07940185983148</v>
      </c>
      <c r="N15" s="110">
        <f>RASA_summary!N47</f>
        <v>161.18151746205484</v>
      </c>
      <c r="O15" s="110">
        <f>RASA_summary!O47</f>
        <v>166.07256051070715</v>
      </c>
      <c r="P15" s="110">
        <f>RASA_summary!P47</f>
        <v>165.38218056578572</v>
      </c>
      <c r="Q15" s="110">
        <f>RASA_summary!Q47</f>
        <v>169.34498836149689</v>
      </c>
      <c r="R15" s="110">
        <f>RASA_summary!R47</f>
        <v>174.78186011062175</v>
      </c>
      <c r="S15" s="110">
        <f>RASA_summary!S47</f>
        <v>173.67800247904401</v>
      </c>
      <c r="T15" s="110">
        <f>RASA_summary!T47</f>
        <v>172.41519882828439</v>
      </c>
      <c r="U15" s="110">
        <f>RASA_summary!U47</f>
        <v>189.04681172884534</v>
      </c>
      <c r="V15" s="110">
        <f>RASA_summary!V47</f>
        <v>205.42286867594265</v>
      </c>
      <c r="W15" s="110">
        <f>RASA_summary!W47</f>
        <v>201.28570964933689</v>
      </c>
      <c r="X15" s="110">
        <f>RASA_summary!X47</f>
        <v>199.12665225873428</v>
      </c>
      <c r="Y15" s="110">
        <f>RASA_summary!Y47</f>
        <v>209.93164511866232</v>
      </c>
      <c r="Z15" s="110">
        <f>RASA_summary!Z47</f>
        <v>244.68563688397467</v>
      </c>
      <c r="AA15" s="110">
        <f>RASA_summary!AA47</f>
        <v>254.05124498331051</v>
      </c>
      <c r="AB15" s="110">
        <f>RASA_summary!AB47</f>
        <v>253.37760795385412</v>
      </c>
      <c r="AC15" s="110">
        <f>RASA_summary!AC47</f>
        <v>255.50814965622524</v>
      </c>
      <c r="AD15" s="110">
        <f>RASA_summary!AD47</f>
        <v>243.36752436109967</v>
      </c>
      <c r="AE15" s="110">
        <f>RASA_summary!AE47</f>
        <v>248.82869742455861</v>
      </c>
      <c r="AF15" s="110">
        <f>RASA_summary!AF47</f>
        <v>242.81743858408407</v>
      </c>
      <c r="AG15" s="110">
        <f>RASA_summary!AG47</f>
        <v>231.17492153459409</v>
      </c>
    </row>
    <row r="16" spans="1:33" s="107" customFormat="1" ht="15">
      <c r="B16" s="65"/>
      <c r="C16" s="65"/>
      <c r="D16" s="108" t="s">
        <v>123</v>
      </c>
      <c r="E16" s="109">
        <f>RASA_summary!E48</f>
        <v>10.877600981426513</v>
      </c>
      <c r="F16" s="110">
        <f>RASA_summary!F48</f>
        <v>11.049806368923907</v>
      </c>
      <c r="G16" s="110">
        <f>RASA_summary!G48</f>
        <v>11.80700532414029</v>
      </c>
      <c r="H16" s="110">
        <f>RASA_summary!H48</f>
        <v>11.076355908637638</v>
      </c>
      <c r="I16" s="110">
        <f>RASA_summary!I48</f>
        <v>12.14164258301512</v>
      </c>
      <c r="J16" s="110">
        <f>RASA_summary!J48</f>
        <v>12.43081210354797</v>
      </c>
      <c r="K16" s="110">
        <f>RASA_summary!K48</f>
        <v>12.524696163572877</v>
      </c>
      <c r="L16" s="110">
        <f>RASA_summary!L48</f>
        <v>13.494993714847755</v>
      </c>
      <c r="M16" s="110">
        <f>RASA_summary!M48</f>
        <v>13.75253696615551</v>
      </c>
      <c r="N16" s="110">
        <f>RASA_summary!N48</f>
        <v>13.872228730078582</v>
      </c>
      <c r="O16" s="110">
        <f>RASA_summary!O48</f>
        <v>15.214352327328641</v>
      </c>
      <c r="P16" s="110">
        <f>RASA_summary!P48</f>
        <v>16.132526380314026</v>
      </c>
      <c r="Q16" s="110">
        <f>RASA_summary!Q48</f>
        <v>16.997608754950559</v>
      </c>
      <c r="R16" s="110">
        <f>RASA_summary!R48</f>
        <v>17.808352586478897</v>
      </c>
      <c r="S16" s="110">
        <f>RASA_summary!S48</f>
        <v>17.549375263856604</v>
      </c>
      <c r="T16" s="110">
        <f>RASA_summary!T48</f>
        <v>17.077053174258626</v>
      </c>
      <c r="U16" s="110">
        <f>RASA_summary!U48</f>
        <v>16.162740511395768</v>
      </c>
      <c r="V16" s="110">
        <f>RASA_summary!V48</f>
        <v>16.516942998813651</v>
      </c>
      <c r="W16" s="110">
        <f>RASA_summary!W48</f>
        <v>16.817344070670156</v>
      </c>
      <c r="X16" s="110">
        <f>RASA_summary!X48</f>
        <v>15.630158777611122</v>
      </c>
      <c r="Y16" s="110">
        <f>RASA_summary!Y48</f>
        <v>15.890100771596398</v>
      </c>
      <c r="Z16" s="110">
        <f>RASA_summary!Z48</f>
        <v>15.963671711243135</v>
      </c>
      <c r="AA16" s="110">
        <f>RASA_summary!AA48</f>
        <v>17.133507038953773</v>
      </c>
      <c r="AB16" s="110">
        <f>RASA_summary!AB48</f>
        <v>16.702730170481214</v>
      </c>
      <c r="AC16" s="110">
        <f>RASA_summary!AC48</f>
        <v>16.329543389270953</v>
      </c>
      <c r="AD16" s="110">
        <f>RASA_summary!AD48</f>
        <v>16.841097980374155</v>
      </c>
      <c r="AE16" s="110">
        <f>RASA_summary!AE48</f>
        <v>17.56486170477573</v>
      </c>
      <c r="AF16" s="110">
        <f>RASA_summary!AF48</f>
        <v>18.199879055194103</v>
      </c>
      <c r="AG16" s="110">
        <f>RASA_summary!AG48</f>
        <v>18.040005883952848</v>
      </c>
    </row>
    <row r="17" spans="2:33" s="107" customFormat="1" ht="15">
      <c r="B17" s="65"/>
      <c r="C17" s="65"/>
      <c r="D17" s="111" t="s">
        <v>125</v>
      </c>
      <c r="E17" s="112" t="str">
        <f>RASA_summary!E49</f>
        <v>IE</v>
      </c>
      <c r="F17" s="113" t="str">
        <f>RASA_summary!F49</f>
        <v>IE</v>
      </c>
      <c r="G17" s="113" t="str">
        <f>RASA_summary!G49</f>
        <v>IE</v>
      </c>
      <c r="H17" s="113" t="str">
        <f>RASA_summary!H49</f>
        <v>IE</v>
      </c>
      <c r="I17" s="113" t="str">
        <f>RASA_summary!I49</f>
        <v>IE</v>
      </c>
      <c r="J17" s="113" t="str">
        <f>RASA_summary!J49</f>
        <v>IE</v>
      </c>
      <c r="K17" s="113" t="str">
        <f>RASA_summary!K49</f>
        <v>IE</v>
      </c>
      <c r="L17" s="113" t="str">
        <f>RASA_summary!L49</f>
        <v>IE</v>
      </c>
      <c r="M17" s="113" t="str">
        <f>RASA_summary!M49</f>
        <v>IE</v>
      </c>
      <c r="N17" s="113" t="str">
        <f>RASA_summary!N49</f>
        <v>IE</v>
      </c>
      <c r="O17" s="113" t="str">
        <f>RASA_summary!O49</f>
        <v>IE</v>
      </c>
      <c r="P17" s="113" t="str">
        <f>RASA_summary!P49</f>
        <v>IE</v>
      </c>
      <c r="Q17" s="113" t="str">
        <f>RASA_summary!Q49</f>
        <v>IE</v>
      </c>
      <c r="R17" s="113" t="str">
        <f>RASA_summary!R49</f>
        <v>IE</v>
      </c>
      <c r="S17" s="113" t="str">
        <f>RASA_summary!S49</f>
        <v>IE</v>
      </c>
      <c r="T17" s="113" t="str">
        <f>RASA_summary!T49</f>
        <v>IE</v>
      </c>
      <c r="U17" s="113" t="str">
        <f>RASA_summary!U49</f>
        <v>IE</v>
      </c>
      <c r="V17" s="113" t="str">
        <f>RASA_summary!V49</f>
        <v>IE</v>
      </c>
      <c r="W17" s="113" t="str">
        <f>RASA_summary!W49</f>
        <v>IE</v>
      </c>
      <c r="X17" s="113" t="str">
        <f>RASA_summary!X49</f>
        <v>IE</v>
      </c>
      <c r="Y17" s="113" t="str">
        <f>RASA_summary!Y49</f>
        <v>IE</v>
      </c>
      <c r="Z17" s="113" t="str">
        <f>RASA_summary!Z49</f>
        <v>IE</v>
      </c>
      <c r="AA17" s="113" t="str">
        <f>RASA_summary!AA49</f>
        <v>IE</v>
      </c>
      <c r="AB17" s="113" t="str">
        <f>RASA_summary!AB49</f>
        <v>IE</v>
      </c>
      <c r="AC17" s="113" t="str">
        <f>RASA_summary!AC49</f>
        <v>IE</v>
      </c>
      <c r="AD17" s="113" t="str">
        <f>RASA_summary!AD49</f>
        <v>IE</v>
      </c>
      <c r="AE17" s="113" t="str">
        <f>RASA_summary!AE49</f>
        <v>IE</v>
      </c>
      <c r="AF17" s="113" t="str">
        <f>RASA_summary!AF49</f>
        <v>IE</v>
      </c>
      <c r="AG17" s="113" t="str">
        <f>RASA_summary!AG49</f>
        <v>IE</v>
      </c>
    </row>
    <row r="18" spans="2:33" s="103" customFormat="1" ht="14.25">
      <c r="B18" s="104"/>
      <c r="C18" s="104"/>
      <c r="D18" s="104" t="s">
        <v>126</v>
      </c>
      <c r="E18" s="116">
        <f t="shared" ref="E18:AG22" si="1">E6-E12</f>
        <v>-8.0015162181257438</v>
      </c>
      <c r="F18" s="117">
        <f t="shared" si="1"/>
        <v>2.0451884754302228</v>
      </c>
      <c r="G18" s="117">
        <f t="shared" si="1"/>
        <v>5.1431534649609603</v>
      </c>
      <c r="H18" s="117">
        <f t="shared" si="1"/>
        <v>-3.1092364703806652</v>
      </c>
      <c r="I18" s="117">
        <f t="shared" si="1"/>
        <v>7.8119588317838407</v>
      </c>
      <c r="J18" s="117">
        <f t="shared" si="1"/>
        <v>9.2064653842921871</v>
      </c>
      <c r="K18" s="117">
        <f t="shared" si="1"/>
        <v>9.7205402685056015</v>
      </c>
      <c r="L18" s="117">
        <f t="shared" si="1"/>
        <v>13.063824346529145</v>
      </c>
      <c r="M18" s="117">
        <f t="shared" si="1"/>
        <v>11.526130679722428</v>
      </c>
      <c r="N18" s="117">
        <f t="shared" si="1"/>
        <v>12.392819112730649</v>
      </c>
      <c r="O18" s="117">
        <f t="shared" si="1"/>
        <v>19.226927879873756</v>
      </c>
      <c r="P18" s="117">
        <f t="shared" si="1"/>
        <v>23.192640522360762</v>
      </c>
      <c r="Q18" s="117">
        <f t="shared" si="1"/>
        <v>14.124200161986664</v>
      </c>
      <c r="R18" s="117">
        <f t="shared" si="1"/>
        <v>19.600135382661165</v>
      </c>
      <c r="S18" s="117">
        <f t="shared" si="1"/>
        <v>46.353895791884725</v>
      </c>
      <c r="T18" s="117">
        <f t="shared" si="1"/>
        <v>18.660673037029028</v>
      </c>
      <c r="U18" s="117">
        <f t="shared" si="1"/>
        <v>23.859629484056541</v>
      </c>
      <c r="V18" s="117">
        <f t="shared" si="1"/>
        <v>25.625378573465014</v>
      </c>
      <c r="W18" s="117">
        <f t="shared" si="1"/>
        <v>40.638079057539471</v>
      </c>
      <c r="X18" s="117">
        <f t="shared" si="1"/>
        <v>-0.66015782651834343</v>
      </c>
      <c r="Y18" s="117">
        <f t="shared" si="1"/>
        <v>18.726480202924222</v>
      </c>
      <c r="Z18" s="117">
        <f t="shared" si="1"/>
        <v>-5.3261811001298156</v>
      </c>
      <c r="AA18" s="117">
        <f t="shared" si="1"/>
        <v>-6.4606541176922292</v>
      </c>
      <c r="AB18" s="117">
        <f t="shared" si="1"/>
        <v>1.0407319795849617</v>
      </c>
      <c r="AC18" s="117">
        <f t="shared" si="1"/>
        <v>-2.8729921171948263</v>
      </c>
      <c r="AD18" s="117">
        <f t="shared" si="1"/>
        <v>3.8508259347461262</v>
      </c>
      <c r="AE18" s="117">
        <f t="shared" si="1"/>
        <v>0.58231804698198175</v>
      </c>
      <c r="AF18" s="117">
        <f t="shared" si="1"/>
        <v>9.4005760240845575</v>
      </c>
      <c r="AG18" s="117">
        <f t="shared" si="1"/>
        <v>14.381573449717507</v>
      </c>
    </row>
    <row r="19" spans="2:33" s="107" customFormat="1" ht="15">
      <c r="B19" s="65"/>
      <c r="C19" s="65"/>
      <c r="D19" s="108" t="s">
        <v>120</v>
      </c>
      <c r="E19" s="109">
        <f t="shared" si="1"/>
        <v>15.598842030115975</v>
      </c>
      <c r="F19" s="110">
        <f t="shared" si="1"/>
        <v>21.286704336656499</v>
      </c>
      <c r="G19" s="110">
        <f t="shared" si="1"/>
        <v>25.672065364672221</v>
      </c>
      <c r="H19" s="110">
        <f t="shared" si="1"/>
        <v>22.157399163201603</v>
      </c>
      <c r="I19" s="110">
        <f t="shared" si="1"/>
        <v>22.718029826691236</v>
      </c>
      <c r="J19" s="110">
        <f t="shared" si="1"/>
        <v>24.501578138085051</v>
      </c>
      <c r="K19" s="110">
        <f t="shared" si="1"/>
        <v>22.168754976958667</v>
      </c>
      <c r="L19" s="110">
        <f t="shared" si="1"/>
        <v>19.397732823272122</v>
      </c>
      <c r="M19" s="110">
        <f t="shared" si="1"/>
        <v>17.261311637572931</v>
      </c>
      <c r="N19" s="110">
        <f t="shared" si="1"/>
        <v>15.540011678972974</v>
      </c>
      <c r="O19" s="110">
        <f t="shared" si="1"/>
        <v>15.550525533626683</v>
      </c>
      <c r="P19" s="110">
        <f t="shared" si="1"/>
        <v>20.025971784697504</v>
      </c>
      <c r="Q19" s="110">
        <f t="shared" si="1"/>
        <v>13.654489975333149</v>
      </c>
      <c r="R19" s="110">
        <f t="shared" si="1"/>
        <v>16.319586997047963</v>
      </c>
      <c r="S19" s="110">
        <f t="shared" si="1"/>
        <v>11.819862177819118</v>
      </c>
      <c r="T19" s="110">
        <f t="shared" si="1"/>
        <v>15.000033604098689</v>
      </c>
      <c r="U19" s="110">
        <f t="shared" si="1"/>
        <v>12.665226784020774</v>
      </c>
      <c r="V19" s="110">
        <f t="shared" si="1"/>
        <v>14.303033099335039</v>
      </c>
      <c r="W19" s="110">
        <f t="shared" si="1"/>
        <v>18.397614552279038</v>
      </c>
      <c r="X19" s="110">
        <f t="shared" si="1"/>
        <v>13.859715020238355</v>
      </c>
      <c r="Y19" s="110">
        <f t="shared" si="1"/>
        <v>12.916303141950777</v>
      </c>
      <c r="Z19" s="110">
        <f t="shared" si="1"/>
        <v>3.2125026518774575</v>
      </c>
      <c r="AA19" s="110">
        <f t="shared" si="1"/>
        <v>2.1290071943504927</v>
      </c>
      <c r="AB19" s="110">
        <f t="shared" si="1"/>
        <v>3.7464467237828103</v>
      </c>
      <c r="AC19" s="110">
        <f t="shared" si="1"/>
        <v>7.3521911111532177</v>
      </c>
      <c r="AD19" s="110">
        <f t="shared" si="1"/>
        <v>6.1170198942001548</v>
      </c>
      <c r="AE19" s="110">
        <f t="shared" si="1"/>
        <v>6.3280208400843208</v>
      </c>
      <c r="AF19" s="110">
        <f t="shared" si="1"/>
        <v>13.124379079546372</v>
      </c>
      <c r="AG19" s="110">
        <f t="shared" si="1"/>
        <v>11.665205121715189</v>
      </c>
    </row>
    <row r="20" spans="2:33" s="107" customFormat="1" ht="15">
      <c r="B20" s="65"/>
      <c r="C20" s="65"/>
      <c r="D20" s="108" t="s">
        <v>121</v>
      </c>
      <c r="E20" s="109">
        <f t="shared" si="1"/>
        <v>-13.831482565315525</v>
      </c>
      <c r="F20" s="110">
        <f t="shared" si="1"/>
        <v>-6.7541301642385747</v>
      </c>
      <c r="G20" s="110">
        <f t="shared" si="1"/>
        <v>-9.4555924525764681</v>
      </c>
      <c r="H20" s="110">
        <f t="shared" si="1"/>
        <v>-14.422780073327772</v>
      </c>
      <c r="I20" s="110">
        <f t="shared" si="1"/>
        <v>-4.3993242519470641</v>
      </c>
      <c r="J20" s="110">
        <f t="shared" si="1"/>
        <v>-3.4214496216654311</v>
      </c>
      <c r="K20" s="110">
        <f t="shared" si="1"/>
        <v>-2.5501885840862997</v>
      </c>
      <c r="L20" s="110">
        <f t="shared" si="1"/>
        <v>2.6351443099191556</v>
      </c>
      <c r="M20" s="110">
        <f t="shared" si="1"/>
        <v>3.7673139948838639</v>
      </c>
      <c r="N20" s="110">
        <f t="shared" si="1"/>
        <v>8.1698445556338015</v>
      </c>
      <c r="O20" s="110">
        <f t="shared" si="1"/>
        <v>13.816500070363134</v>
      </c>
      <c r="P20" s="110">
        <f t="shared" si="1"/>
        <v>11.89401104079667</v>
      </c>
      <c r="Q20" s="110">
        <f t="shared" si="1"/>
        <v>11.193644872492598</v>
      </c>
      <c r="R20" s="110">
        <f t="shared" si="1"/>
        <v>9.5159032542386512</v>
      </c>
      <c r="S20" s="110">
        <f t="shared" si="1"/>
        <v>40.956556587887405</v>
      </c>
      <c r="T20" s="110">
        <f t="shared" si="1"/>
        <v>8.6415870833952226</v>
      </c>
      <c r="U20" s="110">
        <f t="shared" si="1"/>
        <v>17.197586670181806</v>
      </c>
      <c r="V20" s="110">
        <f t="shared" si="1"/>
        <v>19.241051640644287</v>
      </c>
      <c r="W20" s="110">
        <f t="shared" si="1"/>
        <v>26.153024835635961</v>
      </c>
      <c r="X20" s="110">
        <f t="shared" si="1"/>
        <v>-7.773476638845068</v>
      </c>
      <c r="Y20" s="110">
        <f t="shared" si="1"/>
        <v>12.244259515876138</v>
      </c>
      <c r="Z20" s="110">
        <f t="shared" si="1"/>
        <v>-2.4632704370934562</v>
      </c>
      <c r="AA20" s="110">
        <f t="shared" si="1"/>
        <v>-2.8896680557632521</v>
      </c>
      <c r="AB20" s="110">
        <f t="shared" si="1"/>
        <v>0.81033742489864835</v>
      </c>
      <c r="AC20" s="110">
        <f t="shared" si="1"/>
        <v>-7.8842196303936021</v>
      </c>
      <c r="AD20" s="110">
        <f t="shared" si="1"/>
        <v>3.313278724698705</v>
      </c>
      <c r="AE20" s="110">
        <f t="shared" si="1"/>
        <v>1.5431020147145773</v>
      </c>
      <c r="AF20" s="110">
        <f t="shared" si="1"/>
        <v>-0.81673494902628363</v>
      </c>
      <c r="AG20" s="110">
        <f t="shared" si="1"/>
        <v>5.0140059295267179</v>
      </c>
    </row>
    <row r="21" spans="2:33" s="107" customFormat="1" ht="15">
      <c r="B21" s="65"/>
      <c r="C21" s="65"/>
      <c r="D21" s="108" t="s">
        <v>122</v>
      </c>
      <c r="E21" s="109">
        <f t="shared" si="1"/>
        <v>-9.7688756829262502</v>
      </c>
      <c r="F21" s="110">
        <f t="shared" si="1"/>
        <v>-12.487385696987758</v>
      </c>
      <c r="G21" s="110">
        <f t="shared" si="1"/>
        <v>-11.07331944713475</v>
      </c>
      <c r="H21" s="110">
        <f t="shared" si="1"/>
        <v>-10.843855560254369</v>
      </c>
      <c r="I21" s="110">
        <f t="shared" si="1"/>
        <v>-10.50674674296036</v>
      </c>
      <c r="J21" s="110">
        <f t="shared" si="1"/>
        <v>-11.873663132127461</v>
      </c>
      <c r="K21" s="110">
        <f t="shared" si="1"/>
        <v>-9.8980261243669361</v>
      </c>
      <c r="L21" s="110">
        <f t="shared" si="1"/>
        <v>-8.9690527866621323</v>
      </c>
      <c r="M21" s="110">
        <f t="shared" si="1"/>
        <v>-9.5024949527343949</v>
      </c>
      <c r="N21" s="110">
        <f t="shared" si="1"/>
        <v>-11.317037121876126</v>
      </c>
      <c r="O21" s="110">
        <f t="shared" si="1"/>
        <v>-10.140097724115947</v>
      </c>
      <c r="P21" s="110">
        <f t="shared" si="1"/>
        <v>-8.727342303133355</v>
      </c>
      <c r="Q21" s="110">
        <f t="shared" si="1"/>
        <v>-10.723934685839168</v>
      </c>
      <c r="R21" s="110">
        <f t="shared" si="1"/>
        <v>-6.2353548686254499</v>
      </c>
      <c r="S21" s="110">
        <f t="shared" si="1"/>
        <v>-6.4225229738220833</v>
      </c>
      <c r="T21" s="110">
        <f t="shared" si="1"/>
        <v>-4.9809476504649695</v>
      </c>
      <c r="U21" s="110">
        <f t="shared" si="1"/>
        <v>-6.0031839701461536</v>
      </c>
      <c r="V21" s="110">
        <f t="shared" si="1"/>
        <v>-7.9187061665143119</v>
      </c>
      <c r="W21" s="110">
        <f t="shared" si="1"/>
        <v>-3.9125603303754133</v>
      </c>
      <c r="X21" s="110">
        <f t="shared" si="1"/>
        <v>-6.7463962079116868</v>
      </c>
      <c r="Y21" s="110">
        <f t="shared" si="1"/>
        <v>-6.4340824549026081</v>
      </c>
      <c r="Z21" s="110">
        <f t="shared" si="1"/>
        <v>-6.0754133149139307</v>
      </c>
      <c r="AA21" s="110">
        <f t="shared" si="1"/>
        <v>-5.6999932562795834</v>
      </c>
      <c r="AB21" s="110">
        <f t="shared" si="1"/>
        <v>-3.5160521690967528</v>
      </c>
      <c r="AC21" s="110">
        <f t="shared" si="1"/>
        <v>-2.3409635979544419</v>
      </c>
      <c r="AD21" s="110">
        <f t="shared" si="1"/>
        <v>-5.5794726841527051</v>
      </c>
      <c r="AE21" s="110">
        <f t="shared" si="1"/>
        <v>-7.2888048078170016</v>
      </c>
      <c r="AF21" s="110">
        <f t="shared" si="1"/>
        <v>-2.9070681064355028</v>
      </c>
      <c r="AG21" s="110">
        <f t="shared" si="1"/>
        <v>-2.2976376015246274</v>
      </c>
    </row>
    <row r="22" spans="2:33" s="107" customFormat="1" ht="15">
      <c r="B22" s="65"/>
      <c r="C22" s="65"/>
      <c r="D22" s="108" t="s">
        <v>123</v>
      </c>
      <c r="E22" s="109">
        <f t="shared" si="1"/>
        <v>0</v>
      </c>
      <c r="F22" s="110">
        <f t="shared" si="1"/>
        <v>0</v>
      </c>
      <c r="G22" s="110">
        <f t="shared" si="1"/>
        <v>0</v>
      </c>
      <c r="H22" s="110">
        <f t="shared" si="1"/>
        <v>0</v>
      </c>
      <c r="I22" s="110">
        <f t="shared" si="1"/>
        <v>0</v>
      </c>
      <c r="J22" s="110">
        <f t="shared" si="1"/>
        <v>0</v>
      </c>
      <c r="K22" s="110">
        <f t="shared" si="1"/>
        <v>0</v>
      </c>
      <c r="L22" s="110">
        <f t="shared" si="1"/>
        <v>0</v>
      </c>
      <c r="M22" s="110">
        <f t="shared" si="1"/>
        <v>0</v>
      </c>
      <c r="N22" s="110">
        <f t="shared" si="1"/>
        <v>0</v>
      </c>
      <c r="O22" s="110">
        <f t="shared" si="1"/>
        <v>0</v>
      </c>
      <c r="P22" s="110">
        <f t="shared" si="1"/>
        <v>0</v>
      </c>
      <c r="Q22" s="110">
        <f t="shared" si="1"/>
        <v>0</v>
      </c>
      <c r="R22" s="110">
        <f t="shared" si="1"/>
        <v>0</v>
      </c>
      <c r="S22" s="110">
        <f t="shared" si="1"/>
        <v>0</v>
      </c>
      <c r="T22" s="110">
        <f t="shared" si="1"/>
        <v>0</v>
      </c>
      <c r="U22" s="110">
        <f t="shared" si="1"/>
        <v>0</v>
      </c>
      <c r="V22" s="110">
        <f t="shared" si="1"/>
        <v>0</v>
      </c>
      <c r="W22" s="110">
        <f t="shared" si="1"/>
        <v>0</v>
      </c>
      <c r="X22" s="110">
        <f t="shared" si="1"/>
        <v>0</v>
      </c>
      <c r="Y22" s="110">
        <f t="shared" si="1"/>
        <v>0</v>
      </c>
      <c r="Z22" s="110">
        <f t="shared" si="1"/>
        <v>0</v>
      </c>
      <c r="AA22" s="110">
        <f t="shared" si="1"/>
        <v>0</v>
      </c>
      <c r="AB22" s="110">
        <f t="shared" si="1"/>
        <v>0</v>
      </c>
      <c r="AC22" s="110">
        <f t="shared" si="1"/>
        <v>0</v>
      </c>
      <c r="AD22" s="110">
        <f t="shared" si="1"/>
        <v>0</v>
      </c>
      <c r="AE22" s="110">
        <f t="shared" si="1"/>
        <v>0</v>
      </c>
      <c r="AF22" s="110">
        <f t="shared" si="1"/>
        <v>0</v>
      </c>
      <c r="AG22" s="110">
        <f t="shared" si="1"/>
        <v>0</v>
      </c>
    </row>
    <row r="23" spans="2:33" s="107" customFormat="1" ht="15.75" thickBot="1">
      <c r="B23" s="65"/>
      <c r="C23" s="65"/>
      <c r="D23" s="118" t="s">
        <v>125</v>
      </c>
      <c r="E23" s="119" t="s">
        <v>109</v>
      </c>
      <c r="F23" s="120" t="s">
        <v>127</v>
      </c>
      <c r="G23" s="120" t="s">
        <v>127</v>
      </c>
      <c r="H23" s="120" t="s">
        <v>127</v>
      </c>
      <c r="I23" s="120" t="s">
        <v>127</v>
      </c>
      <c r="J23" s="120" t="s">
        <v>127</v>
      </c>
      <c r="K23" s="120" t="s">
        <v>127</v>
      </c>
      <c r="L23" s="120" t="s">
        <v>127</v>
      </c>
      <c r="M23" s="120" t="s">
        <v>127</v>
      </c>
      <c r="N23" s="120" t="s">
        <v>127</v>
      </c>
      <c r="O23" s="120" t="s">
        <v>127</v>
      </c>
      <c r="P23" s="120" t="s">
        <v>127</v>
      </c>
      <c r="Q23" s="120" t="s">
        <v>127</v>
      </c>
      <c r="R23" s="120" t="s">
        <v>127</v>
      </c>
      <c r="S23" s="120" t="s">
        <v>127</v>
      </c>
      <c r="T23" s="120" t="s">
        <v>127</v>
      </c>
      <c r="U23" s="120" t="s">
        <v>127</v>
      </c>
      <c r="V23" s="120" t="s">
        <v>127</v>
      </c>
      <c r="W23" s="120" t="s">
        <v>127</v>
      </c>
      <c r="X23" s="120" t="s">
        <v>127</v>
      </c>
      <c r="Y23" s="120" t="s">
        <v>127</v>
      </c>
      <c r="Z23" s="120" t="s">
        <v>127</v>
      </c>
      <c r="AA23" s="120" t="s">
        <v>127</v>
      </c>
      <c r="AB23" s="120" t="s">
        <v>127</v>
      </c>
      <c r="AC23" s="120" t="s">
        <v>127</v>
      </c>
      <c r="AD23" s="120" t="s">
        <v>127</v>
      </c>
      <c r="AE23" s="120" t="s">
        <v>127</v>
      </c>
      <c r="AF23" s="120" t="s">
        <v>127</v>
      </c>
      <c r="AG23" s="120" t="s">
        <v>127</v>
      </c>
    </row>
    <row r="24" spans="2:33" s="103" customFormat="1" ht="15" thickTop="1">
      <c r="B24" s="104"/>
      <c r="C24" s="104"/>
      <c r="D24" s="104" t="s">
        <v>128</v>
      </c>
      <c r="E24" s="116">
        <v>-12.003462330780124</v>
      </c>
      <c r="F24" s="121">
        <v>-6.1554827252266534E-2</v>
      </c>
      <c r="G24" s="121">
        <v>3.8843449246267077</v>
      </c>
      <c r="H24" s="121">
        <v>2.9858690727381134</v>
      </c>
      <c r="I24" s="121">
        <v>4.4084610812565206</v>
      </c>
      <c r="J24" s="121">
        <v>4.6000072551542317</v>
      </c>
      <c r="K24" s="121">
        <v>3.3004998995702253</v>
      </c>
      <c r="L24" s="121">
        <v>11.983684508019682</v>
      </c>
      <c r="M24" s="121">
        <v>10.201913209849215</v>
      </c>
      <c r="N24" s="121">
        <v>12.59582008732577</v>
      </c>
      <c r="O24" s="121">
        <v>13.051445719296405</v>
      </c>
      <c r="P24" s="121">
        <v>14.60602653195895</v>
      </c>
      <c r="Q24" s="121">
        <v>17.130111968276065</v>
      </c>
      <c r="R24" s="121">
        <v>17.417316220227942</v>
      </c>
      <c r="S24" s="121">
        <v>31.615713730509924</v>
      </c>
      <c r="T24" s="121">
        <v>11.599014228690889</v>
      </c>
      <c r="U24" s="121">
        <v>23.008558717212114</v>
      </c>
      <c r="V24" s="121">
        <v>19.725250604677765</v>
      </c>
      <c r="W24" s="121">
        <v>13.819203719641489</v>
      </c>
      <c r="X24" s="121">
        <v>0.53745753945962893</v>
      </c>
      <c r="Y24" s="121">
        <v>8.7444545900387283</v>
      </c>
      <c r="Z24" s="121">
        <v>-6.2991986100658295</v>
      </c>
      <c r="AA24" s="121">
        <v>-5.0230326181091005</v>
      </c>
      <c r="AB24" s="121">
        <v>-2.1244865105683761</v>
      </c>
      <c r="AC24" s="121">
        <v>-1.0104307418511942</v>
      </c>
      <c r="AD24" s="121">
        <v>0.67440266059018483</v>
      </c>
      <c r="AE24" s="121">
        <v>0.1278230308323435</v>
      </c>
      <c r="AF24" s="121">
        <v>4.9629194589688783</v>
      </c>
      <c r="AG24" s="121">
        <v>6.8463413045996253</v>
      </c>
    </row>
    <row r="25" spans="2:33" s="107" customFormat="1" ht="15">
      <c r="B25" s="65"/>
      <c r="C25" s="65"/>
      <c r="D25" s="108" t="s">
        <v>120</v>
      </c>
      <c r="E25" s="109">
        <v>1.3808658766119772</v>
      </c>
      <c r="F25" s="110">
        <v>8.9601864411904408</v>
      </c>
      <c r="G25" s="110">
        <v>8.7330479889408839</v>
      </c>
      <c r="H25" s="110">
        <v>8.7853904064430264</v>
      </c>
      <c r="I25" s="110">
        <v>8.9412957475883044</v>
      </c>
      <c r="J25" s="110">
        <v>7.2254686253566334</v>
      </c>
      <c r="K25" s="110">
        <v>3.8455068596704898</v>
      </c>
      <c r="L25" s="110">
        <v>4.4011419865441459</v>
      </c>
      <c r="M25" s="110">
        <v>1.1850583057276973</v>
      </c>
      <c r="N25" s="110">
        <v>0.43536431863312519</v>
      </c>
      <c r="O25" s="110">
        <v>0.83733412162403476</v>
      </c>
      <c r="P25" s="110">
        <v>4.0150784352531508</v>
      </c>
      <c r="Q25" s="110">
        <v>1.161175584576521</v>
      </c>
      <c r="R25" s="110">
        <v>1.0333397439676044</v>
      </c>
      <c r="S25" s="110">
        <v>0.80982218211905166</v>
      </c>
      <c r="T25" s="110">
        <v>0.48072990956242401</v>
      </c>
      <c r="U25" s="110">
        <v>0.87424860648398617</v>
      </c>
      <c r="V25" s="110">
        <v>0.61852021627357257</v>
      </c>
      <c r="W25" s="110">
        <v>0.52927501698951362</v>
      </c>
      <c r="X25" s="110">
        <v>0.39760025506771485</v>
      </c>
      <c r="Y25" s="110">
        <v>-0.48879951964520102</v>
      </c>
      <c r="Z25" s="110">
        <v>-1.0103492702914612</v>
      </c>
      <c r="AA25" s="110">
        <v>-1.7936491409474522</v>
      </c>
      <c r="AB25" s="110">
        <v>-2.3724430133430117</v>
      </c>
      <c r="AC25" s="110">
        <v>-2.3308367042987994</v>
      </c>
      <c r="AD25" s="110">
        <v>-0.13274316574812201</v>
      </c>
      <c r="AE25" s="110">
        <v>-1.0070379986294691</v>
      </c>
      <c r="AF25" s="110">
        <v>1.5955122224732423</v>
      </c>
      <c r="AG25" s="110">
        <v>-1.2910292763342133</v>
      </c>
    </row>
    <row r="26" spans="2:33" s="107" customFormat="1" ht="15">
      <c r="B26" s="65"/>
      <c r="C26" s="65"/>
      <c r="D26" s="108" t="s">
        <v>121</v>
      </c>
      <c r="E26" s="109">
        <v>-14.32307242926033</v>
      </c>
      <c r="F26" s="110">
        <v>-7.6735616380870564</v>
      </c>
      <c r="G26" s="110">
        <v>-5.0661642568135683</v>
      </c>
      <c r="H26" s="110">
        <v>-6.3120459401802185</v>
      </c>
      <c r="I26" s="110">
        <v>-5.1633014335125766</v>
      </c>
      <c r="J26" s="110">
        <v>-2.6745587677708911</v>
      </c>
      <c r="K26" s="110">
        <v>-0.93304542746778374</v>
      </c>
      <c r="L26" s="110">
        <v>6.9354440547776761</v>
      </c>
      <c r="M26" s="110">
        <v>8.9408883391824325</v>
      </c>
      <c r="N26" s="110">
        <v>13.106119677607765</v>
      </c>
      <c r="O26" s="110">
        <v>12.948957483672295</v>
      </c>
      <c r="P26" s="110">
        <v>10.516260898611213</v>
      </c>
      <c r="Q26" s="110">
        <v>17.31074993133959</v>
      </c>
      <c r="R26" s="110">
        <v>15.205963647893652</v>
      </c>
      <c r="S26" s="110">
        <v>29.690625658126386</v>
      </c>
      <c r="T26" s="110">
        <v>11.148862092144215</v>
      </c>
      <c r="U26" s="110">
        <v>23.802655678135423</v>
      </c>
      <c r="V26" s="110">
        <v>21.945813119280235</v>
      </c>
      <c r="W26" s="110">
        <v>13.071300655111317</v>
      </c>
      <c r="X26" s="110">
        <v>2.21437717362946</v>
      </c>
      <c r="Y26" s="110">
        <v>10.978308285395761</v>
      </c>
      <c r="Z26" s="110">
        <v>-3.5132075185089393</v>
      </c>
      <c r="AA26" s="110">
        <v>-1.981537227331432</v>
      </c>
      <c r="AB26" s="110">
        <v>-0.62551647092394724</v>
      </c>
      <c r="AC26" s="110">
        <v>-0.78990785424394949</v>
      </c>
      <c r="AD26" s="110">
        <v>1.175479357801904</v>
      </c>
      <c r="AE26" s="110">
        <v>2.5433608993220913</v>
      </c>
      <c r="AF26" s="110">
        <v>3.7361669720805111</v>
      </c>
      <c r="AG26" s="110">
        <v>6.3059645654956409</v>
      </c>
    </row>
    <row r="27" spans="2:33" s="107" customFormat="1" ht="15">
      <c r="B27" s="65"/>
      <c r="C27" s="65"/>
      <c r="D27" s="111" t="s">
        <v>122</v>
      </c>
      <c r="E27" s="112">
        <v>0.93874422186822759</v>
      </c>
      <c r="F27" s="113">
        <v>-1.3481796303556519</v>
      </c>
      <c r="G27" s="113">
        <v>0.21746119249939286</v>
      </c>
      <c r="H27" s="113">
        <v>0.51252460647530629</v>
      </c>
      <c r="I27" s="113">
        <v>0.63046676718079209</v>
      </c>
      <c r="J27" s="113">
        <v>4.9097397568488986E-2</v>
      </c>
      <c r="K27" s="113">
        <v>0.38803846736751951</v>
      </c>
      <c r="L27" s="113">
        <v>0.64709846669785864</v>
      </c>
      <c r="M27" s="113">
        <v>7.5966564939084685E-2</v>
      </c>
      <c r="N27" s="113">
        <v>-0.94566390891511865</v>
      </c>
      <c r="O27" s="113">
        <v>-0.73484588599992362</v>
      </c>
      <c r="P27" s="113">
        <v>7.4687198094586321E-2</v>
      </c>
      <c r="Q27" s="113">
        <v>-1.341813547640043</v>
      </c>
      <c r="R27" s="113">
        <v>1.1780128283666877</v>
      </c>
      <c r="S27" s="113">
        <v>1.1152658902644861</v>
      </c>
      <c r="T27" s="113">
        <v>-3.0577773015748676E-2</v>
      </c>
      <c r="U27" s="113">
        <v>-1.668345567407294</v>
      </c>
      <c r="V27" s="113">
        <v>-2.8390827308760431</v>
      </c>
      <c r="W27" s="113">
        <v>0.21862804754065923</v>
      </c>
      <c r="X27" s="113">
        <v>-2.0745198892375454</v>
      </c>
      <c r="Y27" s="113">
        <v>-1.7450541757118327</v>
      </c>
      <c r="Z27" s="113">
        <v>-1.7756418212654297</v>
      </c>
      <c r="AA27" s="113">
        <v>-1.2478462498302156</v>
      </c>
      <c r="AB27" s="113">
        <v>0.87347297369858257</v>
      </c>
      <c r="AC27" s="113">
        <v>2.1103138166915549</v>
      </c>
      <c r="AD27" s="113">
        <v>-0.36833353146359726</v>
      </c>
      <c r="AE27" s="113">
        <v>-1.4084998698602791</v>
      </c>
      <c r="AF27" s="113">
        <v>-0.3687597355848744</v>
      </c>
      <c r="AG27" s="113">
        <v>1.8314060154381973</v>
      </c>
    </row>
    <row r="28" spans="2:33" s="103" customFormat="1" ht="15">
      <c r="B28" s="65"/>
      <c r="C28" s="104"/>
      <c r="D28" s="104" t="s">
        <v>129</v>
      </c>
      <c r="E28" s="116">
        <v>0.2600885019872145</v>
      </c>
      <c r="F28" s="117">
        <v>0.31370402762122523</v>
      </c>
      <c r="G28" s="117">
        <v>0.31910353266597602</v>
      </c>
      <c r="H28" s="117">
        <v>0.31580599012800425</v>
      </c>
      <c r="I28" s="117">
        <v>0.36166779447812936</v>
      </c>
      <c r="J28" s="117">
        <v>0.40964848274696469</v>
      </c>
      <c r="K28" s="117">
        <v>0.44212850155094369</v>
      </c>
      <c r="L28" s="117">
        <v>0.44673096334812362</v>
      </c>
      <c r="M28" s="117">
        <v>0.44870682725139932</v>
      </c>
      <c r="N28" s="117">
        <v>0.4469301435612788</v>
      </c>
      <c r="O28" s="117">
        <v>0.50819416422499786</v>
      </c>
      <c r="P28" s="117">
        <v>0.57579908688499815</v>
      </c>
      <c r="Q28" s="117">
        <v>0.63736156670999855</v>
      </c>
      <c r="R28" s="117">
        <v>0.64181220179999421</v>
      </c>
      <c r="S28" s="117">
        <v>0.67003714030156525</v>
      </c>
      <c r="T28" s="117">
        <v>0.67733432579999775</v>
      </c>
      <c r="U28" s="117">
        <v>0.67294790464000043</v>
      </c>
      <c r="V28" s="117">
        <v>0.67292012656000266</v>
      </c>
      <c r="W28" s="117">
        <v>0.60697760309999671</v>
      </c>
      <c r="X28" s="117">
        <v>0.55142062079500098</v>
      </c>
      <c r="Y28" s="117">
        <v>0.71131220440500098</v>
      </c>
      <c r="Z28" s="117">
        <v>0.69870085263000259</v>
      </c>
      <c r="AA28" s="117">
        <v>0.73292545226999894</v>
      </c>
      <c r="AB28" s="117">
        <v>-0.19810281732808407</v>
      </c>
      <c r="AC28" s="117">
        <v>-0.23212733368536509</v>
      </c>
      <c r="AD28" s="117">
        <v>-1.0795507038075204E-2</v>
      </c>
      <c r="AE28" s="117">
        <v>-0.1158984461334021</v>
      </c>
      <c r="AF28" s="117">
        <v>-0.1053999523254212</v>
      </c>
      <c r="AG28" s="117">
        <v>-0.13237277318442103</v>
      </c>
    </row>
    <row r="29" spans="2:33" s="107" customFormat="1" ht="15">
      <c r="B29" s="65"/>
      <c r="C29" s="65"/>
      <c r="D29" s="108" t="s">
        <v>120</v>
      </c>
      <c r="E29" s="109">
        <v>0</v>
      </c>
      <c r="F29" s="110">
        <v>0</v>
      </c>
      <c r="G29" s="110">
        <v>0</v>
      </c>
      <c r="H29" s="110">
        <v>0</v>
      </c>
      <c r="I29" s="110">
        <v>0</v>
      </c>
      <c r="J29" s="110">
        <v>0</v>
      </c>
      <c r="K29" s="110">
        <v>0</v>
      </c>
      <c r="L29" s="110">
        <v>0</v>
      </c>
      <c r="M29" s="110">
        <v>0</v>
      </c>
      <c r="N29" s="110">
        <v>0</v>
      </c>
      <c r="O29" s="110">
        <v>0</v>
      </c>
      <c r="P29" s="110">
        <v>0</v>
      </c>
      <c r="Q29" s="110">
        <v>0</v>
      </c>
      <c r="R29" s="110">
        <v>0</v>
      </c>
      <c r="S29" s="110">
        <v>0</v>
      </c>
      <c r="T29" s="110">
        <v>0</v>
      </c>
      <c r="U29" s="110">
        <v>0</v>
      </c>
      <c r="V29" s="110">
        <v>0</v>
      </c>
      <c r="W29" s="110">
        <v>0</v>
      </c>
      <c r="X29" s="110">
        <v>0</v>
      </c>
      <c r="Y29" s="110">
        <v>0</v>
      </c>
      <c r="Z29" s="110">
        <v>0</v>
      </c>
      <c r="AA29" s="110">
        <v>0</v>
      </c>
      <c r="AB29" s="110">
        <v>0</v>
      </c>
      <c r="AC29" s="110">
        <v>0</v>
      </c>
      <c r="AD29" s="110">
        <v>0</v>
      </c>
      <c r="AE29" s="110">
        <v>0</v>
      </c>
      <c r="AF29" s="110">
        <v>0</v>
      </c>
      <c r="AG29" s="110">
        <v>0</v>
      </c>
    </row>
    <row r="30" spans="2:33" s="107" customFormat="1" ht="15">
      <c r="B30" s="65"/>
      <c r="C30" s="65"/>
      <c r="D30" s="108" t="s">
        <v>121</v>
      </c>
      <c r="E30" s="109">
        <v>0.2600885019872145</v>
      </c>
      <c r="F30" s="110">
        <v>0.31370402762122523</v>
      </c>
      <c r="G30" s="110">
        <v>0.31910353266597602</v>
      </c>
      <c r="H30" s="110">
        <v>0.31580599012800425</v>
      </c>
      <c r="I30" s="110">
        <v>0.36166779447812936</v>
      </c>
      <c r="J30" s="110">
        <v>0.40964848274696469</v>
      </c>
      <c r="K30" s="110">
        <v>0.44212850155094369</v>
      </c>
      <c r="L30" s="110">
        <v>0.44673096334812362</v>
      </c>
      <c r="M30" s="110">
        <v>0.44870682725139932</v>
      </c>
      <c r="N30" s="110">
        <v>0.4469301435612788</v>
      </c>
      <c r="O30" s="110">
        <v>0.50819416422499786</v>
      </c>
      <c r="P30" s="110">
        <v>0.57579908688499815</v>
      </c>
      <c r="Q30" s="110">
        <v>0.63736156670999855</v>
      </c>
      <c r="R30" s="110">
        <v>0.64181220179999421</v>
      </c>
      <c r="S30" s="110">
        <v>0.67003714030156525</v>
      </c>
      <c r="T30" s="110">
        <v>0.67733432579999775</v>
      </c>
      <c r="U30" s="110">
        <v>0.67294790464000043</v>
      </c>
      <c r="V30" s="110">
        <v>0.67292012656000266</v>
      </c>
      <c r="W30" s="110">
        <v>0.60697760309999671</v>
      </c>
      <c r="X30" s="110">
        <v>0.55142062079500098</v>
      </c>
      <c r="Y30" s="110">
        <v>0.71131220440500098</v>
      </c>
      <c r="Z30" s="110">
        <v>0.69870085263000259</v>
      </c>
      <c r="AA30" s="110">
        <v>0.73292545226999894</v>
      </c>
      <c r="AB30" s="110">
        <v>-0.19810281732808407</v>
      </c>
      <c r="AC30" s="110">
        <v>-0.23212733368536509</v>
      </c>
      <c r="AD30" s="110">
        <v>-1.0795507038075204E-2</v>
      </c>
      <c r="AE30" s="110">
        <v>-0.1158984461334021</v>
      </c>
      <c r="AF30" s="110">
        <v>-0.1053999523254212</v>
      </c>
      <c r="AG30" s="110">
        <v>-0.13237277318442103</v>
      </c>
    </row>
    <row r="31" spans="2:33" s="107" customFormat="1" ht="15">
      <c r="B31" s="65"/>
      <c r="C31" s="65"/>
      <c r="D31" s="111" t="s">
        <v>122</v>
      </c>
      <c r="E31" s="112">
        <v>0</v>
      </c>
      <c r="F31" s="113">
        <v>0</v>
      </c>
      <c r="G31" s="113">
        <v>0</v>
      </c>
      <c r="H31" s="113">
        <v>0</v>
      </c>
      <c r="I31" s="113">
        <v>0</v>
      </c>
      <c r="J31" s="113">
        <v>0</v>
      </c>
      <c r="K31" s="113">
        <v>0</v>
      </c>
      <c r="L31" s="113">
        <v>0</v>
      </c>
      <c r="M31" s="113">
        <v>0</v>
      </c>
      <c r="N31" s="113">
        <v>0</v>
      </c>
      <c r="O31" s="113">
        <v>0</v>
      </c>
      <c r="P31" s="113">
        <v>0</v>
      </c>
      <c r="Q31" s="113">
        <v>0</v>
      </c>
      <c r="R31" s="113">
        <v>0</v>
      </c>
      <c r="S31" s="113">
        <v>0</v>
      </c>
      <c r="T31" s="113">
        <v>0</v>
      </c>
      <c r="U31" s="113">
        <v>0</v>
      </c>
      <c r="V31" s="113">
        <v>0</v>
      </c>
      <c r="W31" s="113">
        <v>0</v>
      </c>
      <c r="X31" s="113">
        <v>0</v>
      </c>
      <c r="Y31" s="113">
        <v>0</v>
      </c>
      <c r="Z31" s="113">
        <v>0</v>
      </c>
      <c r="AA31" s="113">
        <v>0</v>
      </c>
      <c r="AB31" s="113">
        <v>0</v>
      </c>
      <c r="AC31" s="113">
        <v>0</v>
      </c>
      <c r="AD31" s="113">
        <v>0</v>
      </c>
      <c r="AE31" s="113">
        <v>0</v>
      </c>
      <c r="AF31" s="113">
        <v>0</v>
      </c>
      <c r="AG31" s="113">
        <v>0</v>
      </c>
    </row>
    <row r="32" spans="2:33" s="103" customFormat="1" ht="15">
      <c r="B32" s="65"/>
      <c r="C32" s="104"/>
      <c r="D32" s="104" t="s">
        <v>130</v>
      </c>
      <c r="E32" s="116">
        <v>-1.8241513042310149</v>
      </c>
      <c r="F32" s="117">
        <v>-1.8731820677190871</v>
      </c>
      <c r="G32" s="117">
        <v>-1.4386494333407673</v>
      </c>
      <c r="H32" s="117">
        <v>-0.9942617178852371</v>
      </c>
      <c r="I32" s="117">
        <v>-0.87829509166297293</v>
      </c>
      <c r="J32" s="117">
        <v>-0.49252010180643963</v>
      </c>
      <c r="K32" s="117">
        <v>-0.62637645080443649</v>
      </c>
      <c r="L32" s="117">
        <v>-0.14830762082206775</v>
      </c>
      <c r="M32" s="117">
        <v>-5.3212252347656898E-2</v>
      </c>
      <c r="N32" s="117">
        <v>5.9927531133100953E-2</v>
      </c>
      <c r="O32" s="117">
        <v>0.16774300401057041</v>
      </c>
      <c r="P32" s="117">
        <v>0.11059470578090302</v>
      </c>
      <c r="Q32" s="117">
        <v>0.1114614630984021</v>
      </c>
      <c r="R32" s="117">
        <v>0.17977008172641704</v>
      </c>
      <c r="S32" s="117">
        <v>0.35746628525133944</v>
      </c>
      <c r="T32" s="117">
        <v>0.37433916597708977</v>
      </c>
      <c r="U32" s="117">
        <v>0.20849562875077751</v>
      </c>
      <c r="V32" s="117">
        <v>0.16728897568124709</v>
      </c>
      <c r="W32" s="117">
        <v>0.23409208006488513</v>
      </c>
      <c r="X32" s="117">
        <v>-3.378740872264626E-2</v>
      </c>
      <c r="Y32" s="117">
        <v>6.7937520951173946E-2</v>
      </c>
      <c r="Z32" s="117">
        <v>4.5483854636832105E-2</v>
      </c>
      <c r="AA32" s="117">
        <v>-7.1022479464538921E-2</v>
      </c>
      <c r="AB32" s="117">
        <v>-1.4220147791998599</v>
      </c>
      <c r="AC32" s="117">
        <v>-1.3328164139620644</v>
      </c>
      <c r="AD32" s="117">
        <v>-1.4044089147309253</v>
      </c>
      <c r="AE32" s="117">
        <v>-1.5181283296589667</v>
      </c>
      <c r="AF32" s="117">
        <v>-1.4588300687133233</v>
      </c>
      <c r="AG32" s="117">
        <v>-1.5621043291528449</v>
      </c>
    </row>
    <row r="33" spans="1:33" s="107" customFormat="1" ht="15">
      <c r="B33" s="65"/>
      <c r="C33" s="65"/>
      <c r="D33" s="108" t="s">
        <v>120</v>
      </c>
      <c r="E33" s="109">
        <v>-1.8241513042310149</v>
      </c>
      <c r="F33" s="110">
        <v>-1.8731820677190871</v>
      </c>
      <c r="G33" s="110">
        <v>-1.4386494333407673</v>
      </c>
      <c r="H33" s="110">
        <v>-0.9942617178852371</v>
      </c>
      <c r="I33" s="110">
        <v>-0.87829509166297293</v>
      </c>
      <c r="J33" s="110">
        <v>-0.49252010180643963</v>
      </c>
      <c r="K33" s="110">
        <v>-0.62637645080443649</v>
      </c>
      <c r="L33" s="110">
        <v>-0.14830762082206775</v>
      </c>
      <c r="M33" s="110">
        <v>-5.3212252347656898E-2</v>
      </c>
      <c r="N33" s="110">
        <v>5.9927531133100953E-2</v>
      </c>
      <c r="O33" s="110">
        <v>0.16774300401057041</v>
      </c>
      <c r="P33" s="110">
        <v>0.11059470578090302</v>
      </c>
      <c r="Q33" s="110">
        <v>0.1114614630984021</v>
      </c>
      <c r="R33" s="110">
        <v>0.17977008172641704</v>
      </c>
      <c r="S33" s="110">
        <v>0.35746628525133944</v>
      </c>
      <c r="T33" s="110">
        <v>0.37433916597708977</v>
      </c>
      <c r="U33" s="110">
        <v>0.20849562875077751</v>
      </c>
      <c r="V33" s="110">
        <v>0.16728897568124709</v>
      </c>
      <c r="W33" s="110">
        <v>0.23409208006488513</v>
      </c>
      <c r="X33" s="110">
        <v>-3.378740872264626E-2</v>
      </c>
      <c r="Y33" s="110">
        <v>6.7937520951173946E-2</v>
      </c>
      <c r="Z33" s="110">
        <v>4.5483854636832105E-2</v>
      </c>
      <c r="AA33" s="110">
        <v>-7.1022479464538921E-2</v>
      </c>
      <c r="AB33" s="110">
        <v>-1.4220147791998599</v>
      </c>
      <c r="AC33" s="110">
        <v>-1.3328164139620644</v>
      </c>
      <c r="AD33" s="110">
        <v>-1.4044089147309253</v>
      </c>
      <c r="AE33" s="110">
        <v>-1.5181283296589667</v>
      </c>
      <c r="AF33" s="110">
        <v>-1.4588300687133233</v>
      </c>
      <c r="AG33" s="110">
        <v>-1.5621043291528449</v>
      </c>
    </row>
    <row r="34" spans="1:33" s="107" customFormat="1" ht="15">
      <c r="B34" s="65"/>
      <c r="C34" s="65"/>
      <c r="D34" s="108" t="s">
        <v>121</v>
      </c>
      <c r="E34" s="109">
        <v>0</v>
      </c>
      <c r="F34" s="110">
        <v>0</v>
      </c>
      <c r="G34" s="110">
        <v>0</v>
      </c>
      <c r="H34" s="110">
        <v>0</v>
      </c>
      <c r="I34" s="110">
        <v>0</v>
      </c>
      <c r="J34" s="110">
        <v>0</v>
      </c>
      <c r="K34" s="110">
        <v>0</v>
      </c>
      <c r="L34" s="110">
        <v>0</v>
      </c>
      <c r="M34" s="110">
        <v>0</v>
      </c>
      <c r="N34" s="110">
        <v>0</v>
      </c>
      <c r="O34" s="110">
        <v>0</v>
      </c>
      <c r="P34" s="110">
        <v>0</v>
      </c>
      <c r="Q34" s="110">
        <v>0</v>
      </c>
      <c r="R34" s="110">
        <v>0</v>
      </c>
      <c r="S34" s="110">
        <v>0</v>
      </c>
      <c r="T34" s="110">
        <v>0</v>
      </c>
      <c r="U34" s="110">
        <v>0</v>
      </c>
      <c r="V34" s="110">
        <v>0</v>
      </c>
      <c r="W34" s="110">
        <v>0</v>
      </c>
      <c r="X34" s="110">
        <v>0</v>
      </c>
      <c r="Y34" s="110">
        <v>0</v>
      </c>
      <c r="Z34" s="110">
        <v>0</v>
      </c>
      <c r="AA34" s="110">
        <v>0</v>
      </c>
      <c r="AB34" s="110">
        <v>0</v>
      </c>
      <c r="AC34" s="110">
        <v>0</v>
      </c>
      <c r="AD34" s="110">
        <v>0</v>
      </c>
      <c r="AE34" s="110">
        <v>0</v>
      </c>
      <c r="AF34" s="110">
        <v>0</v>
      </c>
      <c r="AG34" s="110">
        <v>0</v>
      </c>
    </row>
    <row r="35" spans="1:33" s="107" customFormat="1" ht="15" customHeight="1">
      <c r="B35" s="65"/>
      <c r="C35" s="65"/>
      <c r="D35" s="111" t="s">
        <v>122</v>
      </c>
      <c r="E35" s="112">
        <v>0</v>
      </c>
      <c r="F35" s="113">
        <v>0</v>
      </c>
      <c r="G35" s="113">
        <v>0</v>
      </c>
      <c r="H35" s="113">
        <v>0</v>
      </c>
      <c r="I35" s="113">
        <v>0</v>
      </c>
      <c r="J35" s="113">
        <v>0</v>
      </c>
      <c r="K35" s="113">
        <v>0</v>
      </c>
      <c r="L35" s="113">
        <v>0</v>
      </c>
      <c r="M35" s="113">
        <v>0</v>
      </c>
      <c r="N35" s="113">
        <v>0</v>
      </c>
      <c r="O35" s="113">
        <v>0</v>
      </c>
      <c r="P35" s="113">
        <v>0</v>
      </c>
      <c r="Q35" s="113">
        <v>0</v>
      </c>
      <c r="R35" s="113">
        <v>0</v>
      </c>
      <c r="S35" s="113">
        <v>0</v>
      </c>
      <c r="T35" s="113">
        <v>0</v>
      </c>
      <c r="U35" s="113">
        <v>0</v>
      </c>
      <c r="V35" s="113">
        <v>0</v>
      </c>
      <c r="W35" s="113">
        <v>0</v>
      </c>
      <c r="X35" s="113">
        <v>0</v>
      </c>
      <c r="Y35" s="113">
        <v>0</v>
      </c>
      <c r="Z35" s="113">
        <v>0</v>
      </c>
      <c r="AA35" s="113">
        <v>0</v>
      </c>
      <c r="AB35" s="113">
        <v>0</v>
      </c>
      <c r="AC35" s="113">
        <v>0</v>
      </c>
      <c r="AD35" s="113">
        <v>0</v>
      </c>
      <c r="AE35" s="113">
        <v>0</v>
      </c>
      <c r="AF35" s="113">
        <v>0</v>
      </c>
      <c r="AG35" s="113">
        <v>0</v>
      </c>
    </row>
    <row r="36" spans="1:33" s="103" customFormat="1" ht="15">
      <c r="A36" s="107"/>
      <c r="B36" s="65"/>
      <c r="C36" s="104"/>
      <c r="D36" s="104" t="s">
        <v>131</v>
      </c>
      <c r="E36" s="116">
        <v>-4.1388134731943943E-2</v>
      </c>
      <c r="F36" s="117">
        <v>-3.674708515277797E-2</v>
      </c>
      <c r="G36" s="117">
        <v>-4.9226725505957886E-2</v>
      </c>
      <c r="H36" s="117">
        <v>-4.1017773734937958E-2</v>
      </c>
      <c r="I36" s="117">
        <v>-3.0027790232439983E-2</v>
      </c>
      <c r="J36" s="117">
        <v>-2.3523985184699996E-2</v>
      </c>
      <c r="K36" s="117">
        <v>-3.3946498986400002E-2</v>
      </c>
      <c r="L36" s="117">
        <v>-2.7755173808362021E-2</v>
      </c>
      <c r="M36" s="117">
        <v>-1.7844986201041999E-2</v>
      </c>
      <c r="N36" s="117">
        <v>0</v>
      </c>
      <c r="O36" s="117">
        <v>0</v>
      </c>
      <c r="P36" s="117">
        <v>0</v>
      </c>
      <c r="Q36" s="117">
        <v>0</v>
      </c>
      <c r="R36" s="117">
        <v>0</v>
      </c>
      <c r="S36" s="117">
        <v>0</v>
      </c>
      <c r="T36" s="117">
        <v>0</v>
      </c>
      <c r="U36" s="117">
        <v>0</v>
      </c>
      <c r="V36" s="117">
        <v>0</v>
      </c>
      <c r="W36" s="117">
        <v>0</v>
      </c>
      <c r="X36" s="117">
        <v>0</v>
      </c>
      <c r="Y36" s="117">
        <v>0</v>
      </c>
      <c r="Z36" s="117">
        <v>0</v>
      </c>
      <c r="AA36" s="117">
        <v>0</v>
      </c>
      <c r="AB36" s="117">
        <v>0</v>
      </c>
      <c r="AC36" s="117">
        <v>0</v>
      </c>
      <c r="AD36" s="117">
        <v>0</v>
      </c>
      <c r="AE36" s="117">
        <v>0</v>
      </c>
      <c r="AF36" s="117">
        <v>0</v>
      </c>
      <c r="AG36" s="117">
        <v>0</v>
      </c>
    </row>
    <row r="37" spans="1:33" s="107" customFormat="1" ht="15">
      <c r="B37" s="65"/>
      <c r="C37" s="65"/>
      <c r="D37" s="108" t="s">
        <v>120</v>
      </c>
      <c r="E37" s="109">
        <v>0</v>
      </c>
      <c r="F37" s="110">
        <v>0</v>
      </c>
      <c r="G37" s="110">
        <v>0</v>
      </c>
      <c r="H37" s="110">
        <v>0</v>
      </c>
      <c r="I37" s="110">
        <v>0</v>
      </c>
      <c r="J37" s="110">
        <v>0</v>
      </c>
      <c r="K37" s="110">
        <v>0</v>
      </c>
      <c r="L37" s="110">
        <v>0</v>
      </c>
      <c r="M37" s="110">
        <v>0</v>
      </c>
      <c r="N37" s="110">
        <v>0</v>
      </c>
      <c r="O37" s="110">
        <v>0</v>
      </c>
      <c r="P37" s="110">
        <v>0</v>
      </c>
      <c r="Q37" s="110">
        <v>0</v>
      </c>
      <c r="R37" s="110">
        <v>0</v>
      </c>
      <c r="S37" s="110">
        <v>0</v>
      </c>
      <c r="T37" s="110">
        <v>0</v>
      </c>
      <c r="U37" s="110">
        <v>0</v>
      </c>
      <c r="V37" s="110">
        <v>0</v>
      </c>
      <c r="W37" s="110">
        <v>0</v>
      </c>
      <c r="X37" s="110">
        <v>0</v>
      </c>
      <c r="Y37" s="110">
        <v>0</v>
      </c>
      <c r="Z37" s="110">
        <v>0</v>
      </c>
      <c r="AA37" s="110">
        <v>0</v>
      </c>
      <c r="AB37" s="110">
        <v>0</v>
      </c>
      <c r="AC37" s="110">
        <v>0</v>
      </c>
      <c r="AD37" s="110">
        <v>0</v>
      </c>
      <c r="AE37" s="110">
        <v>0</v>
      </c>
      <c r="AF37" s="110">
        <v>0</v>
      </c>
      <c r="AG37" s="110">
        <v>0</v>
      </c>
    </row>
    <row r="38" spans="1:33" s="107" customFormat="1" ht="15">
      <c r="B38" s="65"/>
      <c r="C38" s="65"/>
      <c r="D38" s="108" t="s">
        <v>121</v>
      </c>
      <c r="E38" s="109">
        <v>-4.1388134731943943E-2</v>
      </c>
      <c r="F38" s="110">
        <v>-3.674708515277797E-2</v>
      </c>
      <c r="G38" s="110">
        <v>-4.9226725505957886E-2</v>
      </c>
      <c r="H38" s="110">
        <v>-4.1017773734937958E-2</v>
      </c>
      <c r="I38" s="110">
        <v>-3.0027790232439983E-2</v>
      </c>
      <c r="J38" s="110">
        <v>-2.3523985184699996E-2</v>
      </c>
      <c r="K38" s="110">
        <v>-3.3946498986400002E-2</v>
      </c>
      <c r="L38" s="110">
        <v>-2.7755173808362021E-2</v>
      </c>
      <c r="M38" s="110">
        <v>-1.7844986201041999E-2</v>
      </c>
      <c r="N38" s="110">
        <v>0</v>
      </c>
      <c r="O38" s="110">
        <v>0</v>
      </c>
      <c r="P38" s="110">
        <v>0</v>
      </c>
      <c r="Q38" s="110">
        <v>0</v>
      </c>
      <c r="R38" s="110">
        <v>0</v>
      </c>
      <c r="S38" s="110">
        <v>0</v>
      </c>
      <c r="T38" s="110">
        <v>0</v>
      </c>
      <c r="U38" s="110">
        <v>0</v>
      </c>
      <c r="V38" s="110">
        <v>0</v>
      </c>
      <c r="W38" s="110">
        <v>0</v>
      </c>
      <c r="X38" s="110">
        <v>0</v>
      </c>
      <c r="Y38" s="110">
        <v>0</v>
      </c>
      <c r="Z38" s="110">
        <v>0</v>
      </c>
      <c r="AA38" s="110">
        <v>0</v>
      </c>
      <c r="AB38" s="110">
        <v>0</v>
      </c>
      <c r="AC38" s="110">
        <v>0</v>
      </c>
      <c r="AD38" s="110">
        <v>0</v>
      </c>
      <c r="AE38" s="110">
        <v>0</v>
      </c>
      <c r="AF38" s="110">
        <v>0</v>
      </c>
      <c r="AG38" s="110">
        <v>0</v>
      </c>
    </row>
    <row r="39" spans="1:33" s="107" customFormat="1" ht="15">
      <c r="B39" s="65"/>
      <c r="C39" s="65"/>
      <c r="D39" s="111" t="s">
        <v>122</v>
      </c>
      <c r="E39" s="112">
        <v>0</v>
      </c>
      <c r="F39" s="113">
        <v>0</v>
      </c>
      <c r="G39" s="113">
        <v>0</v>
      </c>
      <c r="H39" s="113">
        <v>0</v>
      </c>
      <c r="I39" s="113">
        <v>0</v>
      </c>
      <c r="J39" s="113">
        <v>0</v>
      </c>
      <c r="K39" s="113">
        <v>0</v>
      </c>
      <c r="L39" s="113">
        <v>0</v>
      </c>
      <c r="M39" s="113">
        <v>0</v>
      </c>
      <c r="N39" s="113">
        <v>0</v>
      </c>
      <c r="O39" s="113">
        <v>0</v>
      </c>
      <c r="P39" s="113">
        <v>0</v>
      </c>
      <c r="Q39" s="113">
        <v>0</v>
      </c>
      <c r="R39" s="113">
        <v>0</v>
      </c>
      <c r="S39" s="113">
        <v>0</v>
      </c>
      <c r="T39" s="113">
        <v>0</v>
      </c>
      <c r="U39" s="113">
        <v>0</v>
      </c>
      <c r="V39" s="113">
        <v>0</v>
      </c>
      <c r="W39" s="113">
        <v>0</v>
      </c>
      <c r="X39" s="113">
        <v>0</v>
      </c>
      <c r="Y39" s="113">
        <v>0</v>
      </c>
      <c r="Z39" s="113">
        <v>0</v>
      </c>
      <c r="AA39" s="113">
        <v>0</v>
      </c>
      <c r="AB39" s="113">
        <v>0</v>
      </c>
      <c r="AC39" s="113">
        <v>0</v>
      </c>
      <c r="AD39" s="113">
        <v>0</v>
      </c>
      <c r="AE39" s="113">
        <v>0</v>
      </c>
      <c r="AF39" s="113">
        <v>0</v>
      </c>
      <c r="AG39" s="113">
        <v>0</v>
      </c>
    </row>
    <row r="40" spans="1:33" s="103" customFormat="1" ht="15">
      <c r="A40" s="107"/>
      <c r="B40" s="65"/>
      <c r="C40" s="104"/>
      <c r="D40" s="104" t="s">
        <v>132</v>
      </c>
      <c r="E40" s="116">
        <v>1.1032147727885995</v>
      </c>
      <c r="F40" s="117">
        <v>1.1067789140210393</v>
      </c>
      <c r="G40" s="117">
        <v>0.53534555008185036</v>
      </c>
      <c r="H40" s="117">
        <v>0.50953191235468998</v>
      </c>
      <c r="I40" s="117">
        <v>-6.0676858322136137E-3</v>
      </c>
      <c r="J40" s="117">
        <v>0.39795612415593573</v>
      </c>
      <c r="K40" s="117">
        <v>0.8414550075393642</v>
      </c>
      <c r="L40" s="117">
        <v>0.89248014889987537</v>
      </c>
      <c r="M40" s="117">
        <v>-2.2931877734601046E-2</v>
      </c>
      <c r="N40" s="117">
        <v>0.24272460831537004</v>
      </c>
      <c r="O40" s="117">
        <v>0.3867843229806962</v>
      </c>
      <c r="P40" s="117">
        <v>0.48907427957174571</v>
      </c>
      <c r="Q40" s="117">
        <v>0.4865134172705935</v>
      </c>
      <c r="R40" s="117">
        <v>0.53996604445639318</v>
      </c>
      <c r="S40" s="117">
        <v>0.88410656904677221</v>
      </c>
      <c r="T40" s="117">
        <v>0.82330454479674553</v>
      </c>
      <c r="U40" s="117">
        <v>0.91662193455841612</v>
      </c>
      <c r="V40" s="117">
        <v>0.81291316309061568</v>
      </c>
      <c r="W40" s="117">
        <v>1.1554345735646043</v>
      </c>
      <c r="X40" s="117">
        <v>1.1563377248297035</v>
      </c>
      <c r="Y40" s="117">
        <v>1.4851404798288199</v>
      </c>
      <c r="Z40" s="117">
        <v>1.1814449976909465</v>
      </c>
      <c r="AA40" s="117">
        <v>1.4097289693815025</v>
      </c>
      <c r="AB40" s="117">
        <v>1.1682968513514618</v>
      </c>
      <c r="AC40" s="117">
        <v>1.3296898285260903</v>
      </c>
      <c r="AD40" s="117">
        <v>1.2469696665983829</v>
      </c>
      <c r="AE40" s="117">
        <v>1.1597295177812037</v>
      </c>
      <c r="AF40" s="117">
        <v>1.864655935856016</v>
      </c>
      <c r="AG40" s="117">
        <v>2.0796066036194811</v>
      </c>
    </row>
    <row r="41" spans="1:33" s="107" customFormat="1" ht="15">
      <c r="B41" s="65"/>
      <c r="C41" s="65"/>
      <c r="D41" s="108" t="s">
        <v>120</v>
      </c>
      <c r="E41" s="109">
        <v>1.1032147727885995</v>
      </c>
      <c r="F41" s="110">
        <v>1.1067789140210393</v>
      </c>
      <c r="G41" s="110">
        <v>0.53534555008185036</v>
      </c>
      <c r="H41" s="110">
        <v>0.50953191235468998</v>
      </c>
      <c r="I41" s="110">
        <v>-6.0676858322136137E-3</v>
      </c>
      <c r="J41" s="110">
        <v>0.39795612415593573</v>
      </c>
      <c r="K41" s="110">
        <v>0.8414550075393642</v>
      </c>
      <c r="L41" s="110">
        <v>0.89248014889987537</v>
      </c>
      <c r="M41" s="110">
        <v>-2.2931877734601046E-2</v>
      </c>
      <c r="N41" s="110">
        <v>0.24272460831537004</v>
      </c>
      <c r="O41" s="110">
        <v>0.3867843229806962</v>
      </c>
      <c r="P41" s="110">
        <v>0.48907427957174571</v>
      </c>
      <c r="Q41" s="110">
        <v>0.4865134172705935</v>
      </c>
      <c r="R41" s="110">
        <v>0.53996604445639318</v>
      </c>
      <c r="S41" s="110">
        <v>0.88410656904677221</v>
      </c>
      <c r="T41" s="110">
        <v>0.82330454479674553</v>
      </c>
      <c r="U41" s="110">
        <v>0.91662193455841612</v>
      </c>
      <c r="V41" s="110">
        <v>0.81291316309061568</v>
      </c>
      <c r="W41" s="110">
        <v>1.1554345735646043</v>
      </c>
      <c r="X41" s="110">
        <v>1.1563377248297035</v>
      </c>
      <c r="Y41" s="110">
        <v>1.4851404798288199</v>
      </c>
      <c r="Z41" s="110">
        <v>1.1814449976909465</v>
      </c>
      <c r="AA41" s="110">
        <v>1.4097289693815025</v>
      </c>
      <c r="AB41" s="110">
        <v>1.1682968513514618</v>
      </c>
      <c r="AC41" s="110">
        <v>1.3296898285260903</v>
      </c>
      <c r="AD41" s="110">
        <v>1.2469696665983829</v>
      </c>
      <c r="AE41" s="110">
        <v>1.1597295177812037</v>
      </c>
      <c r="AF41" s="110">
        <v>1.864655935856016</v>
      </c>
      <c r="AG41" s="110">
        <v>2.0796066036194811</v>
      </c>
    </row>
    <row r="42" spans="1:33" s="107" customFormat="1" ht="15">
      <c r="B42" s="65"/>
      <c r="C42" s="65"/>
      <c r="D42" s="108" t="s">
        <v>121</v>
      </c>
      <c r="E42" s="109">
        <v>0</v>
      </c>
      <c r="F42" s="110">
        <v>0</v>
      </c>
      <c r="G42" s="110">
        <v>0</v>
      </c>
      <c r="H42" s="110">
        <v>0</v>
      </c>
      <c r="I42" s="110">
        <v>0</v>
      </c>
      <c r="J42" s="110">
        <v>0</v>
      </c>
      <c r="K42" s="110">
        <v>0</v>
      </c>
      <c r="L42" s="110">
        <v>0</v>
      </c>
      <c r="M42" s="110">
        <v>0</v>
      </c>
      <c r="N42" s="110">
        <v>0</v>
      </c>
      <c r="O42" s="110">
        <v>0</v>
      </c>
      <c r="P42" s="110">
        <v>0</v>
      </c>
      <c r="Q42" s="110">
        <v>0</v>
      </c>
      <c r="R42" s="110">
        <v>0</v>
      </c>
      <c r="S42" s="110">
        <v>0</v>
      </c>
      <c r="T42" s="110">
        <v>0</v>
      </c>
      <c r="U42" s="110">
        <v>0</v>
      </c>
      <c r="V42" s="110">
        <v>0</v>
      </c>
      <c r="W42" s="110">
        <v>0</v>
      </c>
      <c r="X42" s="110">
        <v>0</v>
      </c>
      <c r="Y42" s="110">
        <v>0</v>
      </c>
      <c r="Z42" s="110">
        <v>0</v>
      </c>
      <c r="AA42" s="110">
        <v>0</v>
      </c>
      <c r="AB42" s="110">
        <v>0</v>
      </c>
      <c r="AC42" s="110">
        <v>0</v>
      </c>
      <c r="AD42" s="110">
        <v>0</v>
      </c>
      <c r="AE42" s="110">
        <v>0</v>
      </c>
      <c r="AF42" s="110">
        <v>0</v>
      </c>
      <c r="AG42" s="110">
        <v>0</v>
      </c>
    </row>
    <row r="43" spans="1:33" s="107" customFormat="1" ht="15">
      <c r="B43" s="65"/>
      <c r="C43" s="65"/>
      <c r="D43" s="111" t="s">
        <v>122</v>
      </c>
      <c r="E43" s="112">
        <v>0</v>
      </c>
      <c r="F43" s="113">
        <v>0</v>
      </c>
      <c r="G43" s="113">
        <v>0</v>
      </c>
      <c r="H43" s="113">
        <v>0</v>
      </c>
      <c r="I43" s="113">
        <v>0</v>
      </c>
      <c r="J43" s="113">
        <v>0</v>
      </c>
      <c r="K43" s="113">
        <v>0</v>
      </c>
      <c r="L43" s="113">
        <v>0</v>
      </c>
      <c r="M43" s="113">
        <v>0</v>
      </c>
      <c r="N43" s="113">
        <v>0</v>
      </c>
      <c r="O43" s="113">
        <v>0</v>
      </c>
      <c r="P43" s="113">
        <v>0</v>
      </c>
      <c r="Q43" s="113">
        <v>0</v>
      </c>
      <c r="R43" s="113">
        <v>0</v>
      </c>
      <c r="S43" s="113">
        <v>0</v>
      </c>
      <c r="T43" s="113">
        <v>0</v>
      </c>
      <c r="U43" s="113">
        <v>0</v>
      </c>
      <c r="V43" s="113">
        <v>0</v>
      </c>
      <c r="W43" s="113">
        <v>0</v>
      </c>
      <c r="X43" s="113">
        <v>0</v>
      </c>
      <c r="Y43" s="113">
        <v>0</v>
      </c>
      <c r="Z43" s="113">
        <v>0</v>
      </c>
      <c r="AA43" s="113">
        <v>0</v>
      </c>
      <c r="AB43" s="113">
        <v>0</v>
      </c>
      <c r="AC43" s="113">
        <v>0</v>
      </c>
      <c r="AD43" s="113">
        <v>0</v>
      </c>
      <c r="AE43" s="113">
        <v>0</v>
      </c>
      <c r="AF43" s="113">
        <v>0</v>
      </c>
      <c r="AG43" s="113">
        <v>0</v>
      </c>
    </row>
    <row r="44" spans="1:33" s="107" customFormat="1" ht="15">
      <c r="B44" s="65"/>
      <c r="C44" s="65"/>
      <c r="D44" s="104" t="s">
        <v>133</v>
      </c>
      <c r="E44" s="116">
        <v>-3.2636752474491006E-4</v>
      </c>
      <c r="F44" s="117">
        <v>-3.4022735106615674E-4</v>
      </c>
      <c r="G44" s="117">
        <v>-3.4248306797417174E-4</v>
      </c>
      <c r="H44" s="117">
        <v>-3.49909675800518E-4</v>
      </c>
      <c r="I44" s="117">
        <v>-3.314019588915471E-4</v>
      </c>
      <c r="J44" s="117">
        <v>-3.4281250355525116E-4</v>
      </c>
      <c r="K44" s="117">
        <v>-3.3563182200229368E-4</v>
      </c>
      <c r="L44" s="117">
        <v>-2.768424993158381E-4</v>
      </c>
      <c r="M44" s="117">
        <v>-2.6248558951374437E-4</v>
      </c>
      <c r="N44" s="117">
        <v>-2.5376874862816594E-4</v>
      </c>
      <c r="O44" s="117">
        <v>-2.5273145978477863E-4</v>
      </c>
      <c r="P44" s="117">
        <v>-2.5374503442632577E-4</v>
      </c>
      <c r="Q44" s="117">
        <v>-2.378973488240869E-4</v>
      </c>
      <c r="R44" s="117">
        <v>-2.1161953405953682E-4</v>
      </c>
      <c r="S44" s="117">
        <v>-1.9811442165231102E-4</v>
      </c>
      <c r="T44" s="117">
        <v>-1.9903801744385418E-4</v>
      </c>
      <c r="U44" s="117">
        <v>-2.2030265285752647E-4</v>
      </c>
      <c r="V44" s="117">
        <v>-3.2171687020422725E-4</v>
      </c>
      <c r="W44" s="117">
        <v>-3.3078309043708032E-4</v>
      </c>
      <c r="X44" s="117">
        <v>-3.19350843557307E-4</v>
      </c>
      <c r="Y44" s="117">
        <v>-3.1268388690523351E-4</v>
      </c>
      <c r="Z44" s="117">
        <v>-3.0820591770748252E-4</v>
      </c>
      <c r="AA44" s="117">
        <v>-3.129421854882821E-4</v>
      </c>
      <c r="AB44" s="117">
        <v>-2.7517764409465899E-4</v>
      </c>
      <c r="AC44" s="117">
        <v>-2.6550128988022455E-4</v>
      </c>
      <c r="AD44" s="117">
        <v>-2.5387016827342753E-4</v>
      </c>
      <c r="AE44" s="117">
        <v>-2.5398150197194504E-4</v>
      </c>
      <c r="AF44" s="117">
        <v>-2.5282774947830452E-4</v>
      </c>
      <c r="AG44" s="117">
        <v>-2.3421124063262747E-4</v>
      </c>
    </row>
    <row r="45" spans="1:33" s="107" customFormat="1" ht="15">
      <c r="B45" s="65"/>
      <c r="C45" s="65"/>
      <c r="D45" s="108" t="s">
        <v>120</v>
      </c>
      <c r="E45" s="109">
        <v>9.7428137307591083</v>
      </c>
      <c r="F45" s="110">
        <v>10.285278723240483</v>
      </c>
      <c r="G45" s="110">
        <v>10.498141421458406</v>
      </c>
      <c r="H45" s="110">
        <v>10.806582976172413</v>
      </c>
      <c r="I45" s="110">
        <v>10.243358723823299</v>
      </c>
      <c r="J45" s="110">
        <v>10.918252646721593</v>
      </c>
      <c r="K45" s="110">
        <v>10.32611837689605</v>
      </c>
      <c r="L45" s="110">
        <v>9.6513665108057474</v>
      </c>
      <c r="M45" s="110">
        <v>9.1353992032340798</v>
      </c>
      <c r="N45" s="110">
        <v>9.319331026681466</v>
      </c>
      <c r="O45" s="110">
        <v>8.9870941970178837</v>
      </c>
      <c r="P45" s="110">
        <v>8.3126601276515668</v>
      </c>
      <c r="Q45" s="110">
        <v>8.0209759387339563</v>
      </c>
      <c r="R45" s="110">
        <v>6.9618818212299773</v>
      </c>
      <c r="S45" s="110">
        <v>6.5465916551850265</v>
      </c>
      <c r="T45" s="110">
        <v>5.9138448183286441</v>
      </c>
      <c r="U45" s="110">
        <v>4.4421749313560044</v>
      </c>
      <c r="V45" s="110">
        <v>4.3505602349854149</v>
      </c>
      <c r="W45" s="110">
        <v>4.1076631514888149</v>
      </c>
      <c r="X45" s="110">
        <v>4.1310362588036007</v>
      </c>
      <c r="Y45" s="110">
        <v>4.3733470740343661</v>
      </c>
      <c r="Z45" s="110">
        <v>4.6285180715727199</v>
      </c>
      <c r="AA45" s="110">
        <v>4.669684050368069</v>
      </c>
      <c r="AB45" s="110">
        <v>4.6965148096548752</v>
      </c>
      <c r="AC45" s="110">
        <v>4.8531542567868309</v>
      </c>
      <c r="AD45" s="110">
        <v>4.0914241895170891</v>
      </c>
      <c r="AE45" s="110">
        <v>4.1716303083994202</v>
      </c>
      <c r="AF45" s="110">
        <v>4.5889106054122699</v>
      </c>
      <c r="AG45" s="110">
        <v>4.5998524988216909</v>
      </c>
    </row>
    <row r="46" spans="1:33" s="107" customFormat="1" ht="15">
      <c r="B46" s="65"/>
      <c r="C46" s="65"/>
      <c r="D46" s="108" t="s">
        <v>121</v>
      </c>
      <c r="E46" s="109">
        <v>0.7728246651766667</v>
      </c>
      <c r="F46" s="110">
        <v>0.64768993520000007</v>
      </c>
      <c r="G46" s="110">
        <v>0.6195011273733334</v>
      </c>
      <c r="H46" s="110">
        <v>0.60788013285999998</v>
      </c>
      <c r="I46" s="110">
        <v>0.48909917980000006</v>
      </c>
      <c r="J46" s="110">
        <v>0.49182005102999982</v>
      </c>
      <c r="K46" s="110">
        <v>0.48145615132999992</v>
      </c>
      <c r="L46" s="110">
        <v>0.38836198606333328</v>
      </c>
      <c r="M46" s="110">
        <v>0.37106806711333329</v>
      </c>
      <c r="N46" s="110">
        <v>0.39217642823333332</v>
      </c>
      <c r="O46" s="110">
        <v>0.38575680656333333</v>
      </c>
      <c r="P46" s="110">
        <v>0.31292187105666669</v>
      </c>
      <c r="Q46" s="110">
        <v>0.31738674172333331</v>
      </c>
      <c r="R46" s="110">
        <v>0.22984549741999999</v>
      </c>
      <c r="S46" s="110">
        <v>0.11008376379000001</v>
      </c>
      <c r="T46" s="110">
        <v>8.035558299999998E-2</v>
      </c>
      <c r="U46" s="110">
        <v>0</v>
      </c>
      <c r="V46" s="110">
        <v>0</v>
      </c>
      <c r="W46" s="110">
        <v>0</v>
      </c>
      <c r="X46" s="110">
        <v>0</v>
      </c>
      <c r="Y46" s="110">
        <v>0</v>
      </c>
      <c r="Z46" s="110">
        <v>0</v>
      </c>
      <c r="AA46" s="110">
        <v>0</v>
      </c>
      <c r="AB46" s="110">
        <v>0</v>
      </c>
      <c r="AC46" s="110">
        <v>0</v>
      </c>
      <c r="AD46" s="110">
        <v>0</v>
      </c>
      <c r="AE46" s="110">
        <v>0</v>
      </c>
      <c r="AF46" s="110">
        <v>0</v>
      </c>
      <c r="AG46" s="110">
        <v>0</v>
      </c>
    </row>
    <row r="47" spans="1:33" s="107" customFormat="1" ht="15">
      <c r="B47" s="65"/>
      <c r="C47" s="65"/>
      <c r="D47" s="108" t="s">
        <v>122</v>
      </c>
      <c r="E47" s="109">
        <v>-10.515964763460518</v>
      </c>
      <c r="F47" s="110">
        <v>-10.933308885791549</v>
      </c>
      <c r="G47" s="110">
        <v>-11.117985031899714</v>
      </c>
      <c r="H47" s="110">
        <v>-11.414813018708214</v>
      </c>
      <c r="I47" s="110">
        <v>-10.732789305582191</v>
      </c>
      <c r="J47" s="110">
        <v>-11.410415510255149</v>
      </c>
      <c r="K47" s="110">
        <v>-10.807910160048049</v>
      </c>
      <c r="L47" s="110">
        <v>-10.040005339368397</v>
      </c>
      <c r="M47" s="110">
        <v>-9.5067297559369273</v>
      </c>
      <c r="N47" s="110">
        <v>-9.7117612236634265</v>
      </c>
      <c r="O47" s="110">
        <v>-9.3731037350410009</v>
      </c>
      <c r="P47" s="110">
        <v>-8.6258357437426607</v>
      </c>
      <c r="Q47" s="110">
        <v>-8.3386005778061136</v>
      </c>
      <c r="R47" s="110">
        <v>-7.1919389381840375</v>
      </c>
      <c r="S47" s="110">
        <v>-6.6568735333966798</v>
      </c>
      <c r="T47" s="110">
        <v>-5.9943994393460871</v>
      </c>
      <c r="U47" s="110">
        <v>-4.4423952340088615</v>
      </c>
      <c r="V47" s="110">
        <v>-4.3508819518556194</v>
      </c>
      <c r="W47" s="110">
        <v>-4.1079939345792518</v>
      </c>
      <c r="X47" s="110">
        <v>-4.1313556096471586</v>
      </c>
      <c r="Y47" s="110">
        <v>-4.3736597579212724</v>
      </c>
      <c r="Z47" s="110">
        <v>-4.6288262774904272</v>
      </c>
      <c r="AA47" s="110">
        <v>-4.6699969925535569</v>
      </c>
      <c r="AB47" s="110">
        <v>-4.6967899872989705</v>
      </c>
      <c r="AC47" s="110">
        <v>-4.8534197580767113</v>
      </c>
      <c r="AD47" s="110">
        <v>-4.0916780596853624</v>
      </c>
      <c r="AE47" s="110">
        <v>-4.1718842899013913</v>
      </c>
      <c r="AF47" s="110">
        <v>-4.5891634331617475</v>
      </c>
      <c r="AG47" s="110">
        <v>-4.6000867100623228</v>
      </c>
    </row>
    <row r="48" spans="1:33" s="107" customFormat="1" ht="15">
      <c r="B48" s="65"/>
      <c r="C48" s="65"/>
      <c r="D48" s="122" t="s">
        <v>134</v>
      </c>
      <c r="E48" s="123">
        <v>-0.43787560935692987</v>
      </c>
      <c r="F48" s="124">
        <v>-0.44065436916928241</v>
      </c>
      <c r="G48" s="124">
        <v>-0.48317999332209904</v>
      </c>
      <c r="H48" s="124">
        <v>-0.22566116929995272</v>
      </c>
      <c r="I48" s="124">
        <v>-0.71857971168730317</v>
      </c>
      <c r="J48" s="124">
        <v>-0.54899959038889801</v>
      </c>
      <c r="K48" s="124">
        <v>-0.66698952454947213</v>
      </c>
      <c r="L48" s="124">
        <v>-0.7134834970918581</v>
      </c>
      <c r="M48" s="124">
        <v>-0.76873490584524029</v>
      </c>
      <c r="N48" s="124">
        <v>4.4874519345433432</v>
      </c>
      <c r="O48" s="124">
        <v>2.1853884218535571</v>
      </c>
      <c r="P48" s="124">
        <v>0.7141893894204403</v>
      </c>
      <c r="Q48" s="124">
        <v>1.8697706125574909</v>
      </c>
      <c r="R48" s="124">
        <v>2.4728988017413762</v>
      </c>
      <c r="S48" s="124">
        <v>1.7835100961357955</v>
      </c>
      <c r="T48" s="124">
        <v>2.8179433310451172</v>
      </c>
      <c r="U48" s="124">
        <v>-1.3036059071903063</v>
      </c>
      <c r="V48" s="124">
        <v>1.170601068601417</v>
      </c>
      <c r="W48" s="124">
        <v>1.4702053581205412</v>
      </c>
      <c r="X48" s="124">
        <v>1.5117679480463997</v>
      </c>
      <c r="Y48" s="124">
        <v>2.6681303755968826</v>
      </c>
      <c r="Z48" s="124">
        <v>-3.8711086588296508</v>
      </c>
      <c r="AA48" s="124">
        <v>-5.6031444213123338</v>
      </c>
      <c r="AB48" s="124">
        <v>-1.1429985834488374</v>
      </c>
      <c r="AC48" s="124">
        <v>-4.5038217191715617</v>
      </c>
      <c r="AD48" s="124">
        <v>-0.89654774767193224</v>
      </c>
      <c r="AE48" s="124">
        <v>-2.1172722305950695</v>
      </c>
      <c r="AF48" s="124">
        <v>-0.8256595238093728</v>
      </c>
      <c r="AG48" s="124">
        <v>0.36883427974900684</v>
      </c>
    </row>
    <row r="49" spans="1:33" s="107" customFormat="1" ht="15">
      <c r="B49" s="65"/>
      <c r="C49" s="65"/>
      <c r="D49" s="108" t="s">
        <v>120</v>
      </c>
      <c r="E49" s="109">
        <v>-0.53458423347405681</v>
      </c>
      <c r="F49" s="110">
        <v>-0.5381430087032737</v>
      </c>
      <c r="G49" s="110">
        <v>-0.57658426958070863</v>
      </c>
      <c r="H49" s="110">
        <v>-0.3210570282190861</v>
      </c>
      <c r="I49" s="110">
        <v>-0.79710811865348286</v>
      </c>
      <c r="J49" s="110">
        <v>-0.63452949715403095</v>
      </c>
      <c r="K49" s="110">
        <v>-0.7530003779281913</v>
      </c>
      <c r="L49" s="110">
        <v>-0.7933929910736387</v>
      </c>
      <c r="M49" s="110">
        <v>-0.82032134545399249</v>
      </c>
      <c r="N49" s="110">
        <v>4.4398335318206659</v>
      </c>
      <c r="O49" s="110">
        <v>2.1392710509377357</v>
      </c>
      <c r="P49" s="110">
        <v>0.67552900062157817</v>
      </c>
      <c r="Q49" s="110">
        <v>1.833374149117297</v>
      </c>
      <c r="R49" s="110">
        <v>2.4375836324515197</v>
      </c>
      <c r="S49" s="110">
        <v>1.7494624690876912</v>
      </c>
      <c r="T49" s="110">
        <v>2.7862464097299484</v>
      </c>
      <c r="U49" s="110">
        <v>-1.3181202645111405</v>
      </c>
      <c r="V49" s="110">
        <v>1.1565503876851755</v>
      </c>
      <c r="W49" s="110">
        <v>1.4496056180271744</v>
      </c>
      <c r="X49" s="110">
        <v>1.4796667214823562</v>
      </c>
      <c r="Y49" s="110">
        <v>2.6189758014511759</v>
      </c>
      <c r="Z49" s="110">
        <v>-3.9241327130458172</v>
      </c>
      <c r="AA49" s="110">
        <v>-5.6596128898188969</v>
      </c>
      <c r="AB49" s="110">
        <v>-1.2040783202448577</v>
      </c>
      <c r="AC49" s="110">
        <v>-4.5641875995438816</v>
      </c>
      <c r="AD49" s="110">
        <v>-0.93855185957271414</v>
      </c>
      <c r="AE49" s="110">
        <v>-2.1719335689862049</v>
      </c>
      <c r="AF49" s="110">
        <v>-0.88896864427743272</v>
      </c>
      <c r="AG49" s="110">
        <v>0.30156124354146263</v>
      </c>
    </row>
    <row r="50" spans="1:33" s="107" customFormat="1" ht="15">
      <c r="B50" s="65"/>
      <c r="C50" s="65"/>
      <c r="D50" s="108" t="s">
        <v>121</v>
      </c>
      <c r="E50" s="109">
        <v>0</v>
      </c>
      <c r="F50" s="110">
        <v>0</v>
      </c>
      <c r="G50" s="110">
        <v>0</v>
      </c>
      <c r="H50" s="110">
        <v>0</v>
      </c>
      <c r="I50" s="110">
        <v>0</v>
      </c>
      <c r="J50" s="110">
        <v>0</v>
      </c>
      <c r="K50" s="110">
        <v>0</v>
      </c>
      <c r="L50" s="110">
        <v>0</v>
      </c>
      <c r="M50" s="110">
        <v>0</v>
      </c>
      <c r="N50" s="110">
        <v>0</v>
      </c>
      <c r="O50" s="110">
        <v>0</v>
      </c>
      <c r="P50" s="110">
        <v>0</v>
      </c>
      <c r="Q50" s="110">
        <v>0</v>
      </c>
      <c r="R50" s="110">
        <v>0</v>
      </c>
      <c r="S50" s="110">
        <v>0</v>
      </c>
      <c r="T50" s="110">
        <v>0</v>
      </c>
      <c r="U50" s="110">
        <v>0</v>
      </c>
      <c r="V50" s="110">
        <v>0</v>
      </c>
      <c r="W50" s="110">
        <v>0</v>
      </c>
      <c r="X50" s="110">
        <v>0</v>
      </c>
      <c r="Y50" s="110">
        <v>0</v>
      </c>
      <c r="Z50" s="110">
        <v>0</v>
      </c>
      <c r="AA50" s="110">
        <v>0</v>
      </c>
      <c r="AB50" s="110">
        <v>0</v>
      </c>
      <c r="AC50" s="110">
        <v>0</v>
      </c>
      <c r="AD50" s="110">
        <v>0</v>
      </c>
      <c r="AE50" s="110">
        <v>0</v>
      </c>
      <c r="AF50" s="110">
        <v>0</v>
      </c>
      <c r="AG50" s="110">
        <v>0</v>
      </c>
    </row>
    <row r="51" spans="1:33" s="107" customFormat="1" ht="15">
      <c r="B51" s="65"/>
      <c r="C51" s="65"/>
      <c r="D51" s="108" t="s">
        <v>122</v>
      </c>
      <c r="E51" s="109">
        <v>9.6708624117126898E-2</v>
      </c>
      <c r="F51" s="110">
        <v>9.7488639533991311E-2</v>
      </c>
      <c r="G51" s="110">
        <v>9.3404276258609684E-2</v>
      </c>
      <c r="H51" s="110">
        <v>9.5395858919133353E-2</v>
      </c>
      <c r="I51" s="110">
        <v>7.8528406966179728E-2</v>
      </c>
      <c r="J51" s="110">
        <v>8.552990676513289E-2</v>
      </c>
      <c r="K51" s="110">
        <v>8.6010853378719165E-2</v>
      </c>
      <c r="L51" s="110">
        <v>7.9909493981780544E-2</v>
      </c>
      <c r="M51" s="110">
        <v>5.1586439608752199E-2</v>
      </c>
      <c r="N51" s="110">
        <v>4.7618402722678414E-2</v>
      </c>
      <c r="O51" s="110">
        <v>4.6117370915821493E-2</v>
      </c>
      <c r="P51" s="110">
        <v>3.8660388798862147E-2</v>
      </c>
      <c r="Q51" s="110">
        <v>3.6396463440194066E-2</v>
      </c>
      <c r="R51" s="110">
        <v>3.531516928985623E-2</v>
      </c>
      <c r="S51" s="110">
        <v>3.4047627048104157E-2</v>
      </c>
      <c r="T51" s="110">
        <v>3.1696921315168686E-2</v>
      </c>
      <c r="U51" s="110">
        <v>1.4514357320833898E-2</v>
      </c>
      <c r="V51" s="110">
        <v>1.4050680916241428E-2</v>
      </c>
      <c r="W51" s="110">
        <v>2.0599740093366792E-2</v>
      </c>
      <c r="X51" s="110">
        <v>3.210122656404344E-2</v>
      </c>
      <c r="Y51" s="110">
        <v>4.9154574145706342E-2</v>
      </c>
      <c r="Z51" s="110">
        <v>5.3024054216166405E-2</v>
      </c>
      <c r="AA51" s="110">
        <v>5.646846850656341E-2</v>
      </c>
      <c r="AB51" s="110">
        <v>6.1079736796020211E-2</v>
      </c>
      <c r="AC51" s="110">
        <v>6.0365880372318617E-2</v>
      </c>
      <c r="AD51" s="110">
        <v>4.2004111900781939E-2</v>
      </c>
      <c r="AE51" s="110">
        <v>5.466133839113551E-2</v>
      </c>
      <c r="AF51" s="110">
        <v>6.3309120468059976E-2</v>
      </c>
      <c r="AG51" s="110">
        <v>6.7273036207544157E-2</v>
      </c>
    </row>
    <row r="52" spans="1:33" s="107" customFormat="1" ht="15">
      <c r="B52" s="65"/>
      <c r="C52" s="65"/>
      <c r="D52" s="122" t="s">
        <v>135</v>
      </c>
      <c r="E52" s="123">
        <v>2.5878103928566056</v>
      </c>
      <c r="F52" s="124">
        <v>0.31338995511598711</v>
      </c>
      <c r="G52" s="124">
        <v>-2.4259854645927326</v>
      </c>
      <c r="H52" s="124">
        <v>-7.4718431178535889</v>
      </c>
      <c r="I52" s="124">
        <v>1.8063331993032756</v>
      </c>
      <c r="J52" s="124">
        <v>1.7029499421789207</v>
      </c>
      <c r="K52" s="124">
        <v>1.0940529429628036</v>
      </c>
      <c r="L52" s="124">
        <v>-1.4475873425140662</v>
      </c>
      <c r="M52" s="124">
        <v>-2.4523084729518199</v>
      </c>
      <c r="N52" s="124">
        <v>-5.9256656395505543</v>
      </c>
      <c r="O52" s="124">
        <v>2.3923828974840307</v>
      </c>
      <c r="P52" s="124">
        <v>4.2525090124613856</v>
      </c>
      <c r="Q52" s="124">
        <v>-8.8757734862778523</v>
      </c>
      <c r="R52" s="124">
        <v>-6.2031408177102785</v>
      </c>
      <c r="S52" s="124">
        <v>9.7325422554254626</v>
      </c>
      <c r="T52" s="124">
        <v>-0.265568552218646</v>
      </c>
      <c r="U52" s="124">
        <v>-2.6581462021437563</v>
      </c>
      <c r="V52" s="124">
        <v>-3.3759932920253424</v>
      </c>
      <c r="W52" s="124">
        <v>16.376423923536841</v>
      </c>
      <c r="X52" s="124">
        <v>-9.6876363272801083</v>
      </c>
      <c r="Y52" s="124">
        <v>2.7213661819472672</v>
      </c>
      <c r="Z52" s="124">
        <v>1.3357069618012647</v>
      </c>
      <c r="AA52" s="124">
        <v>2.8128972483834458</v>
      </c>
      <c r="AB52" s="124">
        <v>1.2652393734743403</v>
      </c>
      <c r="AC52" s="124">
        <v>-4.345615202232012</v>
      </c>
      <c r="AD52" s="124">
        <v>1.7186116631894726</v>
      </c>
      <c r="AE52" s="124">
        <v>-2.8634697992398226</v>
      </c>
      <c r="AF52" s="124">
        <v>-1.6927012568056674</v>
      </c>
      <c r="AG52" s="124">
        <v>1.1278926314300888</v>
      </c>
    </row>
    <row r="53" spans="1:33" s="107" customFormat="1" ht="15" customHeight="1">
      <c r="B53" s="65"/>
      <c r="C53" s="65"/>
      <c r="D53" s="108" t="s">
        <v>120</v>
      </c>
      <c r="E53" s="109">
        <v>0.67285069125947161</v>
      </c>
      <c r="F53" s="110">
        <v>-2.1171942634067591</v>
      </c>
      <c r="G53" s="110">
        <v>0.78050625928433459</v>
      </c>
      <c r="H53" s="110">
        <v>-1.0057014736527907</v>
      </c>
      <c r="I53" s="110">
        <v>-0.36259497216674202</v>
      </c>
      <c r="J53" s="110">
        <v>1.4567617379534976</v>
      </c>
      <c r="K53" s="110">
        <v>0.5095084259718986</v>
      </c>
      <c r="L53" s="110">
        <v>0.16222867836775701</v>
      </c>
      <c r="M53" s="110">
        <v>0.14117786504401342</v>
      </c>
      <c r="N53" s="110">
        <v>-2.732547461015685</v>
      </c>
      <c r="O53" s="110">
        <v>-0.9030270648774823</v>
      </c>
      <c r="P53" s="110">
        <v>1.1129720192040617</v>
      </c>
      <c r="Q53" s="110">
        <v>-3.7808440307092321</v>
      </c>
      <c r="R53" s="110">
        <v>-1.7543456640105084</v>
      </c>
      <c r="S53" s="110">
        <v>-2.1735182005751259</v>
      </c>
      <c r="T53" s="110">
        <v>-0.10222797319691398</v>
      </c>
      <c r="U53" s="110">
        <v>2.4185008480192129</v>
      </c>
      <c r="V53" s="110">
        <v>-1.3395463711726643</v>
      </c>
      <c r="W53" s="110">
        <v>1.7162255277604817</v>
      </c>
      <c r="X53" s="110">
        <v>-0.74089752780616003</v>
      </c>
      <c r="Y53" s="110">
        <v>0.42662692138999742</v>
      </c>
      <c r="Z53" s="110">
        <v>-0.91774273342629564</v>
      </c>
      <c r="AA53" s="110">
        <v>2.5708004613851152</v>
      </c>
      <c r="AB53" s="110">
        <v>-2.9408370809260136</v>
      </c>
      <c r="AC53" s="110">
        <v>-0.34512049287192748</v>
      </c>
      <c r="AD53" s="110">
        <v>-1.6267369834291043</v>
      </c>
      <c r="AE53" s="110">
        <v>-2.6539099827616695</v>
      </c>
      <c r="AF53" s="110">
        <v>-1.4228785258717713</v>
      </c>
      <c r="AG53" s="110">
        <v>-0.26048651625506003</v>
      </c>
    </row>
    <row r="54" spans="1:33" s="107" customFormat="1" ht="15">
      <c r="B54" s="65"/>
      <c r="C54" s="65"/>
      <c r="D54" s="108" t="s">
        <v>121</v>
      </c>
      <c r="E54" s="109">
        <v>1.9426739931249852</v>
      </c>
      <c r="F54" s="110">
        <v>2.4687836324133339</v>
      </c>
      <c r="G54" s="110">
        <v>-3.2096900421480639</v>
      </c>
      <c r="H54" s="110">
        <v>-6.7036440221164293</v>
      </c>
      <c r="I54" s="110">
        <v>2.3614222726159926</v>
      </c>
      <c r="J54" s="110">
        <v>0.55016348981049334</v>
      </c>
      <c r="K54" s="110">
        <v>-8.9428343273783656E-2</v>
      </c>
      <c r="L54" s="110">
        <v>-2.2324323029388227</v>
      </c>
      <c r="M54" s="110">
        <v>-2.7352136090673822</v>
      </c>
      <c r="N54" s="110">
        <v>-2.7708170141041881</v>
      </c>
      <c r="O54" s="110">
        <v>3.0185958844724063</v>
      </c>
      <c r="P54" s="110">
        <v>2.9869260795649928</v>
      </c>
      <c r="Q54" s="110">
        <v>-4.3885811149426459</v>
      </c>
      <c r="R54" s="110">
        <v>-4.576380498922771</v>
      </c>
      <c r="S54" s="110">
        <v>12.43881429061719</v>
      </c>
      <c r="T54" s="110">
        <v>-1.593534020359255</v>
      </c>
      <c r="U54" s="110">
        <v>-5.5756077106174446</v>
      </c>
      <c r="V54" s="110">
        <v>-1.6808394136171794</v>
      </c>
      <c r="W54" s="110">
        <v>14.330860995874952</v>
      </c>
      <c r="X54" s="110">
        <v>-8.6287702528648662</v>
      </c>
      <c r="Y54" s="110">
        <v>2.3752261580414826</v>
      </c>
      <c r="Z54" s="110">
        <v>1.6993838695126522</v>
      </c>
      <c r="AA54" s="110">
        <v>-0.20242380534208554</v>
      </c>
      <c r="AB54" s="110">
        <v>3.6812663686382323</v>
      </c>
      <c r="AC54" s="110">
        <v>-4.6112661360960141</v>
      </c>
      <c r="AD54" s="110">
        <v>4.2917872804209551</v>
      </c>
      <c r="AE54" s="110">
        <v>1.3794066025515102</v>
      </c>
      <c r="AF54" s="110">
        <v>-2.3849343286473959</v>
      </c>
      <c r="AG54" s="110">
        <v>0.87873199942220837</v>
      </c>
    </row>
    <row r="55" spans="1:33" s="107" customFormat="1" ht="15">
      <c r="B55" s="65"/>
      <c r="C55" s="65"/>
      <c r="D55" s="108" t="s">
        <v>122</v>
      </c>
      <c r="E55" s="109">
        <v>-2.7714291527851077E-2</v>
      </c>
      <c r="F55" s="113">
        <v>-3.8199413890587723E-2</v>
      </c>
      <c r="G55" s="113">
        <v>3.1983182709963056E-3</v>
      </c>
      <c r="H55" s="113">
        <v>0.23750237791563128</v>
      </c>
      <c r="I55" s="113">
        <v>-0.19249410114597496</v>
      </c>
      <c r="J55" s="113">
        <v>-0.30397528558507031</v>
      </c>
      <c r="K55" s="113">
        <v>0.67397286026468872</v>
      </c>
      <c r="L55" s="113">
        <v>0.6226162820569997</v>
      </c>
      <c r="M55" s="113">
        <v>0.14172727107154845</v>
      </c>
      <c r="N55" s="113">
        <v>-0.42230116443068061</v>
      </c>
      <c r="O55" s="113">
        <v>0.27681407788910667</v>
      </c>
      <c r="P55" s="113">
        <v>0.15261091369233118</v>
      </c>
      <c r="Q55" s="113">
        <v>-0.70634834062597296</v>
      </c>
      <c r="R55" s="113">
        <v>0.12758534522300138</v>
      </c>
      <c r="S55" s="113">
        <v>-0.53275383461660031</v>
      </c>
      <c r="T55" s="113">
        <v>1.430193441337523</v>
      </c>
      <c r="U55" s="113">
        <v>0.49896066045447524</v>
      </c>
      <c r="V55" s="113">
        <v>-0.35560750723549861</v>
      </c>
      <c r="W55" s="113">
        <v>0.3293373999014067</v>
      </c>
      <c r="X55" s="113">
        <v>-0.3179685466090808</v>
      </c>
      <c r="Y55" s="113">
        <v>-8.0486897484212824E-2</v>
      </c>
      <c r="Z55" s="113">
        <v>0.55406582571490826</v>
      </c>
      <c r="AA55" s="113">
        <v>0.44452059234041613</v>
      </c>
      <c r="AB55" s="113">
        <v>0.52481008576212174</v>
      </c>
      <c r="AC55" s="113">
        <v>0.61077142673592888</v>
      </c>
      <c r="AD55" s="113">
        <v>-0.94643863380237836</v>
      </c>
      <c r="AE55" s="113">
        <v>-1.5889664190296631</v>
      </c>
      <c r="AF55" s="113">
        <v>2.1151115977135007</v>
      </c>
      <c r="AG55" s="113">
        <v>0.50964714826294044</v>
      </c>
    </row>
    <row r="56" spans="1:33" s="103" customFormat="1" ht="15">
      <c r="A56" s="107"/>
      <c r="B56" s="104"/>
      <c r="C56" s="104"/>
      <c r="D56" s="122" t="s">
        <v>136</v>
      </c>
      <c r="E56" s="123">
        <f t="shared" ref="E56:AG59" si="2">SUM(E24,E32,E40,E28,E36,E44,E48,E52)</f>
        <v>-10.356090078992338</v>
      </c>
      <c r="F56" s="124">
        <f t="shared" si="2"/>
        <v>-0.67860567988622855</v>
      </c>
      <c r="G56" s="124">
        <f t="shared" si="2"/>
        <v>0.34140990754500278</v>
      </c>
      <c r="H56" s="124">
        <f t="shared" si="2"/>
        <v>-4.921926713228709</v>
      </c>
      <c r="I56" s="124">
        <f t="shared" si="2"/>
        <v>4.9431603936641046</v>
      </c>
      <c r="J56" s="124">
        <f t="shared" si="2"/>
        <v>6.0451753143524609</v>
      </c>
      <c r="K56" s="124">
        <f t="shared" si="2"/>
        <v>4.3504882454610252</v>
      </c>
      <c r="L56" s="124">
        <f t="shared" si="2"/>
        <v>10.98548514353201</v>
      </c>
      <c r="M56" s="124">
        <f t="shared" si="2"/>
        <v>7.3353250564307366</v>
      </c>
      <c r="N56" s="124">
        <f t="shared" si="2"/>
        <v>11.906934896579678</v>
      </c>
      <c r="O56" s="124">
        <f t="shared" si="2"/>
        <v>18.691685798390473</v>
      </c>
      <c r="P56" s="124">
        <f t="shared" si="2"/>
        <v>20.747939261043996</v>
      </c>
      <c r="Q56" s="124">
        <f t="shared" si="2"/>
        <v>11.359207644285872</v>
      </c>
      <c r="R56" s="124">
        <f t="shared" si="2"/>
        <v>15.048410912707784</v>
      </c>
      <c r="S56" s="124">
        <f t="shared" si="2"/>
        <v>45.04317796224921</v>
      </c>
      <c r="T56" s="124">
        <f t="shared" si="2"/>
        <v>16.026168006073746</v>
      </c>
      <c r="U56" s="124">
        <f t="shared" si="2"/>
        <v>20.844651773174391</v>
      </c>
      <c r="V56" s="124">
        <f t="shared" si="2"/>
        <v>19.172658929715503</v>
      </c>
      <c r="W56" s="124">
        <f t="shared" si="2"/>
        <v>33.662006474937918</v>
      </c>
      <c r="X56" s="124">
        <f t="shared" si="2"/>
        <v>-5.9647592537155791</v>
      </c>
      <c r="Y56" s="124">
        <f t="shared" si="2"/>
        <v>16.398028668880968</v>
      </c>
      <c r="Z56" s="124">
        <f t="shared" si="2"/>
        <v>-6.9092788080541414</v>
      </c>
      <c r="AA56" s="124">
        <f t="shared" si="2"/>
        <v>-5.7419607910365142</v>
      </c>
      <c r="AB56" s="124">
        <f t="shared" si="2"/>
        <v>-2.45434164336345</v>
      </c>
      <c r="AC56" s="124">
        <f t="shared" si="2"/>
        <v>-10.095387083665987</v>
      </c>
      <c r="AD56" s="124">
        <f t="shared" si="2"/>
        <v>1.3279779507688341</v>
      </c>
      <c r="AE56" s="124">
        <f t="shared" si="2"/>
        <v>-5.3274702385156854</v>
      </c>
      <c r="AF56" s="124">
        <f t="shared" si="2"/>
        <v>2.7447317654216312</v>
      </c>
      <c r="AG56" s="124">
        <f t="shared" si="2"/>
        <v>8.727963505820302</v>
      </c>
    </row>
    <row r="57" spans="1:33" s="107" customFormat="1" ht="15">
      <c r="B57" s="65"/>
      <c r="C57" s="65"/>
      <c r="D57" s="108" t="s">
        <v>120</v>
      </c>
      <c r="E57" s="109">
        <f t="shared" si="2"/>
        <v>10.541009533714085</v>
      </c>
      <c r="F57" s="110">
        <f t="shared" si="2"/>
        <v>15.823724738622843</v>
      </c>
      <c r="G57" s="110">
        <f t="shared" si="2"/>
        <v>18.531807516843998</v>
      </c>
      <c r="H57" s="110">
        <f t="shared" si="2"/>
        <v>17.780485075213015</v>
      </c>
      <c r="I57" s="110">
        <f t="shared" si="2"/>
        <v>17.140588603096187</v>
      </c>
      <c r="J57" s="110">
        <f t="shared" si="2"/>
        <v>18.871389535227188</v>
      </c>
      <c r="K57" s="110">
        <f t="shared" si="2"/>
        <v>14.143211841345174</v>
      </c>
      <c r="L57" s="110">
        <f t="shared" si="2"/>
        <v>14.165516712721821</v>
      </c>
      <c r="M57" s="110">
        <f t="shared" si="2"/>
        <v>9.5651698984695415</v>
      </c>
      <c r="N57" s="110">
        <f t="shared" si="2"/>
        <v>11.764633555568043</v>
      </c>
      <c r="O57" s="110">
        <f t="shared" si="2"/>
        <v>11.615199631693438</v>
      </c>
      <c r="P57" s="110">
        <f t="shared" si="2"/>
        <v>14.715908568083007</v>
      </c>
      <c r="Q57" s="110">
        <f t="shared" si="2"/>
        <v>7.8326565220875377</v>
      </c>
      <c r="R57" s="110">
        <f t="shared" si="2"/>
        <v>9.398195659821404</v>
      </c>
      <c r="S57" s="110">
        <f t="shared" si="2"/>
        <v>8.1739309601147543</v>
      </c>
      <c r="T57" s="110">
        <f t="shared" si="2"/>
        <v>10.276236875197938</v>
      </c>
      <c r="U57" s="110">
        <f t="shared" si="2"/>
        <v>7.5419216846572565</v>
      </c>
      <c r="V57" s="110">
        <f t="shared" si="2"/>
        <v>5.7662866065433613</v>
      </c>
      <c r="W57" s="110">
        <f t="shared" si="2"/>
        <v>9.1922959678954737</v>
      </c>
      <c r="X57" s="110">
        <f t="shared" si="2"/>
        <v>6.3899560236545696</v>
      </c>
      <c r="Y57" s="110">
        <f t="shared" si="2"/>
        <v>8.4832282780103334</v>
      </c>
      <c r="Z57" s="110">
        <f t="shared" si="2"/>
        <v>3.2222071369242267E-3</v>
      </c>
      <c r="AA57" s="110">
        <f t="shared" si="2"/>
        <v>1.1259289709037983</v>
      </c>
      <c r="AB57" s="110">
        <f t="shared" si="2"/>
        <v>-2.0745615327074058</v>
      </c>
      <c r="AC57" s="110">
        <f t="shared" si="2"/>
        <v>-2.3901171253637519</v>
      </c>
      <c r="AD57" s="110">
        <f t="shared" si="2"/>
        <v>1.2359529326346059</v>
      </c>
      <c r="AE57" s="110">
        <f t="shared" si="2"/>
        <v>-2.0196500538556865</v>
      </c>
      <c r="AF57" s="110">
        <f t="shared" si="2"/>
        <v>4.2784015248790013</v>
      </c>
      <c r="AG57" s="110">
        <f t="shared" si="2"/>
        <v>3.8674002242405159</v>
      </c>
    </row>
    <row r="58" spans="1:33" s="107" customFormat="1" ht="15">
      <c r="B58" s="65"/>
      <c r="C58" s="65"/>
      <c r="D58" s="108" t="s">
        <v>121</v>
      </c>
      <c r="E58" s="109">
        <f t="shared" si="2"/>
        <v>-11.388873403703407</v>
      </c>
      <c r="F58" s="110">
        <f t="shared" si="2"/>
        <v>-4.2801311280052765</v>
      </c>
      <c r="G58" s="110">
        <f t="shared" si="2"/>
        <v>-7.3864763644282796</v>
      </c>
      <c r="H58" s="110">
        <f t="shared" si="2"/>
        <v>-12.133021613043582</v>
      </c>
      <c r="I58" s="110">
        <f t="shared" si="2"/>
        <v>-1.9811399768508946</v>
      </c>
      <c r="J58" s="110">
        <f t="shared" si="2"/>
        <v>-1.2464507293681328</v>
      </c>
      <c r="K58" s="110">
        <f t="shared" si="2"/>
        <v>-0.13283561684702375</v>
      </c>
      <c r="L58" s="110">
        <f t="shared" si="2"/>
        <v>5.5103495274419476</v>
      </c>
      <c r="M58" s="110">
        <f t="shared" si="2"/>
        <v>7.0076046382787398</v>
      </c>
      <c r="N58" s="110">
        <f t="shared" si="2"/>
        <v>11.174409235298189</v>
      </c>
      <c r="O58" s="110">
        <f t="shared" si="2"/>
        <v>16.861504338933035</v>
      </c>
      <c r="P58" s="110">
        <f t="shared" si="2"/>
        <v>14.391907936117871</v>
      </c>
      <c r="Q58" s="110">
        <f t="shared" si="2"/>
        <v>13.876917124830275</v>
      </c>
      <c r="R58" s="110">
        <f t="shared" si="2"/>
        <v>11.501240848190875</v>
      </c>
      <c r="S58" s="110">
        <f t="shared" si="2"/>
        <v>42.909560852835142</v>
      </c>
      <c r="T58" s="110">
        <f t="shared" si="2"/>
        <v>10.313017980584958</v>
      </c>
      <c r="U58" s="110">
        <f t="shared" si="2"/>
        <v>18.89999587215798</v>
      </c>
      <c r="V58" s="110">
        <f t="shared" si="2"/>
        <v>20.937893832223057</v>
      </c>
      <c r="W58" s="110">
        <f t="shared" si="2"/>
        <v>28.009139254086264</v>
      </c>
      <c r="X58" s="110">
        <f t="shared" si="2"/>
        <v>-5.8629724584404048</v>
      </c>
      <c r="Y58" s="110">
        <f t="shared" si="2"/>
        <v>14.064846647842245</v>
      </c>
      <c r="Z58" s="110">
        <f t="shared" si="2"/>
        <v>-1.1151227963662844</v>
      </c>
      <c r="AA58" s="110">
        <f t="shared" si="2"/>
        <v>-1.4510355804035187</v>
      </c>
      <c r="AB58" s="110">
        <f t="shared" si="2"/>
        <v>2.8576470803862009</v>
      </c>
      <c r="AC58" s="110">
        <f t="shared" si="2"/>
        <v>-5.6333013240253287</v>
      </c>
      <c r="AD58" s="110">
        <f t="shared" si="2"/>
        <v>5.4564711311847844</v>
      </c>
      <c r="AE58" s="110">
        <f t="shared" si="2"/>
        <v>3.806869055740199</v>
      </c>
      <c r="AF58" s="110">
        <f t="shared" si="2"/>
        <v>1.2458326911076942</v>
      </c>
      <c r="AG58" s="110">
        <f t="shared" si="2"/>
        <v>7.0523237917334285</v>
      </c>
    </row>
    <row r="59" spans="1:33" s="107" customFormat="1" ht="15.75" thickBot="1">
      <c r="B59" s="65"/>
      <c r="C59" s="65"/>
      <c r="D59" s="118" t="s">
        <v>122</v>
      </c>
      <c r="E59" s="119">
        <f t="shared" si="2"/>
        <v>-9.5082262090030127</v>
      </c>
      <c r="F59" s="120">
        <f t="shared" si="2"/>
        <v>-12.222199290503799</v>
      </c>
      <c r="G59" s="120">
        <f t="shared" si="2"/>
        <v>-10.803921244870715</v>
      </c>
      <c r="H59" s="120">
        <f t="shared" si="2"/>
        <v>-10.569390175398144</v>
      </c>
      <c r="I59" s="120">
        <f t="shared" si="2"/>
        <v>-10.216288232581194</v>
      </c>
      <c r="J59" s="120">
        <f t="shared" si="2"/>
        <v>-11.579763491506595</v>
      </c>
      <c r="K59" s="120">
        <f t="shared" si="2"/>
        <v>-9.6598879790371228</v>
      </c>
      <c r="L59" s="120">
        <f t="shared" si="2"/>
        <v>-8.690381096631759</v>
      </c>
      <c r="M59" s="120">
        <f t="shared" si="2"/>
        <v>-9.237449480317542</v>
      </c>
      <c r="N59" s="120">
        <f t="shared" si="2"/>
        <v>-11.032107894286547</v>
      </c>
      <c r="O59" s="120">
        <f t="shared" si="2"/>
        <v>-9.785018172235997</v>
      </c>
      <c r="P59" s="120">
        <f t="shared" si="2"/>
        <v>-8.3598772431568804</v>
      </c>
      <c r="Q59" s="120">
        <f t="shared" si="2"/>
        <v>-10.350366002631937</v>
      </c>
      <c r="R59" s="120">
        <f t="shared" si="2"/>
        <v>-5.8510255953044918</v>
      </c>
      <c r="S59" s="120">
        <f t="shared" si="2"/>
        <v>-6.0403138507006897</v>
      </c>
      <c r="T59" s="120">
        <f t="shared" si="2"/>
        <v>-4.5630868497091441</v>
      </c>
      <c r="U59" s="120">
        <f t="shared" si="2"/>
        <v>-5.5972657836408466</v>
      </c>
      <c r="V59" s="120">
        <f t="shared" si="2"/>
        <v>-7.5315215090509202</v>
      </c>
      <c r="W59" s="120">
        <f t="shared" si="2"/>
        <v>-3.5394287470438188</v>
      </c>
      <c r="X59" s="120">
        <f t="shared" si="2"/>
        <v>-6.4917428189297421</v>
      </c>
      <c r="Y59" s="120">
        <f t="shared" si="2"/>
        <v>-6.1500462569716108</v>
      </c>
      <c r="Z59" s="120">
        <f t="shared" si="2"/>
        <v>-5.7973782188247815</v>
      </c>
      <c r="AA59" s="120">
        <f t="shared" si="2"/>
        <v>-5.4168541815367934</v>
      </c>
      <c r="AB59" s="120">
        <f t="shared" si="2"/>
        <v>-3.2374271910422459</v>
      </c>
      <c r="AC59" s="120">
        <f t="shared" si="2"/>
        <v>-2.0719686342769088</v>
      </c>
      <c r="AD59" s="120">
        <f t="shared" si="2"/>
        <v>-5.3644461130505556</v>
      </c>
      <c r="AE59" s="120">
        <f t="shared" si="2"/>
        <v>-7.1146892404001978</v>
      </c>
      <c r="AF59" s="120">
        <f t="shared" si="2"/>
        <v>-2.7795024505650616</v>
      </c>
      <c r="AG59" s="120">
        <f t="shared" si="2"/>
        <v>-2.191760510153641</v>
      </c>
    </row>
    <row r="60" spans="1:33" s="103" customFormat="1" ht="15" thickTop="1">
      <c r="B60" s="104"/>
      <c r="C60" s="104"/>
      <c r="D60" s="125" t="s">
        <v>137</v>
      </c>
      <c r="E60" s="116">
        <f t="shared" ref="E60:AG63" si="3">E18-E56</f>
        <v>2.3545738608665943</v>
      </c>
      <c r="F60" s="117">
        <f t="shared" si="3"/>
        <v>2.7237941553164511</v>
      </c>
      <c r="G60" s="117">
        <f t="shared" si="3"/>
        <v>4.801743557415957</v>
      </c>
      <c r="H60" s="117">
        <f t="shared" si="3"/>
        <v>1.8126902428480438</v>
      </c>
      <c r="I60" s="117">
        <f t="shared" si="3"/>
        <v>2.868798438119736</v>
      </c>
      <c r="J60" s="117">
        <f t="shared" si="3"/>
        <v>3.1612900699397262</v>
      </c>
      <c r="K60" s="117">
        <f t="shared" si="3"/>
        <v>5.3700520230445763</v>
      </c>
      <c r="L60" s="117">
        <f t="shared" si="3"/>
        <v>2.0783392029971353</v>
      </c>
      <c r="M60" s="117">
        <f t="shared" si="3"/>
        <v>4.1908056232916913</v>
      </c>
      <c r="N60" s="117">
        <f t="shared" si="3"/>
        <v>0.48588421615097133</v>
      </c>
      <c r="O60" s="117">
        <f t="shared" si="3"/>
        <v>0.53524208148328256</v>
      </c>
      <c r="P60" s="117">
        <f t="shared" si="3"/>
        <v>2.4447012613167658</v>
      </c>
      <c r="Q60" s="117">
        <f t="shared" si="3"/>
        <v>2.7649925177007919</v>
      </c>
      <c r="R60" s="117">
        <f t="shared" si="3"/>
        <v>4.5517244699533812</v>
      </c>
      <c r="S60" s="117">
        <f t="shared" si="3"/>
        <v>1.3107178296355144</v>
      </c>
      <c r="T60" s="117">
        <f t="shared" si="3"/>
        <v>2.6345050309552818</v>
      </c>
      <c r="U60" s="117">
        <f t="shared" si="3"/>
        <v>3.0149777108821496</v>
      </c>
      <c r="V60" s="117">
        <f t="shared" si="3"/>
        <v>6.4527196437495107</v>
      </c>
      <c r="W60" s="117">
        <f t="shared" si="3"/>
        <v>6.9760725826015531</v>
      </c>
      <c r="X60" s="117">
        <f t="shared" si="3"/>
        <v>5.3046014271972357</v>
      </c>
      <c r="Y60" s="117">
        <f t="shared" si="3"/>
        <v>2.3284515340432534</v>
      </c>
      <c r="Z60" s="117">
        <f t="shared" si="3"/>
        <v>1.5830977079243258</v>
      </c>
      <c r="AA60" s="117">
        <f t="shared" si="3"/>
        <v>-0.71869332665571495</v>
      </c>
      <c r="AB60" s="117">
        <f t="shared" si="3"/>
        <v>3.4950736229484116</v>
      </c>
      <c r="AC60" s="117">
        <f t="shared" si="3"/>
        <v>7.2223949664711604</v>
      </c>
      <c r="AD60" s="117">
        <f t="shared" si="3"/>
        <v>2.5228479839772922</v>
      </c>
      <c r="AE60" s="117">
        <f t="shared" si="3"/>
        <v>5.9097882854976671</v>
      </c>
      <c r="AF60" s="117">
        <f t="shared" si="3"/>
        <v>6.6558442586629258</v>
      </c>
      <c r="AG60" s="117">
        <f t="shared" si="3"/>
        <v>5.6536099438972052</v>
      </c>
    </row>
    <row r="61" spans="1:33" s="107" customFormat="1" ht="15">
      <c r="B61" s="65"/>
      <c r="C61" s="65"/>
      <c r="D61" s="108" t="s">
        <v>120</v>
      </c>
      <c r="E61" s="109">
        <f t="shared" si="3"/>
        <v>5.0578324964018897</v>
      </c>
      <c r="F61" s="110">
        <f t="shared" si="3"/>
        <v>5.4629795980336553</v>
      </c>
      <c r="G61" s="110">
        <f t="shared" si="3"/>
        <v>7.1402578478282237</v>
      </c>
      <c r="H61" s="110">
        <f t="shared" si="3"/>
        <v>4.3769140879885882</v>
      </c>
      <c r="I61" s="110">
        <f t="shared" si="3"/>
        <v>5.5774412235950486</v>
      </c>
      <c r="J61" s="110">
        <f t="shared" si="3"/>
        <v>5.6301886028578636</v>
      </c>
      <c r="K61" s="110">
        <f t="shared" si="3"/>
        <v>8.0255431356134928</v>
      </c>
      <c r="L61" s="110">
        <f t="shared" si="3"/>
        <v>5.2322161105503007</v>
      </c>
      <c r="M61" s="110">
        <f t="shared" si="3"/>
        <v>7.6961417391033891</v>
      </c>
      <c r="N61" s="110">
        <f t="shared" si="3"/>
        <v>3.7753781234049306</v>
      </c>
      <c r="O61" s="110">
        <f t="shared" si="3"/>
        <v>3.9353259019332452</v>
      </c>
      <c r="P61" s="110">
        <f t="shared" si="3"/>
        <v>5.3100632166144965</v>
      </c>
      <c r="Q61" s="110">
        <f t="shared" si="3"/>
        <v>5.8218334532456115</v>
      </c>
      <c r="R61" s="110">
        <f t="shared" si="3"/>
        <v>6.9213913372265594</v>
      </c>
      <c r="S61" s="110">
        <f t="shared" si="3"/>
        <v>3.6459312177043639</v>
      </c>
      <c r="T61" s="110">
        <f t="shared" si="3"/>
        <v>4.7237967289007514</v>
      </c>
      <c r="U61" s="110">
        <f t="shared" si="3"/>
        <v>5.1233050993635176</v>
      </c>
      <c r="V61" s="110">
        <f t="shared" si="3"/>
        <v>8.5367464927916785</v>
      </c>
      <c r="W61" s="110">
        <f t="shared" si="3"/>
        <v>9.2053185843835639</v>
      </c>
      <c r="X61" s="110">
        <f t="shared" si="3"/>
        <v>7.4697589965837849</v>
      </c>
      <c r="Y61" s="110">
        <f t="shared" si="3"/>
        <v>4.433074863940444</v>
      </c>
      <c r="Z61" s="110">
        <f t="shared" si="3"/>
        <v>3.2092804447405334</v>
      </c>
      <c r="AA61" s="110">
        <f t="shared" si="3"/>
        <v>1.0030782234466944</v>
      </c>
      <c r="AB61" s="110">
        <f t="shared" si="3"/>
        <v>5.8210082564902166</v>
      </c>
      <c r="AC61" s="110">
        <f t="shared" si="3"/>
        <v>9.7423082365169691</v>
      </c>
      <c r="AD61" s="110">
        <f t="shared" si="3"/>
        <v>4.8810669615655486</v>
      </c>
      <c r="AE61" s="110">
        <f t="shared" si="3"/>
        <v>8.3476708939400073</v>
      </c>
      <c r="AF61" s="110">
        <f t="shared" si="3"/>
        <v>8.8459775546673711</v>
      </c>
      <c r="AG61" s="110">
        <f t="shared" si="3"/>
        <v>7.7978048974746734</v>
      </c>
    </row>
    <row r="62" spans="1:33" s="107" customFormat="1" ht="15">
      <c r="B62" s="65"/>
      <c r="C62" s="65"/>
      <c r="D62" s="108" t="s">
        <v>121</v>
      </c>
      <c r="E62" s="109">
        <f t="shared" si="3"/>
        <v>-2.4426091616121184</v>
      </c>
      <c r="F62" s="110">
        <f t="shared" si="3"/>
        <v>-2.4739990362332982</v>
      </c>
      <c r="G62" s="110">
        <f t="shared" si="3"/>
        <v>-2.0691160881481885</v>
      </c>
      <c r="H62" s="110">
        <f t="shared" si="3"/>
        <v>-2.2897584602841903</v>
      </c>
      <c r="I62" s="110">
        <f t="shared" si="3"/>
        <v>-2.4181842750961695</v>
      </c>
      <c r="J62" s="110">
        <f t="shared" si="3"/>
        <v>-2.1749988922972983</v>
      </c>
      <c r="K62" s="110">
        <f t="shared" si="3"/>
        <v>-2.417352967239276</v>
      </c>
      <c r="L62" s="110">
        <f t="shared" si="3"/>
        <v>-2.875205217522792</v>
      </c>
      <c r="M62" s="110">
        <f t="shared" si="3"/>
        <v>-3.2402906433948759</v>
      </c>
      <c r="N62" s="110">
        <f t="shared" si="3"/>
        <v>-3.0045646796643872</v>
      </c>
      <c r="O62" s="110">
        <f t="shared" si="3"/>
        <v>-3.045004268569901</v>
      </c>
      <c r="P62" s="110">
        <f t="shared" si="3"/>
        <v>-2.4978968953212011</v>
      </c>
      <c r="Q62" s="110">
        <f t="shared" si="3"/>
        <v>-2.6832722523376766</v>
      </c>
      <c r="R62" s="110">
        <f t="shared" si="3"/>
        <v>-1.9853375939522238</v>
      </c>
      <c r="S62" s="110">
        <f t="shared" si="3"/>
        <v>-1.9530042649477366</v>
      </c>
      <c r="T62" s="110">
        <f t="shared" si="3"/>
        <v>-1.6714308971897349</v>
      </c>
      <c r="U62" s="110">
        <f t="shared" si="3"/>
        <v>-1.7024092019761738</v>
      </c>
      <c r="V62" s="110">
        <f t="shared" si="3"/>
        <v>-1.6968421915787708</v>
      </c>
      <c r="W62" s="110">
        <f t="shared" si="3"/>
        <v>-1.8561144184503036</v>
      </c>
      <c r="X62" s="110">
        <f t="shared" si="3"/>
        <v>-1.9105041804046632</v>
      </c>
      <c r="Y62" s="110">
        <f t="shared" si="3"/>
        <v>-1.8205871319661071</v>
      </c>
      <c r="Z62" s="110">
        <f t="shared" si="3"/>
        <v>-1.3481476407271717</v>
      </c>
      <c r="AA62" s="110">
        <f t="shared" si="3"/>
        <v>-1.4386324753597335</v>
      </c>
      <c r="AB62" s="110">
        <f t="shared" si="3"/>
        <v>-2.0473096554875525</v>
      </c>
      <c r="AC62" s="110">
        <f t="shared" si="3"/>
        <v>-2.2509183063682734</v>
      </c>
      <c r="AD62" s="110">
        <f t="shared" si="3"/>
        <v>-2.1431924064860794</v>
      </c>
      <c r="AE62" s="110">
        <f t="shared" si="3"/>
        <v>-2.2637670410256217</v>
      </c>
      <c r="AF62" s="110">
        <f t="shared" si="3"/>
        <v>-2.0625676401339779</v>
      </c>
      <c r="AG62" s="110">
        <f t="shared" si="3"/>
        <v>-2.0383178622067106</v>
      </c>
    </row>
    <row r="63" spans="1:33" s="107" customFormat="1" ht="15">
      <c r="B63" s="65"/>
      <c r="C63" s="65"/>
      <c r="D63" s="111" t="s">
        <v>122</v>
      </c>
      <c r="E63" s="112">
        <f t="shared" si="3"/>
        <v>-0.26064947392323745</v>
      </c>
      <c r="F63" s="113">
        <f t="shared" si="3"/>
        <v>-0.2651864064839593</v>
      </c>
      <c r="G63" s="113">
        <f t="shared" si="3"/>
        <v>-0.26939820226403555</v>
      </c>
      <c r="H63" s="113">
        <f t="shared" si="3"/>
        <v>-0.2744653848562244</v>
      </c>
      <c r="I63" s="113">
        <f t="shared" si="3"/>
        <v>-0.2904585103791657</v>
      </c>
      <c r="J63" s="113">
        <f t="shared" si="3"/>
        <v>-0.29389964062086626</v>
      </c>
      <c r="K63" s="113">
        <f t="shared" si="3"/>
        <v>-0.23813814532981326</v>
      </c>
      <c r="L63" s="113">
        <f t="shared" si="3"/>
        <v>-0.2786716900303734</v>
      </c>
      <c r="M63" s="113">
        <f t="shared" si="3"/>
        <v>-0.26504547241685295</v>
      </c>
      <c r="N63" s="113">
        <f t="shared" si="3"/>
        <v>-0.28492922758957917</v>
      </c>
      <c r="O63" s="113">
        <f t="shared" si="3"/>
        <v>-0.35507955187994966</v>
      </c>
      <c r="P63" s="113">
        <f t="shared" si="3"/>
        <v>-0.36746505997647461</v>
      </c>
      <c r="Q63" s="113">
        <f t="shared" si="3"/>
        <v>-0.3735686832072318</v>
      </c>
      <c r="R63" s="113">
        <f t="shared" si="3"/>
        <v>-0.38432927332095801</v>
      </c>
      <c r="S63" s="113">
        <f t="shared" si="3"/>
        <v>-0.38220912312139355</v>
      </c>
      <c r="T63" s="113">
        <f t="shared" si="3"/>
        <v>-0.41786080075582532</v>
      </c>
      <c r="U63" s="113">
        <f t="shared" si="3"/>
        <v>-0.40591818650530698</v>
      </c>
      <c r="V63" s="113">
        <f t="shared" si="3"/>
        <v>-0.3871846574633917</v>
      </c>
      <c r="W63" s="113">
        <f t="shared" si="3"/>
        <v>-0.37313158333159446</v>
      </c>
      <c r="X63" s="113">
        <f t="shared" si="3"/>
        <v>-0.25465338898194467</v>
      </c>
      <c r="Y63" s="113">
        <f t="shared" si="3"/>
        <v>-0.28403619793099733</v>
      </c>
      <c r="Z63" s="113">
        <f t="shared" si="3"/>
        <v>-0.27803509608914911</v>
      </c>
      <c r="AA63" s="113">
        <f t="shared" si="3"/>
        <v>-0.28313907474278999</v>
      </c>
      <c r="AB63" s="113">
        <f t="shared" si="3"/>
        <v>-0.27862497805450692</v>
      </c>
      <c r="AC63" s="113">
        <f t="shared" si="3"/>
        <v>-0.26899496367753306</v>
      </c>
      <c r="AD63" s="113">
        <f t="shared" si="3"/>
        <v>-0.21502657110214951</v>
      </c>
      <c r="AE63" s="113">
        <f t="shared" si="3"/>
        <v>-0.17411556741680378</v>
      </c>
      <c r="AF63" s="113">
        <f t="shared" si="3"/>
        <v>-0.12756565587044122</v>
      </c>
      <c r="AG63" s="113">
        <f t="shared" si="3"/>
        <v>-0.10587709137098633</v>
      </c>
    </row>
    <row r="64" spans="1:33" ht="15">
      <c r="E64" s="126"/>
      <c r="F64" s="126"/>
      <c r="G64" s="126"/>
      <c r="H64" s="126"/>
      <c r="I64" s="126"/>
      <c r="J64" s="126"/>
      <c r="K64" s="126"/>
      <c r="L64" s="126"/>
      <c r="M64" s="126"/>
      <c r="N64" s="126"/>
      <c r="O64" s="126"/>
      <c r="P64" s="126"/>
      <c r="Q64" s="126"/>
      <c r="R64" s="126"/>
      <c r="S64" s="126"/>
      <c r="T64" s="126"/>
    </row>
    <row r="65" spans="5:20" ht="15">
      <c r="E65" s="126"/>
      <c r="F65" s="126"/>
      <c r="I65" s="126"/>
      <c r="J65" s="126"/>
      <c r="K65" s="126"/>
      <c r="L65" s="126"/>
      <c r="M65" s="126"/>
      <c r="N65" s="126"/>
      <c r="O65" s="126"/>
      <c r="P65" s="126"/>
      <c r="Q65" s="126"/>
      <c r="R65" s="126"/>
      <c r="S65" s="126"/>
      <c r="T65" s="126"/>
    </row>
  </sheetData>
  <phoneticPr fontId="3"/>
  <pageMargins left="0.25" right="0.25" top="0.75" bottom="0.75" header="0.3" footer="0.3"/>
  <pageSetup paperSize="9" scale="5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51F6F-4065-4CD1-81D5-F610FB5C17BD}">
  <dimension ref="B1:AJ62"/>
  <sheetViews>
    <sheetView showGridLines="0" zoomScale="80" zoomScaleNormal="80" workbookViewId="0">
      <pane xSplit="6" ySplit="4" topLeftCell="G5" activePane="bottomRight" state="frozen"/>
      <selection activeCell="E22" sqref="E22"/>
      <selection pane="topRight" activeCell="E22" sqref="E22"/>
      <selection pane="bottomLeft" activeCell="E22" sqref="E22"/>
      <selection pane="bottomRight" activeCell="R32" sqref="R32"/>
    </sheetView>
  </sheetViews>
  <sheetFormatPr defaultColWidth="18.7109375" defaultRowHeight="12.75" customHeight="1"/>
  <cols>
    <col min="1" max="2" width="3.28515625" style="127" customWidth="1"/>
    <col min="3" max="3" width="6.140625" style="127" customWidth="1"/>
    <col min="4" max="4" width="6.28515625" style="129" customWidth="1"/>
    <col min="5" max="5" width="32" style="130" customWidth="1"/>
    <col min="6" max="6" width="7.85546875" style="131" customWidth="1"/>
    <col min="7" max="7" width="5.7109375" style="127" bestFit="1" customWidth="1"/>
    <col min="8" max="11" width="5.85546875" style="127" customWidth="1"/>
    <col min="12" max="12" width="5.7109375" style="127" bestFit="1" customWidth="1"/>
    <col min="13" max="16" width="5.85546875" style="127" customWidth="1"/>
    <col min="17" max="17" width="5.7109375" style="127" bestFit="1" customWidth="1"/>
    <col min="18" max="21" width="5.85546875" style="127" customWidth="1"/>
    <col min="22" max="22" width="5.7109375" style="127" bestFit="1" customWidth="1"/>
    <col min="23" max="24" width="5.85546875" style="127" customWidth="1"/>
    <col min="25" max="25" width="5.7109375" style="127" customWidth="1"/>
    <col min="26" max="35" width="5.7109375" style="127" bestFit="1" customWidth="1"/>
    <col min="36" max="16384" width="18.7109375" style="127"/>
  </cols>
  <sheetData>
    <row r="1" spans="2:35" ht="17.25">
      <c r="B1" s="128" t="s">
        <v>138</v>
      </c>
    </row>
    <row r="3" spans="2:35" ht="15">
      <c r="B3" s="6" t="s">
        <v>97</v>
      </c>
      <c r="C3" s="132">
        <v>11</v>
      </c>
      <c r="D3" s="133" t="s">
        <v>139</v>
      </c>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row>
    <row r="4" spans="2:35" ht="17.100000000000001" customHeight="1">
      <c r="B4" s="135" t="s">
        <v>140</v>
      </c>
      <c r="C4" s="136"/>
      <c r="D4" s="136"/>
      <c r="E4" s="137"/>
      <c r="F4" s="138" t="s">
        <v>141</v>
      </c>
      <c r="G4" s="139">
        <v>1990</v>
      </c>
      <c r="H4" s="139">
        <f t="shared" ref="H4:AI4" si="0">G4+1</f>
        <v>1991</v>
      </c>
      <c r="I4" s="139">
        <f t="shared" si="0"/>
        <v>1992</v>
      </c>
      <c r="J4" s="139">
        <f t="shared" si="0"/>
        <v>1993</v>
      </c>
      <c r="K4" s="139">
        <f t="shared" si="0"/>
        <v>1994</v>
      </c>
      <c r="L4" s="139">
        <f t="shared" si="0"/>
        <v>1995</v>
      </c>
      <c r="M4" s="139">
        <f t="shared" si="0"/>
        <v>1996</v>
      </c>
      <c r="N4" s="139">
        <f t="shared" si="0"/>
        <v>1997</v>
      </c>
      <c r="O4" s="139">
        <f t="shared" si="0"/>
        <v>1998</v>
      </c>
      <c r="P4" s="139">
        <f t="shared" si="0"/>
        <v>1999</v>
      </c>
      <c r="Q4" s="139">
        <f t="shared" si="0"/>
        <v>2000</v>
      </c>
      <c r="R4" s="139">
        <f t="shared" si="0"/>
        <v>2001</v>
      </c>
      <c r="S4" s="139">
        <f t="shared" si="0"/>
        <v>2002</v>
      </c>
      <c r="T4" s="139">
        <f t="shared" si="0"/>
        <v>2003</v>
      </c>
      <c r="U4" s="139">
        <f t="shared" si="0"/>
        <v>2004</v>
      </c>
      <c r="V4" s="139">
        <f t="shared" si="0"/>
        <v>2005</v>
      </c>
      <c r="W4" s="139">
        <f t="shared" si="0"/>
        <v>2006</v>
      </c>
      <c r="X4" s="139">
        <f t="shared" si="0"/>
        <v>2007</v>
      </c>
      <c r="Y4" s="139">
        <f t="shared" si="0"/>
        <v>2008</v>
      </c>
      <c r="Z4" s="139">
        <f t="shared" si="0"/>
        <v>2009</v>
      </c>
      <c r="AA4" s="139">
        <f t="shared" si="0"/>
        <v>2010</v>
      </c>
      <c r="AB4" s="139">
        <f t="shared" si="0"/>
        <v>2011</v>
      </c>
      <c r="AC4" s="139">
        <f t="shared" si="0"/>
        <v>2012</v>
      </c>
      <c r="AD4" s="139">
        <f t="shared" si="0"/>
        <v>2013</v>
      </c>
      <c r="AE4" s="139">
        <f t="shared" si="0"/>
        <v>2014</v>
      </c>
      <c r="AF4" s="139">
        <f t="shared" si="0"/>
        <v>2015</v>
      </c>
      <c r="AG4" s="139">
        <f t="shared" si="0"/>
        <v>2016</v>
      </c>
      <c r="AH4" s="139">
        <f t="shared" si="0"/>
        <v>2017</v>
      </c>
      <c r="AI4" s="139">
        <f t="shared" si="0"/>
        <v>2018</v>
      </c>
    </row>
    <row r="5" spans="2:35" ht="17.100000000000001" customHeight="1">
      <c r="B5" s="573" t="s">
        <v>142</v>
      </c>
      <c r="C5" s="576" t="s">
        <v>143</v>
      </c>
      <c r="D5" s="140" t="s">
        <v>144</v>
      </c>
      <c r="E5" s="141"/>
      <c r="F5" s="142" t="s">
        <v>145</v>
      </c>
      <c r="G5" s="143">
        <v>24.51</v>
      </c>
      <c r="H5" s="143">
        <v>24.51</v>
      </c>
      <c r="I5" s="143">
        <v>24.510000000000005</v>
      </c>
      <c r="J5" s="143">
        <v>24.510000000000005</v>
      </c>
      <c r="K5" s="143">
        <v>24.51</v>
      </c>
      <c r="L5" s="143">
        <v>24.51</v>
      </c>
      <c r="M5" s="143">
        <v>24.509999999999998</v>
      </c>
      <c r="N5" s="143">
        <v>24.51</v>
      </c>
      <c r="O5" s="143">
        <v>24.510000000000005</v>
      </c>
      <c r="P5" s="143">
        <v>24.51</v>
      </c>
      <c r="Q5" s="143">
        <v>24.510000000000005</v>
      </c>
      <c r="R5" s="143">
        <v>24.51</v>
      </c>
      <c r="S5" s="143">
        <v>24.51</v>
      </c>
      <c r="T5" s="143">
        <v>24.510000000000005</v>
      </c>
      <c r="U5" s="143">
        <v>24.510000000000005</v>
      </c>
      <c r="V5" s="143">
        <v>24.51</v>
      </c>
      <c r="W5" s="143">
        <v>24.51</v>
      </c>
      <c r="X5" s="143">
        <v>24.51</v>
      </c>
      <c r="Y5" s="143">
        <v>24.51</v>
      </c>
      <c r="Z5" s="143">
        <v>24.51</v>
      </c>
      <c r="AA5" s="143">
        <v>24.51</v>
      </c>
      <c r="AB5" s="143">
        <v>24.510000000000005</v>
      </c>
      <c r="AC5" s="143">
        <v>24.51</v>
      </c>
      <c r="AD5" s="143">
        <v>24.561806884995196</v>
      </c>
      <c r="AE5" s="143">
        <v>24.562510706474377</v>
      </c>
      <c r="AF5" s="143">
        <v>24.565428480660252</v>
      </c>
      <c r="AG5" s="143">
        <v>24.563413026608764</v>
      </c>
      <c r="AH5" s="143">
        <v>24.567541317895994</v>
      </c>
      <c r="AI5" s="143">
        <v>24.601311580134826</v>
      </c>
    </row>
    <row r="6" spans="2:35" ht="17.100000000000001" customHeight="1">
      <c r="B6" s="577"/>
      <c r="C6" s="574"/>
      <c r="D6" s="144" t="s">
        <v>146</v>
      </c>
      <c r="E6" s="141"/>
      <c r="F6" s="142" t="s">
        <v>147</v>
      </c>
      <c r="G6" s="143">
        <v>24.51</v>
      </c>
      <c r="H6" s="143">
        <v>24.51</v>
      </c>
      <c r="I6" s="143">
        <v>24.51</v>
      </c>
      <c r="J6" s="143">
        <v>24.51</v>
      </c>
      <c r="K6" s="143">
        <v>24.51</v>
      </c>
      <c r="L6" s="143">
        <v>24.51</v>
      </c>
      <c r="M6" s="143">
        <v>24.51</v>
      </c>
      <c r="N6" s="143">
        <v>24.51</v>
      </c>
      <c r="O6" s="143">
        <v>24.51</v>
      </c>
      <c r="P6" s="143">
        <v>24.51</v>
      </c>
      <c r="Q6" s="143">
        <v>24.51</v>
      </c>
      <c r="R6" s="143">
        <v>24.51</v>
      </c>
      <c r="S6" s="143">
        <v>24.51</v>
      </c>
      <c r="T6" s="143">
        <v>24.51</v>
      </c>
      <c r="U6" s="143">
        <v>24.51</v>
      </c>
      <c r="V6" s="143">
        <v>24.51</v>
      </c>
      <c r="W6" s="143">
        <v>24.51</v>
      </c>
      <c r="X6" s="143">
        <v>24.51</v>
      </c>
      <c r="Y6" s="143">
        <v>24.51</v>
      </c>
      <c r="Z6" s="143">
        <v>24.51</v>
      </c>
      <c r="AA6" s="143">
        <v>24.51</v>
      </c>
      <c r="AB6" s="143">
        <v>24.51</v>
      </c>
      <c r="AC6" s="143">
        <v>24.51</v>
      </c>
      <c r="AD6" s="143">
        <v>24.422913012424146</v>
      </c>
      <c r="AE6" s="143">
        <v>24.422913012424146</v>
      </c>
      <c r="AF6" s="143">
        <v>24.422913012424146</v>
      </c>
      <c r="AG6" s="143">
        <v>24.422913012424146</v>
      </c>
      <c r="AH6" s="143">
        <v>24.422913012424146</v>
      </c>
      <c r="AI6" s="143">
        <v>24.463022481013358</v>
      </c>
    </row>
    <row r="7" spans="2:35" ht="17.100000000000001" customHeight="1">
      <c r="B7" s="577"/>
      <c r="C7" s="574"/>
      <c r="D7" s="144" t="s">
        <v>148</v>
      </c>
      <c r="E7" s="141"/>
      <c r="F7" s="142" t="s">
        <v>149</v>
      </c>
      <c r="G7" s="143">
        <v>24.51</v>
      </c>
      <c r="H7" s="143">
        <v>24.51</v>
      </c>
      <c r="I7" s="143">
        <v>24.51</v>
      </c>
      <c r="J7" s="143">
        <v>24.51</v>
      </c>
      <c r="K7" s="143">
        <v>24.51</v>
      </c>
      <c r="L7" s="143">
        <v>24.51</v>
      </c>
      <c r="M7" s="143">
        <v>24.51</v>
      </c>
      <c r="N7" s="143">
        <v>24.51</v>
      </c>
      <c r="O7" s="143">
        <v>24.51</v>
      </c>
      <c r="P7" s="143">
        <v>24.51</v>
      </c>
      <c r="Q7" s="143">
        <v>24.51</v>
      </c>
      <c r="R7" s="143">
        <v>24.51</v>
      </c>
      <c r="S7" s="143">
        <v>24.51</v>
      </c>
      <c r="T7" s="143">
        <v>24.51</v>
      </c>
      <c r="U7" s="143">
        <v>24.51</v>
      </c>
      <c r="V7" s="143">
        <v>24.51</v>
      </c>
      <c r="W7" s="143">
        <v>24.51</v>
      </c>
      <c r="X7" s="143">
        <v>24.51</v>
      </c>
      <c r="Y7" s="143">
        <v>24.51</v>
      </c>
      <c r="Z7" s="143">
        <v>24.51</v>
      </c>
      <c r="AA7" s="143">
        <v>24.51</v>
      </c>
      <c r="AB7" s="143">
        <v>24.51</v>
      </c>
      <c r="AC7" s="143">
        <v>24.51</v>
      </c>
      <c r="AD7" s="143">
        <v>25.058227655761112</v>
      </c>
      <c r="AE7" s="143">
        <v>25.058227655761112</v>
      </c>
      <c r="AF7" s="143">
        <v>25.058227655761112</v>
      </c>
      <c r="AG7" s="143">
        <v>25.058227655761112</v>
      </c>
      <c r="AH7" s="143">
        <v>25.058227655761112</v>
      </c>
      <c r="AI7" s="143">
        <v>25.093013058245358</v>
      </c>
    </row>
    <row r="8" spans="2:35" ht="17.100000000000001" customHeight="1">
      <c r="B8" s="577"/>
      <c r="C8" s="574"/>
      <c r="D8" s="140" t="s">
        <v>150</v>
      </c>
      <c r="E8" s="141"/>
      <c r="F8" s="142" t="s">
        <v>151</v>
      </c>
      <c r="G8" s="143">
        <v>24.71</v>
      </c>
      <c r="H8" s="143">
        <v>24.71</v>
      </c>
      <c r="I8" s="143">
        <v>24.71</v>
      </c>
      <c r="J8" s="143">
        <v>24.71</v>
      </c>
      <c r="K8" s="143">
        <v>24.71</v>
      </c>
      <c r="L8" s="143">
        <v>24.71</v>
      </c>
      <c r="M8" s="143">
        <v>24.71</v>
      </c>
      <c r="N8" s="143">
        <v>24.71</v>
      </c>
      <c r="O8" s="143">
        <v>24.71</v>
      </c>
      <c r="P8" s="143">
        <v>24.71</v>
      </c>
      <c r="Q8" s="143">
        <v>24.71</v>
      </c>
      <c r="R8" s="143">
        <v>24.71</v>
      </c>
      <c r="S8" s="143">
        <v>24.71</v>
      </c>
      <c r="T8" s="143">
        <v>24.71</v>
      </c>
      <c r="U8" s="143">
        <v>24.71</v>
      </c>
      <c r="V8" s="143">
        <v>24.71</v>
      </c>
      <c r="W8" s="143">
        <v>24.71</v>
      </c>
      <c r="X8" s="143">
        <v>24.71</v>
      </c>
      <c r="Y8" s="143">
        <v>24.71</v>
      </c>
      <c r="Z8" s="143">
        <v>24.71</v>
      </c>
      <c r="AA8" s="143">
        <v>24.71</v>
      </c>
      <c r="AB8" s="143">
        <v>24.71</v>
      </c>
      <c r="AC8" s="143">
        <v>24.71</v>
      </c>
      <c r="AD8" s="143">
        <v>24.418477036295684</v>
      </c>
      <c r="AE8" s="143">
        <v>24.418477036295684</v>
      </c>
      <c r="AF8" s="143">
        <v>24.418477036295684</v>
      </c>
      <c r="AG8" s="143">
        <v>24.418477036295684</v>
      </c>
      <c r="AH8" s="143">
        <v>24.418477036295684</v>
      </c>
      <c r="AI8" s="143">
        <v>24.287455246245159</v>
      </c>
    </row>
    <row r="9" spans="2:35" ht="17.100000000000001" customHeight="1">
      <c r="B9" s="577"/>
      <c r="C9" s="574"/>
      <c r="D9" s="145" t="s">
        <v>152</v>
      </c>
      <c r="E9" s="141"/>
      <c r="F9" s="142" t="s">
        <v>153</v>
      </c>
      <c r="G9" s="143">
        <v>24.71</v>
      </c>
      <c r="H9" s="143">
        <v>24.71</v>
      </c>
      <c r="I9" s="143">
        <v>24.71</v>
      </c>
      <c r="J9" s="143">
        <v>24.71</v>
      </c>
      <c r="K9" s="143">
        <v>24.71</v>
      </c>
      <c r="L9" s="143">
        <v>24.71</v>
      </c>
      <c r="M9" s="143">
        <v>24.71</v>
      </c>
      <c r="N9" s="143">
        <v>24.71</v>
      </c>
      <c r="O9" s="143">
        <v>24.71</v>
      </c>
      <c r="P9" s="143">
        <v>24.71</v>
      </c>
      <c r="Q9" s="143">
        <v>24.71</v>
      </c>
      <c r="R9" s="143">
        <v>24.71</v>
      </c>
      <c r="S9" s="143">
        <v>24.71</v>
      </c>
      <c r="T9" s="143">
        <v>24.71</v>
      </c>
      <c r="U9" s="143">
        <v>24.71</v>
      </c>
      <c r="V9" s="143">
        <v>24.71</v>
      </c>
      <c r="W9" s="143">
        <v>24.71</v>
      </c>
      <c r="X9" s="143">
        <v>24.71</v>
      </c>
      <c r="Y9" s="143">
        <v>24.71</v>
      </c>
      <c r="Z9" s="143">
        <v>24.71</v>
      </c>
      <c r="AA9" s="143">
        <v>24.71</v>
      </c>
      <c r="AB9" s="143">
        <v>24.71</v>
      </c>
      <c r="AC9" s="143">
        <v>24.71</v>
      </c>
      <c r="AD9" s="143">
        <v>24.418477036295684</v>
      </c>
      <c r="AE9" s="143">
        <v>24.418477036295684</v>
      </c>
      <c r="AF9" s="143">
        <v>24.418477036295684</v>
      </c>
      <c r="AG9" s="143">
        <v>24.418477036295684</v>
      </c>
      <c r="AH9" s="143">
        <v>24.418477036295684</v>
      </c>
      <c r="AI9" s="143">
        <v>24.287455246245159</v>
      </c>
    </row>
    <row r="10" spans="2:35" ht="17.100000000000001" customHeight="1">
      <c r="B10" s="577"/>
      <c r="C10" s="574"/>
      <c r="D10" s="144" t="s">
        <v>154</v>
      </c>
      <c r="E10" s="141"/>
      <c r="F10" s="142" t="s">
        <v>155</v>
      </c>
      <c r="G10" s="143">
        <v>24.71</v>
      </c>
      <c r="H10" s="143">
        <v>24.71</v>
      </c>
      <c r="I10" s="143">
        <v>24.71</v>
      </c>
      <c r="J10" s="143">
        <v>24.71</v>
      </c>
      <c r="K10" s="143">
        <v>24.71</v>
      </c>
      <c r="L10" s="143">
        <v>24.71</v>
      </c>
      <c r="M10" s="143">
        <v>24.71</v>
      </c>
      <c r="N10" s="143">
        <v>24.71</v>
      </c>
      <c r="O10" s="143">
        <v>24.71</v>
      </c>
      <c r="P10" s="143">
        <v>24.71</v>
      </c>
      <c r="Q10" s="143">
        <v>24.71</v>
      </c>
      <c r="R10" s="143">
        <v>24.71</v>
      </c>
      <c r="S10" s="143">
        <v>24.71</v>
      </c>
      <c r="T10" s="143">
        <v>24.71</v>
      </c>
      <c r="U10" s="143">
        <v>24.71</v>
      </c>
      <c r="V10" s="143">
        <v>24.71</v>
      </c>
      <c r="W10" s="143">
        <v>24.71</v>
      </c>
      <c r="X10" s="143">
        <v>24.71</v>
      </c>
      <c r="Y10" s="143">
        <v>24.71</v>
      </c>
      <c r="Z10" s="143">
        <v>24.71</v>
      </c>
      <c r="AA10" s="143">
        <v>24.71</v>
      </c>
      <c r="AB10" s="143">
        <v>24.71</v>
      </c>
      <c r="AC10" s="143">
        <v>24.71</v>
      </c>
      <c r="AD10" s="143">
        <v>24.418477036295684</v>
      </c>
      <c r="AE10" s="143">
        <v>24.418477036295684</v>
      </c>
      <c r="AF10" s="143">
        <v>24.418477036295684</v>
      </c>
      <c r="AG10" s="143">
        <v>24.418477036295684</v>
      </c>
      <c r="AH10" s="143">
        <v>24.418477036295684</v>
      </c>
      <c r="AI10" s="143">
        <v>24.287455246245159</v>
      </c>
    </row>
    <row r="11" spans="2:35" ht="17.100000000000001" customHeight="1">
      <c r="B11" s="577"/>
      <c r="C11" s="574"/>
      <c r="D11" s="140" t="s">
        <v>156</v>
      </c>
      <c r="E11" s="141"/>
      <c r="F11" s="142" t="s">
        <v>157</v>
      </c>
      <c r="G11" s="143">
        <v>24.9</v>
      </c>
      <c r="H11" s="143">
        <v>24.9</v>
      </c>
      <c r="I11" s="143">
        <v>24.9</v>
      </c>
      <c r="J11" s="143">
        <v>24.9</v>
      </c>
      <c r="K11" s="143">
        <v>24.9</v>
      </c>
      <c r="L11" s="143">
        <v>24.9</v>
      </c>
      <c r="M11" s="143">
        <v>24.9</v>
      </c>
      <c r="N11" s="143">
        <v>24.9</v>
      </c>
      <c r="O11" s="143">
        <v>24.9</v>
      </c>
      <c r="P11" s="143">
        <v>24.9</v>
      </c>
      <c r="Q11" s="143">
        <v>24.9</v>
      </c>
      <c r="R11" s="143">
        <v>24.9</v>
      </c>
      <c r="S11" s="143">
        <v>24.9</v>
      </c>
      <c r="T11" s="143">
        <v>24.9</v>
      </c>
      <c r="U11" s="143">
        <v>24.9</v>
      </c>
      <c r="V11" s="143">
        <v>24.9</v>
      </c>
      <c r="W11" s="143">
        <v>24.9</v>
      </c>
      <c r="X11" s="143">
        <v>24.9</v>
      </c>
      <c r="Y11" s="143">
        <v>24.9</v>
      </c>
      <c r="Z11" s="143">
        <v>24.9</v>
      </c>
      <c r="AA11" s="143">
        <v>24.9</v>
      </c>
      <c r="AB11" s="143">
        <v>24.9</v>
      </c>
      <c r="AC11" s="143">
        <v>24.9</v>
      </c>
      <c r="AD11" s="143">
        <v>23.742142934161798</v>
      </c>
      <c r="AE11" s="143">
        <v>23.742142934161798</v>
      </c>
      <c r="AF11" s="143">
        <v>23.742142934161798</v>
      </c>
      <c r="AG11" s="143">
        <v>23.742142934161798</v>
      </c>
      <c r="AH11" s="143">
        <v>23.742142934161798</v>
      </c>
      <c r="AI11" s="143">
        <v>24.21461511166191</v>
      </c>
    </row>
    <row r="12" spans="2:35" ht="17.100000000000001" customHeight="1">
      <c r="B12" s="577"/>
      <c r="C12" s="575"/>
      <c r="D12" s="140" t="s">
        <v>158</v>
      </c>
      <c r="E12" s="141"/>
      <c r="F12" s="142" t="s">
        <v>159</v>
      </c>
      <c r="G12" s="143">
        <v>25.46</v>
      </c>
      <c r="H12" s="143">
        <v>25.46</v>
      </c>
      <c r="I12" s="143">
        <v>25.46</v>
      </c>
      <c r="J12" s="143">
        <v>25.46</v>
      </c>
      <c r="K12" s="143">
        <v>25.46</v>
      </c>
      <c r="L12" s="143">
        <v>25.46</v>
      </c>
      <c r="M12" s="143">
        <v>25.46</v>
      </c>
      <c r="N12" s="143">
        <v>25.46</v>
      </c>
      <c r="O12" s="143">
        <v>25.46</v>
      </c>
      <c r="P12" s="143">
        <v>25.46</v>
      </c>
      <c r="Q12" s="143">
        <v>25.46</v>
      </c>
      <c r="R12" s="143">
        <v>25.46</v>
      </c>
      <c r="S12" s="143">
        <v>25.46</v>
      </c>
      <c r="T12" s="143">
        <v>25.46</v>
      </c>
      <c r="U12" s="143">
        <v>25.46</v>
      </c>
      <c r="V12" s="143">
        <v>25.46</v>
      </c>
      <c r="W12" s="143">
        <v>25.46</v>
      </c>
      <c r="X12" s="143">
        <v>25.46</v>
      </c>
      <c r="Y12" s="143">
        <v>25.46</v>
      </c>
      <c r="Z12" s="143">
        <v>25.46</v>
      </c>
      <c r="AA12" s="143">
        <v>25.46</v>
      </c>
      <c r="AB12" s="143">
        <v>25.46</v>
      </c>
      <c r="AC12" s="143">
        <v>25.46</v>
      </c>
      <c r="AD12" s="143">
        <v>25.924961949448729</v>
      </c>
      <c r="AE12" s="143">
        <v>25.924961949448729</v>
      </c>
      <c r="AF12" s="143">
        <v>25.924961949448729</v>
      </c>
      <c r="AG12" s="143">
        <v>25.924961949448729</v>
      </c>
      <c r="AH12" s="143">
        <v>25.924961949448729</v>
      </c>
      <c r="AI12" s="143">
        <v>25.924961949448729</v>
      </c>
    </row>
    <row r="13" spans="2:35" ht="17.100000000000001" customHeight="1">
      <c r="B13" s="577"/>
      <c r="C13" s="576" t="s">
        <v>160</v>
      </c>
      <c r="D13" s="140" t="s">
        <v>161</v>
      </c>
      <c r="E13" s="141"/>
      <c r="F13" s="142" t="s">
        <v>162</v>
      </c>
      <c r="G13" s="143">
        <v>29.38</v>
      </c>
      <c r="H13" s="143">
        <v>29.38</v>
      </c>
      <c r="I13" s="143">
        <v>29.38</v>
      </c>
      <c r="J13" s="143">
        <v>29.38</v>
      </c>
      <c r="K13" s="143">
        <v>29.38</v>
      </c>
      <c r="L13" s="143">
        <v>29.38</v>
      </c>
      <c r="M13" s="143">
        <v>29.38</v>
      </c>
      <c r="N13" s="143">
        <v>29.38</v>
      </c>
      <c r="O13" s="143">
        <v>29.38</v>
      </c>
      <c r="P13" s="143">
        <v>29.38</v>
      </c>
      <c r="Q13" s="143">
        <v>29.38</v>
      </c>
      <c r="R13" s="143">
        <v>29.38</v>
      </c>
      <c r="S13" s="143">
        <v>29.38</v>
      </c>
      <c r="T13" s="143">
        <v>29.38</v>
      </c>
      <c r="U13" s="143">
        <v>29.38</v>
      </c>
      <c r="V13" s="143">
        <v>29.38</v>
      </c>
      <c r="W13" s="143">
        <v>29.38</v>
      </c>
      <c r="X13" s="143">
        <v>29.38</v>
      </c>
      <c r="Y13" s="143">
        <v>29.38</v>
      </c>
      <c r="Z13" s="143">
        <v>29.38</v>
      </c>
      <c r="AA13" s="143">
        <v>29.38</v>
      </c>
      <c r="AB13" s="143">
        <v>29.38</v>
      </c>
      <c r="AC13" s="143">
        <v>29.38</v>
      </c>
      <c r="AD13" s="143">
        <v>30.216753682913012</v>
      </c>
      <c r="AE13" s="143">
        <v>30.216753682913012</v>
      </c>
      <c r="AF13" s="143">
        <v>30.216753682913012</v>
      </c>
      <c r="AG13" s="143">
        <v>30.216753682913012</v>
      </c>
      <c r="AH13" s="143">
        <v>30.216753682913012</v>
      </c>
      <c r="AI13" s="143">
        <v>29.877794405182492</v>
      </c>
    </row>
    <row r="14" spans="2:35" ht="17.100000000000001" customHeight="1">
      <c r="B14" s="577"/>
      <c r="C14" s="574"/>
      <c r="D14" s="140" t="s">
        <v>163</v>
      </c>
      <c r="E14" s="141"/>
      <c r="F14" s="142" t="s">
        <v>164</v>
      </c>
      <c r="G14" s="143">
        <v>20.9</v>
      </c>
      <c r="H14" s="143">
        <v>20.9</v>
      </c>
      <c r="I14" s="143">
        <v>20.9</v>
      </c>
      <c r="J14" s="143">
        <v>20.9</v>
      </c>
      <c r="K14" s="143">
        <v>20.9</v>
      </c>
      <c r="L14" s="143">
        <v>20.9</v>
      </c>
      <c r="M14" s="143">
        <v>20.9</v>
      </c>
      <c r="N14" s="143">
        <v>20.9</v>
      </c>
      <c r="O14" s="143">
        <v>20.9</v>
      </c>
      <c r="P14" s="143">
        <v>20.9</v>
      </c>
      <c r="Q14" s="143">
        <v>20.9</v>
      </c>
      <c r="R14" s="143">
        <v>20.9</v>
      </c>
      <c r="S14" s="143">
        <v>20.9</v>
      </c>
      <c r="T14" s="143">
        <v>20.9</v>
      </c>
      <c r="U14" s="143">
        <v>20.9</v>
      </c>
      <c r="V14" s="143">
        <v>20.9</v>
      </c>
      <c r="W14" s="143">
        <v>20.9</v>
      </c>
      <c r="X14" s="143">
        <v>20.9</v>
      </c>
      <c r="Y14" s="143">
        <v>20.9</v>
      </c>
      <c r="Z14" s="143">
        <v>20.9</v>
      </c>
      <c r="AA14" s="143">
        <v>20.9</v>
      </c>
      <c r="AB14" s="143">
        <v>20.9</v>
      </c>
      <c r="AC14" s="143">
        <v>20.9</v>
      </c>
      <c r="AD14" s="143">
        <v>20.9</v>
      </c>
      <c r="AE14" s="143">
        <v>20.9</v>
      </c>
      <c r="AF14" s="143">
        <v>20.9</v>
      </c>
      <c r="AG14" s="143">
        <v>20.9</v>
      </c>
      <c r="AH14" s="143">
        <v>20.9</v>
      </c>
      <c r="AI14" s="143">
        <v>20.9</v>
      </c>
    </row>
    <row r="15" spans="2:35" ht="17.100000000000001" customHeight="1">
      <c r="B15" s="577"/>
      <c r="C15" s="574"/>
      <c r="D15" s="140" t="s">
        <v>165</v>
      </c>
      <c r="E15" s="141"/>
      <c r="F15" s="142" t="s">
        <v>166</v>
      </c>
      <c r="G15" s="143">
        <v>29.38</v>
      </c>
      <c r="H15" s="143">
        <v>29.38</v>
      </c>
      <c r="I15" s="143">
        <v>29.38</v>
      </c>
      <c r="J15" s="143">
        <v>29.38</v>
      </c>
      <c r="K15" s="143">
        <v>29.38</v>
      </c>
      <c r="L15" s="143">
        <v>29.38</v>
      </c>
      <c r="M15" s="143">
        <v>29.38</v>
      </c>
      <c r="N15" s="143">
        <v>29.38</v>
      </c>
      <c r="O15" s="143">
        <v>29.38</v>
      </c>
      <c r="P15" s="143">
        <v>29.38</v>
      </c>
      <c r="Q15" s="143">
        <v>29.38</v>
      </c>
      <c r="R15" s="143">
        <v>29.38</v>
      </c>
      <c r="S15" s="143">
        <v>29.38</v>
      </c>
      <c r="T15" s="143">
        <v>29.38</v>
      </c>
      <c r="U15" s="143">
        <v>29.38</v>
      </c>
      <c r="V15" s="143">
        <v>29.38</v>
      </c>
      <c r="W15" s="143">
        <v>29.38</v>
      </c>
      <c r="X15" s="143">
        <v>29.38</v>
      </c>
      <c r="Y15" s="143">
        <v>29.38</v>
      </c>
      <c r="Z15" s="143">
        <v>29.38</v>
      </c>
      <c r="AA15" s="143">
        <v>29.38</v>
      </c>
      <c r="AB15" s="143">
        <v>29.38</v>
      </c>
      <c r="AC15" s="143">
        <v>29.38</v>
      </c>
      <c r="AD15" s="143">
        <v>25.924961949448729</v>
      </c>
      <c r="AE15" s="143">
        <v>25.924961949448729</v>
      </c>
      <c r="AF15" s="143">
        <v>25.924961949448729</v>
      </c>
      <c r="AG15" s="143">
        <v>25.924961949448729</v>
      </c>
      <c r="AH15" s="143">
        <v>25.924961949448729</v>
      </c>
      <c r="AI15" s="143">
        <v>25.924961949448729</v>
      </c>
    </row>
    <row r="16" spans="2:35" ht="17.100000000000001" customHeight="1">
      <c r="B16" s="577"/>
      <c r="C16" s="574"/>
      <c r="D16" s="140" t="s">
        <v>167</v>
      </c>
      <c r="E16" s="141"/>
      <c r="F16" s="142" t="s">
        <v>168</v>
      </c>
      <c r="G16" s="143">
        <v>10.99</v>
      </c>
      <c r="H16" s="143">
        <v>10.99</v>
      </c>
      <c r="I16" s="143">
        <v>10.99</v>
      </c>
      <c r="J16" s="143">
        <v>10.99</v>
      </c>
      <c r="K16" s="143">
        <v>10.99</v>
      </c>
      <c r="L16" s="143">
        <v>10.99</v>
      </c>
      <c r="M16" s="143">
        <v>10.99</v>
      </c>
      <c r="N16" s="143">
        <v>10.99</v>
      </c>
      <c r="O16" s="143">
        <v>10.99</v>
      </c>
      <c r="P16" s="143">
        <v>10.99</v>
      </c>
      <c r="Q16" s="143">
        <v>10.99</v>
      </c>
      <c r="R16" s="143">
        <v>10.99</v>
      </c>
      <c r="S16" s="143">
        <v>10.99</v>
      </c>
      <c r="T16" s="143">
        <v>10.99</v>
      </c>
      <c r="U16" s="143">
        <v>10.99</v>
      </c>
      <c r="V16" s="143">
        <v>10.99</v>
      </c>
      <c r="W16" s="143">
        <v>10.99</v>
      </c>
      <c r="X16" s="143">
        <v>10.99</v>
      </c>
      <c r="Y16" s="143">
        <v>10.99</v>
      </c>
      <c r="Z16" s="143">
        <v>10.99</v>
      </c>
      <c r="AA16" s="143">
        <v>10.99</v>
      </c>
      <c r="AB16" s="143">
        <v>10.99</v>
      </c>
      <c r="AC16" s="143">
        <v>10.99</v>
      </c>
      <c r="AD16" s="143">
        <v>10.927806534489351</v>
      </c>
      <c r="AE16" s="143">
        <v>10.927806534489351</v>
      </c>
      <c r="AF16" s="143">
        <v>10.927806534489351</v>
      </c>
      <c r="AG16" s="143">
        <v>10.927806534489351</v>
      </c>
      <c r="AH16" s="143">
        <v>10.927806534489351</v>
      </c>
      <c r="AI16" s="143">
        <v>10.879732369415944</v>
      </c>
    </row>
    <row r="17" spans="2:35" ht="17.100000000000001" customHeight="1">
      <c r="B17" s="577"/>
      <c r="C17" s="574"/>
      <c r="D17" s="140" t="s">
        <v>169</v>
      </c>
      <c r="E17" s="141"/>
      <c r="F17" s="142" t="s">
        <v>170</v>
      </c>
      <c r="G17" s="143">
        <v>27.248380397582018</v>
      </c>
      <c r="H17" s="143">
        <v>27.146341012321869</v>
      </c>
      <c r="I17" s="143">
        <v>27.084910863631279</v>
      </c>
      <c r="J17" s="143">
        <v>27.081290998685631</v>
      </c>
      <c r="K17" s="143">
        <v>26.977351868838987</v>
      </c>
      <c r="L17" s="143">
        <v>26.896865058543234</v>
      </c>
      <c r="M17" s="143">
        <v>26.860141997386716</v>
      </c>
      <c r="N17" s="143">
        <v>26.846070363086547</v>
      </c>
      <c r="O17" s="143">
        <v>26.743483190216264</v>
      </c>
      <c r="P17" s="143">
        <v>26.668582925417034</v>
      </c>
      <c r="Q17" s="143">
        <v>26.664139684619901</v>
      </c>
      <c r="R17" s="143">
        <v>26.603521695817115</v>
      </c>
      <c r="S17" s="143">
        <v>26.609079875793455</v>
      </c>
      <c r="T17" s="143">
        <v>26.597267968223424</v>
      </c>
      <c r="U17" s="143">
        <v>26.617920914812704</v>
      </c>
      <c r="V17" s="143">
        <v>26.525871207540757</v>
      </c>
      <c r="W17" s="143">
        <v>26.424614313328412</v>
      </c>
      <c r="X17" s="143">
        <v>26.395299202197855</v>
      </c>
      <c r="Y17" s="143">
        <v>26.480974337395995</v>
      </c>
      <c r="Z17" s="143">
        <v>26.529797693422413</v>
      </c>
      <c r="AA17" s="143">
        <v>26.385197209901268</v>
      </c>
      <c r="AB17" s="143">
        <v>26.310894403789995</v>
      </c>
      <c r="AC17" s="143">
        <v>26.185909121198986</v>
      </c>
      <c r="AD17" s="143">
        <v>26.512762102659163</v>
      </c>
      <c r="AE17" s="143">
        <v>26.551393644031865</v>
      </c>
      <c r="AF17" s="143">
        <v>26.521210925036915</v>
      </c>
      <c r="AG17" s="143">
        <v>26.503729499404173</v>
      </c>
      <c r="AH17" s="143">
        <v>26.520825039756875</v>
      </c>
      <c r="AI17" s="143">
        <v>26.295953325088075</v>
      </c>
    </row>
    <row r="18" spans="2:35" ht="17.100000000000001" customHeight="1">
      <c r="B18" s="578"/>
      <c r="C18" s="575"/>
      <c r="D18" s="140" t="s">
        <v>171</v>
      </c>
      <c r="E18" s="141"/>
      <c r="F18" s="142" t="s">
        <v>172</v>
      </c>
      <c r="G18" s="143">
        <v>38.44</v>
      </c>
      <c r="H18" s="143">
        <v>38.44</v>
      </c>
      <c r="I18" s="143">
        <v>38.44</v>
      </c>
      <c r="J18" s="143">
        <v>38.44</v>
      </c>
      <c r="K18" s="143">
        <v>38.44</v>
      </c>
      <c r="L18" s="143">
        <v>38.44</v>
      </c>
      <c r="M18" s="143">
        <v>38.44</v>
      </c>
      <c r="N18" s="143">
        <v>38.44</v>
      </c>
      <c r="O18" s="143">
        <v>38.44</v>
      </c>
      <c r="P18" s="143">
        <v>38.44</v>
      </c>
      <c r="Q18" s="143">
        <v>38.44</v>
      </c>
      <c r="R18" s="143">
        <v>38.44</v>
      </c>
      <c r="S18" s="143">
        <v>38.44</v>
      </c>
      <c r="T18" s="143">
        <v>38.44</v>
      </c>
      <c r="U18" s="143">
        <v>38.44</v>
      </c>
      <c r="V18" s="143">
        <v>38.44</v>
      </c>
      <c r="W18" s="143">
        <v>38.44</v>
      </c>
      <c r="X18" s="143">
        <v>38.44</v>
      </c>
      <c r="Y18" s="143">
        <v>38.44</v>
      </c>
      <c r="Z18" s="143">
        <v>38.44</v>
      </c>
      <c r="AA18" s="143">
        <v>38.44</v>
      </c>
      <c r="AB18" s="143">
        <v>38.44</v>
      </c>
      <c r="AC18" s="143">
        <v>38.44</v>
      </c>
      <c r="AD18" s="143">
        <v>41.716953631553373</v>
      </c>
      <c r="AE18" s="143">
        <v>41.716953631553373</v>
      </c>
      <c r="AF18" s="143">
        <v>41.716953631553373</v>
      </c>
      <c r="AG18" s="143">
        <v>41.716953631553373</v>
      </c>
      <c r="AH18" s="143">
        <v>41.716953631553373</v>
      </c>
      <c r="AI18" s="143">
        <v>41.963948354800785</v>
      </c>
    </row>
    <row r="19" spans="2:35" ht="17.100000000000001" customHeight="1">
      <c r="B19" s="573" t="s">
        <v>173</v>
      </c>
      <c r="C19" s="584" t="s">
        <v>174</v>
      </c>
      <c r="D19" s="140" t="s">
        <v>175</v>
      </c>
      <c r="E19" s="141"/>
      <c r="F19" s="142" t="s">
        <v>176</v>
      </c>
      <c r="G19" s="143">
        <v>19.092109909083145</v>
      </c>
      <c r="H19" s="143">
        <v>19.05073408693681</v>
      </c>
      <c r="I19" s="143">
        <v>19.037313729732585</v>
      </c>
      <c r="J19" s="143">
        <v>19.033369180533963</v>
      </c>
      <c r="K19" s="143">
        <v>19.033925687290871</v>
      </c>
      <c r="L19" s="143">
        <v>19.040878082263532</v>
      </c>
      <c r="M19" s="143">
        <v>19.050634580685855</v>
      </c>
      <c r="N19" s="143">
        <v>19.065023740250833</v>
      </c>
      <c r="O19" s="143">
        <v>19.060957990690756</v>
      </c>
      <c r="P19" s="143">
        <v>19.074176993694572</v>
      </c>
      <c r="Q19" s="143">
        <v>19.04552015771981</v>
      </c>
      <c r="R19" s="143">
        <v>19.064852486297191</v>
      </c>
      <c r="S19" s="143">
        <v>19.050595154185533</v>
      </c>
      <c r="T19" s="143">
        <v>19.061467794112048</v>
      </c>
      <c r="U19" s="143">
        <v>19.040998548313929</v>
      </c>
      <c r="V19" s="143">
        <v>19.050650420901665</v>
      </c>
      <c r="W19" s="143">
        <v>19.060104449516931</v>
      </c>
      <c r="X19" s="143">
        <v>19.051144885338392</v>
      </c>
      <c r="Y19" s="143">
        <v>19.062826132357284</v>
      </c>
      <c r="Z19" s="143">
        <v>19.040812946949291</v>
      </c>
      <c r="AA19" s="143">
        <v>19.05472143346622</v>
      </c>
      <c r="AB19" s="143">
        <v>19.06607632517651</v>
      </c>
      <c r="AC19" s="143">
        <v>19.060320932172253</v>
      </c>
      <c r="AD19" s="143">
        <v>18.985270612433613</v>
      </c>
      <c r="AE19" s="143">
        <v>18.991984232001055</v>
      </c>
      <c r="AF19" s="143">
        <v>18.989345107357892</v>
      </c>
      <c r="AG19" s="143">
        <v>18.990019732917759</v>
      </c>
      <c r="AH19" s="143">
        <v>18.979389489041154</v>
      </c>
      <c r="AI19" s="143">
        <v>18.973636112837049</v>
      </c>
    </row>
    <row r="20" spans="2:35" ht="17.100000000000001" customHeight="1">
      <c r="B20" s="574"/>
      <c r="C20" s="585"/>
      <c r="D20" s="146" t="s">
        <v>177</v>
      </c>
      <c r="E20" s="141"/>
      <c r="F20" s="142" t="s">
        <v>178</v>
      </c>
      <c r="G20" s="143">
        <v>19.092109909083145</v>
      </c>
      <c r="H20" s="143">
        <v>19.05073408693681</v>
      </c>
      <c r="I20" s="143">
        <v>19.037313729732585</v>
      </c>
      <c r="J20" s="143">
        <v>19.033369180533963</v>
      </c>
      <c r="K20" s="143">
        <v>19.033925687290871</v>
      </c>
      <c r="L20" s="143">
        <v>19.040878082263532</v>
      </c>
      <c r="M20" s="143">
        <v>19.050634580685855</v>
      </c>
      <c r="N20" s="143">
        <v>19.065023740250833</v>
      </c>
      <c r="O20" s="143">
        <v>19.060957990690756</v>
      </c>
      <c r="P20" s="143">
        <v>19.074176993694572</v>
      </c>
      <c r="Q20" s="143">
        <v>19.04552015771981</v>
      </c>
      <c r="R20" s="143">
        <v>19.064852486297191</v>
      </c>
      <c r="S20" s="143">
        <v>19.050595154185533</v>
      </c>
      <c r="T20" s="143">
        <v>19.061467794112048</v>
      </c>
      <c r="U20" s="143">
        <v>19.040998548313929</v>
      </c>
      <c r="V20" s="143">
        <v>19.050650420901665</v>
      </c>
      <c r="W20" s="143">
        <v>19.060104449516931</v>
      </c>
      <c r="X20" s="143">
        <v>19.051144885338392</v>
      </c>
      <c r="Y20" s="143">
        <v>19.062826132357284</v>
      </c>
      <c r="Z20" s="143">
        <v>19.040812946949291</v>
      </c>
      <c r="AA20" s="143">
        <v>19.05472143346622</v>
      </c>
      <c r="AB20" s="143">
        <v>19.06607632517651</v>
      </c>
      <c r="AC20" s="143">
        <v>19.060320932172253</v>
      </c>
      <c r="AD20" s="143">
        <v>18.985270612433613</v>
      </c>
      <c r="AE20" s="143">
        <v>18.991984232001055</v>
      </c>
      <c r="AF20" s="143">
        <v>18.989345107357892</v>
      </c>
      <c r="AG20" s="143">
        <v>18.990019732917759</v>
      </c>
      <c r="AH20" s="143">
        <v>18.979389489041154</v>
      </c>
      <c r="AI20" s="143">
        <v>18.973636112837049</v>
      </c>
    </row>
    <row r="21" spans="2:35" ht="17.100000000000001" customHeight="1">
      <c r="B21" s="574"/>
      <c r="C21" s="585"/>
      <c r="D21" s="146" t="s">
        <v>179</v>
      </c>
      <c r="E21" s="141"/>
      <c r="F21" s="142" t="s">
        <v>180</v>
      </c>
      <c r="G21" s="143">
        <v>21.342420072493361</v>
      </c>
      <c r="H21" s="143">
        <v>21.384064339551543</v>
      </c>
      <c r="I21" s="143">
        <v>21.383667168901443</v>
      </c>
      <c r="J21" s="143">
        <v>21.368153950561279</v>
      </c>
      <c r="K21" s="143">
        <v>21.37409916953936</v>
      </c>
      <c r="L21" s="143">
        <v>21.378396463361369</v>
      </c>
      <c r="M21" s="143">
        <v>21.377847947836489</v>
      </c>
      <c r="N21" s="143">
        <v>21.377847947836489</v>
      </c>
      <c r="O21" s="143">
        <v>21.377847947836489</v>
      </c>
      <c r="P21" s="143">
        <v>21.377847947836489</v>
      </c>
      <c r="Q21" s="143">
        <v>21.377847947836489</v>
      </c>
      <c r="R21" s="143">
        <v>21.377847947836489</v>
      </c>
      <c r="S21" s="143">
        <v>21.377847947836489</v>
      </c>
      <c r="T21" s="143">
        <v>21.377847947836489</v>
      </c>
      <c r="U21" s="143">
        <v>21.377847947836489</v>
      </c>
      <c r="V21" s="143">
        <v>21.377847947836489</v>
      </c>
      <c r="W21" s="143">
        <v>21.468133647414753</v>
      </c>
      <c r="X21" s="143">
        <v>21.497526414791025</v>
      </c>
      <c r="Y21" s="143">
        <v>21.450918697740811</v>
      </c>
      <c r="Z21" s="143">
        <v>21.438810636626851</v>
      </c>
      <c r="AA21" s="143">
        <v>21.426580643676381</v>
      </c>
      <c r="AB21" s="143">
        <v>21.455730844434203</v>
      </c>
      <c r="AC21" s="143">
        <v>21.475853120044331</v>
      </c>
      <c r="AD21" s="143">
        <v>19.748007801675737</v>
      </c>
      <c r="AE21" s="143">
        <v>19.607935103630851</v>
      </c>
      <c r="AF21" s="143">
        <v>19.542329229822727</v>
      </c>
      <c r="AG21" s="143">
        <v>19.581394169979472</v>
      </c>
      <c r="AH21" s="143">
        <v>19.43579969088908</v>
      </c>
      <c r="AI21" s="143">
        <v>19.401091016516304</v>
      </c>
    </row>
    <row r="22" spans="2:35" ht="17.100000000000001" customHeight="1">
      <c r="B22" s="574"/>
      <c r="C22" s="585"/>
      <c r="D22" s="140" t="s">
        <v>181</v>
      </c>
      <c r="E22" s="141"/>
      <c r="F22" s="142" t="s">
        <v>182</v>
      </c>
      <c r="G22" s="143">
        <v>19.070790295867482</v>
      </c>
      <c r="H22" s="143">
        <v>19.068359280611936</v>
      </c>
      <c r="I22" s="143">
        <v>19.078721536380058</v>
      </c>
      <c r="J22" s="143">
        <v>19.083320863714864</v>
      </c>
      <c r="K22" s="143">
        <v>19.08948876591904</v>
      </c>
      <c r="L22" s="143">
        <v>19.084103602830904</v>
      </c>
      <c r="M22" s="143">
        <v>19.121766343263076</v>
      </c>
      <c r="N22" s="143">
        <v>19.146679404596956</v>
      </c>
      <c r="O22" s="143">
        <v>19.142491841645345</v>
      </c>
      <c r="P22" s="143">
        <v>19.17556328798894</v>
      </c>
      <c r="Q22" s="143">
        <v>19.234075008889626</v>
      </c>
      <c r="R22" s="143">
        <v>19.274311711275523</v>
      </c>
      <c r="S22" s="143">
        <v>19.135572244182363</v>
      </c>
      <c r="T22" s="143">
        <v>19.2047012274849</v>
      </c>
      <c r="U22" s="143">
        <v>19.18918128362035</v>
      </c>
      <c r="V22" s="143">
        <v>19.576364370769728</v>
      </c>
      <c r="W22" s="143">
        <v>19.301902633634985</v>
      </c>
      <c r="X22" s="143">
        <v>19.160718826046036</v>
      </c>
      <c r="Y22" s="143">
        <v>19.184186188626619</v>
      </c>
      <c r="Z22" s="143">
        <v>19.256368816927385</v>
      </c>
      <c r="AA22" s="143">
        <v>19.214541350513635</v>
      </c>
      <c r="AB22" s="143">
        <v>19.148294428409287</v>
      </c>
      <c r="AC22" s="143">
        <v>19.130683398127747</v>
      </c>
      <c r="AD22" s="143">
        <v>19.213025737666968</v>
      </c>
      <c r="AE22" s="143">
        <v>19.237547682725136</v>
      </c>
      <c r="AF22" s="143">
        <v>19.299837418082191</v>
      </c>
      <c r="AG22" s="143">
        <v>19.338549882016377</v>
      </c>
      <c r="AH22" s="143">
        <v>19.27599432296002</v>
      </c>
      <c r="AI22" s="143">
        <v>19.344449256953332</v>
      </c>
    </row>
    <row r="23" spans="2:35" ht="17.100000000000001" customHeight="1">
      <c r="B23" s="574"/>
      <c r="C23" s="585"/>
      <c r="D23" s="140" t="s">
        <v>183</v>
      </c>
      <c r="E23" s="141"/>
      <c r="F23" s="142" t="s">
        <v>184</v>
      </c>
      <c r="G23" s="143">
        <v>19.96</v>
      </c>
      <c r="H23" s="143">
        <v>19.96</v>
      </c>
      <c r="I23" s="143">
        <v>19.96</v>
      </c>
      <c r="J23" s="143">
        <v>19.96</v>
      </c>
      <c r="K23" s="143">
        <v>19.96</v>
      </c>
      <c r="L23" s="143">
        <v>19.96</v>
      </c>
      <c r="M23" s="143">
        <v>19.96</v>
      </c>
      <c r="N23" s="143">
        <v>19.96</v>
      </c>
      <c r="O23" s="143">
        <v>19.96</v>
      </c>
      <c r="P23" s="143">
        <v>19.96</v>
      </c>
      <c r="Q23" s="143">
        <v>19.96</v>
      </c>
      <c r="R23" s="143">
        <v>19.96</v>
      </c>
      <c r="S23" s="143">
        <v>19.96</v>
      </c>
      <c r="T23" s="143">
        <v>19.96</v>
      </c>
      <c r="U23" s="143">
        <v>19.96</v>
      </c>
      <c r="V23" s="143">
        <v>19.96</v>
      </c>
      <c r="W23" s="143">
        <v>19.96</v>
      </c>
      <c r="X23" s="143">
        <v>19.96</v>
      </c>
      <c r="Y23" s="143">
        <v>19.96</v>
      </c>
      <c r="Z23" s="143">
        <v>19.96</v>
      </c>
      <c r="AA23" s="143">
        <v>19.96</v>
      </c>
      <c r="AB23" s="143">
        <v>19.96</v>
      </c>
      <c r="AC23" s="143">
        <v>19.96</v>
      </c>
      <c r="AD23" s="143">
        <v>19.96</v>
      </c>
      <c r="AE23" s="143">
        <v>19.96</v>
      </c>
      <c r="AF23" s="143">
        <v>19.96</v>
      </c>
      <c r="AG23" s="143">
        <v>19.96</v>
      </c>
      <c r="AH23" s="143">
        <v>19.96</v>
      </c>
      <c r="AI23" s="143">
        <v>19.96</v>
      </c>
    </row>
    <row r="24" spans="2:35" ht="17.100000000000001" customHeight="1">
      <c r="B24" s="574"/>
      <c r="C24" s="585"/>
      <c r="D24" s="140" t="s">
        <v>185</v>
      </c>
      <c r="E24" s="141"/>
      <c r="F24" s="142" t="s">
        <v>186</v>
      </c>
      <c r="G24" s="143">
        <v>16.083854559046511</v>
      </c>
      <c r="H24" s="143">
        <v>16.188064593329543</v>
      </c>
      <c r="I24" s="143">
        <v>16.491512696329124</v>
      </c>
      <c r="J24" s="143">
        <v>16.701273991367195</v>
      </c>
      <c r="K24" s="143">
        <v>16.666356734968936</v>
      </c>
      <c r="L24" s="143">
        <v>16.723719733137514</v>
      </c>
      <c r="M24" s="143">
        <v>16.955689676094348</v>
      </c>
      <c r="N24" s="143">
        <v>17.370953643380968</v>
      </c>
      <c r="O24" s="143">
        <v>17.405627177326515</v>
      </c>
      <c r="P24" s="143">
        <v>17.357954380307561</v>
      </c>
      <c r="Q24" s="143">
        <v>17.493973612794353</v>
      </c>
      <c r="R24" s="143">
        <v>17.714069194541477</v>
      </c>
      <c r="S24" s="143">
        <v>17.909613014737893</v>
      </c>
      <c r="T24" s="143">
        <v>17.931109170587845</v>
      </c>
      <c r="U24" s="143">
        <v>18.616423607880265</v>
      </c>
      <c r="V24" s="143">
        <v>18.216413690583419</v>
      </c>
      <c r="W24" s="143">
        <v>18.210159495046756</v>
      </c>
      <c r="X24" s="143">
        <v>18.008587577295302</v>
      </c>
      <c r="Y24" s="143">
        <v>19.411907684369449</v>
      </c>
      <c r="Z24" s="143">
        <v>18.362666200028606</v>
      </c>
      <c r="AA24" s="143">
        <v>18.41731956939331</v>
      </c>
      <c r="AB24" s="143">
        <v>17.285940054565899</v>
      </c>
      <c r="AC24" s="143">
        <v>18.345882653282203</v>
      </c>
      <c r="AD24" s="143">
        <v>18.296122119483716</v>
      </c>
      <c r="AE24" s="143">
        <v>18.276930413140036</v>
      </c>
      <c r="AF24" s="143">
        <v>18.267886740931246</v>
      </c>
      <c r="AG24" s="143">
        <v>18.290013353155558</v>
      </c>
      <c r="AH24" s="143">
        <v>18.25004713837858</v>
      </c>
      <c r="AI24" s="143">
        <v>18.244960694938236</v>
      </c>
    </row>
    <row r="25" spans="2:35" ht="17.100000000000001" customHeight="1">
      <c r="B25" s="574"/>
      <c r="C25" s="585"/>
      <c r="D25" s="144" t="s">
        <v>187</v>
      </c>
      <c r="E25" s="141"/>
      <c r="F25" s="142" t="s">
        <v>188</v>
      </c>
      <c r="G25" s="143">
        <v>17.382541261631477</v>
      </c>
      <c r="H25" s="143">
        <v>17.684795346245167</v>
      </c>
      <c r="I25" s="143">
        <v>17.57129033890298</v>
      </c>
      <c r="J25" s="143">
        <v>17.550419146424101</v>
      </c>
      <c r="K25" s="143">
        <v>17.421288873898209</v>
      </c>
      <c r="L25" s="143">
        <v>18.086055782692725</v>
      </c>
      <c r="M25" s="143">
        <v>17.770594988377574</v>
      </c>
      <c r="N25" s="143">
        <v>18.048824335016313</v>
      </c>
      <c r="O25" s="143">
        <v>17.940561436631111</v>
      </c>
      <c r="P25" s="143">
        <v>17.937907786645233</v>
      </c>
      <c r="Q25" s="143">
        <v>18.024427416579485</v>
      </c>
      <c r="R25" s="143">
        <v>18.05721338667076</v>
      </c>
      <c r="S25" s="143">
        <v>18.122954257996703</v>
      </c>
      <c r="T25" s="143">
        <v>18.322868857960948</v>
      </c>
      <c r="U25" s="143">
        <v>18.830571149095118</v>
      </c>
      <c r="V25" s="143">
        <v>18.295283321639502</v>
      </c>
      <c r="W25" s="143">
        <v>18.24903723196547</v>
      </c>
      <c r="X25" s="143">
        <v>18.099279427549391</v>
      </c>
      <c r="Y25" s="143">
        <v>19.439646771305316</v>
      </c>
      <c r="Z25" s="143">
        <v>18.385857048861499</v>
      </c>
      <c r="AA25" s="143">
        <v>18.438831811042629</v>
      </c>
      <c r="AB25" s="143">
        <v>17.312801709048401</v>
      </c>
      <c r="AC25" s="143">
        <v>18.35425846212264</v>
      </c>
      <c r="AD25" s="143">
        <v>18.297593774238717</v>
      </c>
      <c r="AE25" s="143">
        <v>18.278049007831537</v>
      </c>
      <c r="AF25" s="143">
        <v>18.269517888565272</v>
      </c>
      <c r="AG25" s="143">
        <v>18.290282008176852</v>
      </c>
      <c r="AH25" s="143">
        <v>18.25260119358369</v>
      </c>
      <c r="AI25" s="143">
        <v>18.246398984783323</v>
      </c>
    </row>
    <row r="26" spans="2:35" ht="17.100000000000001" customHeight="1">
      <c r="B26" s="574"/>
      <c r="C26" s="585"/>
      <c r="D26" s="144" t="s">
        <v>189</v>
      </c>
      <c r="E26" s="141"/>
      <c r="F26" s="142" t="s">
        <v>190</v>
      </c>
      <c r="G26" s="143">
        <v>17.465074936213998</v>
      </c>
      <c r="H26" s="143">
        <v>17.658665763500526</v>
      </c>
      <c r="I26" s="143">
        <v>17.540941325077192</v>
      </c>
      <c r="J26" s="143">
        <v>17.571154169350283</v>
      </c>
      <c r="K26" s="143">
        <v>17.604959359110318</v>
      </c>
      <c r="L26" s="143">
        <v>17.576658599236065</v>
      </c>
      <c r="M26" s="143">
        <v>17.864853055067922</v>
      </c>
      <c r="N26" s="143">
        <v>17.780831253131858</v>
      </c>
      <c r="O26" s="143">
        <v>17.634574788094501</v>
      </c>
      <c r="P26" s="143">
        <v>17.645792710987692</v>
      </c>
      <c r="Q26" s="143">
        <v>17.623993171794424</v>
      </c>
      <c r="R26" s="143">
        <v>17.623993171794424</v>
      </c>
      <c r="S26" s="143">
        <v>17.581174315144636</v>
      </c>
      <c r="T26" s="143">
        <v>17.758179858453286</v>
      </c>
      <c r="U26" s="143">
        <v>18.193670901203948</v>
      </c>
      <c r="V26" s="143">
        <v>18.193670901203948</v>
      </c>
      <c r="W26" s="143">
        <v>17.770516853145867</v>
      </c>
      <c r="X26" s="143">
        <v>17.770516853145867</v>
      </c>
      <c r="Y26" s="143">
        <v>19.029941503359542</v>
      </c>
      <c r="Z26" s="143">
        <v>17.883126535200052</v>
      </c>
      <c r="AA26" s="143">
        <v>17.883126535200052</v>
      </c>
      <c r="AB26" s="143">
        <v>17.883126535200052</v>
      </c>
      <c r="AC26" s="143">
        <v>17.883126535200052</v>
      </c>
      <c r="AD26" s="143">
        <v>18.193793444129501</v>
      </c>
      <c r="AE26" s="143">
        <v>18.193793444129501</v>
      </c>
      <c r="AF26" s="143">
        <v>18.193793444129501</v>
      </c>
      <c r="AG26" s="143">
        <v>18.193793444129501</v>
      </c>
      <c r="AH26" s="143">
        <v>18.193793444129501</v>
      </c>
      <c r="AI26" s="143">
        <v>18.193793444129501</v>
      </c>
    </row>
    <row r="27" spans="2:35" ht="17.100000000000001" customHeight="1">
      <c r="B27" s="574"/>
      <c r="C27" s="586"/>
      <c r="D27" s="144" t="s">
        <v>191</v>
      </c>
      <c r="E27" s="141"/>
      <c r="F27" s="142" t="s">
        <v>192</v>
      </c>
      <c r="G27" s="143">
        <v>15.56991459758329</v>
      </c>
      <c r="H27" s="143">
        <v>15.700761225612348</v>
      </c>
      <c r="I27" s="143">
        <v>15.859112789552029</v>
      </c>
      <c r="J27" s="143">
        <v>16.017205169313865</v>
      </c>
      <c r="K27" s="143">
        <v>16.205754573015266</v>
      </c>
      <c r="L27" s="143">
        <v>16.158476247316791</v>
      </c>
      <c r="M27" s="143">
        <v>16.346502470820166</v>
      </c>
      <c r="N27" s="143">
        <v>16.547925611253525</v>
      </c>
      <c r="O27" s="143">
        <v>16.770350968639747</v>
      </c>
      <c r="P27" s="143">
        <v>16.617728883164396</v>
      </c>
      <c r="Q27" s="143">
        <v>16.844111147099262</v>
      </c>
      <c r="R27" s="143">
        <v>16.647353476707451</v>
      </c>
      <c r="S27" s="143">
        <v>17.251539754404863</v>
      </c>
      <c r="T27" s="143">
        <v>17.116345241376433</v>
      </c>
      <c r="U27" s="143">
        <v>17.664546300618341</v>
      </c>
      <c r="V27" s="143">
        <v>17.630494180823401</v>
      </c>
      <c r="W27" s="143">
        <v>17.68176152936049</v>
      </c>
      <c r="X27" s="143">
        <v>17.056052255959937</v>
      </c>
      <c r="Y27" s="143">
        <v>18.816589965141354</v>
      </c>
      <c r="Z27" s="143">
        <v>17.931754143383976</v>
      </c>
      <c r="AA27" s="143">
        <v>18.010131512145133</v>
      </c>
      <c r="AB27" s="143">
        <v>16.944044301481902</v>
      </c>
      <c r="AC27" s="143">
        <v>18.158472966836577</v>
      </c>
      <c r="AD27" s="143">
        <v>18.250889307041589</v>
      </c>
      <c r="AE27" s="143">
        <v>18.243635206577505</v>
      </c>
      <c r="AF27" s="143">
        <v>18.23055652859496</v>
      </c>
      <c r="AG27" s="143">
        <v>18.272580676934844</v>
      </c>
      <c r="AH27" s="143">
        <v>18.225575401452698</v>
      </c>
      <c r="AI27" s="143">
        <v>18.209666374635191</v>
      </c>
    </row>
    <row r="28" spans="2:35" ht="17.100000000000001" customHeight="1">
      <c r="B28" s="574"/>
      <c r="C28" s="574" t="s">
        <v>193</v>
      </c>
      <c r="D28" s="572" t="s">
        <v>194</v>
      </c>
      <c r="E28" s="147" t="s">
        <v>195</v>
      </c>
      <c r="F28" s="142" t="s">
        <v>196</v>
      </c>
      <c r="G28" s="143">
        <v>18.170000000000002</v>
      </c>
      <c r="H28" s="143">
        <v>18.170000000000002</v>
      </c>
      <c r="I28" s="143">
        <v>18.170000000000002</v>
      </c>
      <c r="J28" s="143">
        <v>18.170000000000002</v>
      </c>
      <c r="K28" s="143">
        <v>18.170000000000002</v>
      </c>
      <c r="L28" s="143">
        <v>18.170000000000002</v>
      </c>
      <c r="M28" s="143">
        <v>18.170000000000002</v>
      </c>
      <c r="N28" s="143">
        <v>18.170000000000002</v>
      </c>
      <c r="O28" s="143">
        <v>18.170000000000002</v>
      </c>
      <c r="P28" s="143">
        <v>18.170000000000002</v>
      </c>
      <c r="Q28" s="143">
        <v>18.170000000000002</v>
      </c>
      <c r="R28" s="143">
        <v>18.170000000000002</v>
      </c>
      <c r="S28" s="143">
        <v>18.170000000000002</v>
      </c>
      <c r="T28" s="143">
        <v>18.170000000000002</v>
      </c>
      <c r="U28" s="143">
        <v>18.170000000000002</v>
      </c>
      <c r="V28" s="143">
        <v>18.170000000000002</v>
      </c>
      <c r="W28" s="143">
        <v>18.170000000000002</v>
      </c>
      <c r="X28" s="143">
        <v>18.170000000000002</v>
      </c>
      <c r="Y28" s="143">
        <v>18.170000000000002</v>
      </c>
      <c r="Z28" s="143">
        <v>18.170000000000002</v>
      </c>
      <c r="AA28" s="143">
        <v>18.170000000000002</v>
      </c>
      <c r="AB28" s="143">
        <v>18.170000000000002</v>
      </c>
      <c r="AC28" s="143">
        <v>18.170000000000002</v>
      </c>
      <c r="AD28" s="143">
        <v>18.630537702558474</v>
      </c>
      <c r="AE28" s="143">
        <v>18.630537702558474</v>
      </c>
      <c r="AF28" s="143">
        <v>18.630537702558474</v>
      </c>
      <c r="AG28" s="143">
        <v>18.630537702558474</v>
      </c>
      <c r="AH28" s="143">
        <v>18.630537702558474</v>
      </c>
      <c r="AI28" s="143">
        <v>18.630537702558474</v>
      </c>
    </row>
    <row r="29" spans="2:35" ht="17.100000000000001" customHeight="1">
      <c r="B29" s="574"/>
      <c r="C29" s="574"/>
      <c r="D29" s="587"/>
      <c r="E29" s="147" t="s">
        <v>197</v>
      </c>
      <c r="F29" s="142" t="s">
        <v>198</v>
      </c>
      <c r="G29" s="143">
        <v>18.29</v>
      </c>
      <c r="H29" s="143">
        <v>18.29</v>
      </c>
      <c r="I29" s="143">
        <v>18.29</v>
      </c>
      <c r="J29" s="143">
        <v>18.29</v>
      </c>
      <c r="K29" s="143">
        <v>18.29</v>
      </c>
      <c r="L29" s="143">
        <v>18.29</v>
      </c>
      <c r="M29" s="143">
        <v>18.29</v>
      </c>
      <c r="N29" s="143">
        <v>18.29</v>
      </c>
      <c r="O29" s="143">
        <v>18.29</v>
      </c>
      <c r="P29" s="143">
        <v>18.29</v>
      </c>
      <c r="Q29" s="143">
        <v>18.29</v>
      </c>
      <c r="R29" s="143">
        <v>18.29</v>
      </c>
      <c r="S29" s="143">
        <v>18.29</v>
      </c>
      <c r="T29" s="143">
        <v>18.29</v>
      </c>
      <c r="U29" s="143">
        <v>18.29</v>
      </c>
      <c r="V29" s="143">
        <v>18.29</v>
      </c>
      <c r="W29" s="143">
        <v>18.29</v>
      </c>
      <c r="X29" s="143">
        <v>18.29</v>
      </c>
      <c r="Y29" s="143">
        <v>18.29</v>
      </c>
      <c r="Z29" s="143">
        <v>18.29</v>
      </c>
      <c r="AA29" s="143">
        <v>18.29</v>
      </c>
      <c r="AB29" s="143">
        <v>18.29</v>
      </c>
      <c r="AC29" s="143">
        <v>18.29</v>
      </c>
      <c r="AD29" s="143">
        <v>19.261158234938485</v>
      </c>
      <c r="AE29" s="143">
        <v>19.261158234938485</v>
      </c>
      <c r="AF29" s="143">
        <v>19.261158234938485</v>
      </c>
      <c r="AG29" s="143">
        <v>19.261158234938485</v>
      </c>
      <c r="AH29" s="143">
        <v>19.261158234938485</v>
      </c>
      <c r="AI29" s="143">
        <v>19.261158234938485</v>
      </c>
    </row>
    <row r="30" spans="2:35" ht="17.100000000000001" customHeight="1">
      <c r="B30" s="574"/>
      <c r="C30" s="574"/>
      <c r="D30" s="581" t="s">
        <v>199</v>
      </c>
      <c r="E30" s="148" t="s">
        <v>200</v>
      </c>
      <c r="F30" s="579" t="s">
        <v>201</v>
      </c>
      <c r="G30" s="143">
        <v>18.289999999999996</v>
      </c>
      <c r="H30" s="143">
        <v>18.29</v>
      </c>
      <c r="I30" s="143">
        <v>18.289999999999996</v>
      </c>
      <c r="J30" s="143">
        <v>18.289999999999996</v>
      </c>
      <c r="K30" s="143">
        <v>18.29</v>
      </c>
      <c r="L30" s="143">
        <v>18.29</v>
      </c>
      <c r="M30" s="143">
        <v>18.29</v>
      </c>
      <c r="N30" s="143">
        <v>18.29</v>
      </c>
      <c r="O30" s="143">
        <v>18.289999999999996</v>
      </c>
      <c r="P30" s="143">
        <v>18.289999999999996</v>
      </c>
      <c r="Q30" s="143">
        <v>18.289999999999996</v>
      </c>
      <c r="R30" s="143">
        <v>18.289999999999996</v>
      </c>
      <c r="S30" s="143">
        <v>18.29</v>
      </c>
      <c r="T30" s="143">
        <v>18.289999999999996</v>
      </c>
      <c r="U30" s="143">
        <v>18.289999999999996</v>
      </c>
      <c r="V30" s="143">
        <v>18.29</v>
      </c>
      <c r="W30" s="143">
        <v>18.289999999999996</v>
      </c>
      <c r="X30" s="143">
        <v>18.289999999999996</v>
      </c>
      <c r="Y30" s="143">
        <v>18.29</v>
      </c>
      <c r="Z30" s="143">
        <v>18.289999999999996</v>
      </c>
      <c r="AA30" s="143">
        <v>18.289999999999996</v>
      </c>
      <c r="AB30" s="143">
        <v>18.289999999999996</v>
      </c>
      <c r="AC30" s="143">
        <v>18.29</v>
      </c>
      <c r="AD30" s="143">
        <v>18.713499704353897</v>
      </c>
      <c r="AE30" s="143">
        <v>18.712026773961565</v>
      </c>
      <c r="AF30" s="143">
        <v>18.714307487587941</v>
      </c>
      <c r="AG30" s="143">
        <v>18.703894174834584</v>
      </c>
      <c r="AH30" s="143">
        <v>18.70357296970629</v>
      </c>
      <c r="AI30" s="143">
        <v>18.709433737462081</v>
      </c>
    </row>
    <row r="31" spans="2:35" ht="17.100000000000001" customHeight="1">
      <c r="B31" s="574"/>
      <c r="C31" s="574"/>
      <c r="D31" s="582"/>
      <c r="E31" s="148" t="s">
        <v>202</v>
      </c>
      <c r="F31" s="580"/>
      <c r="G31" s="143">
        <v>18.289999999999996</v>
      </c>
      <c r="H31" s="143">
        <v>18.29</v>
      </c>
      <c r="I31" s="143">
        <v>18.289999999999996</v>
      </c>
      <c r="J31" s="143">
        <v>18.289999999999996</v>
      </c>
      <c r="K31" s="143">
        <v>18.29</v>
      </c>
      <c r="L31" s="143">
        <v>18.29</v>
      </c>
      <c r="M31" s="143">
        <v>18.29</v>
      </c>
      <c r="N31" s="143">
        <v>18.29</v>
      </c>
      <c r="O31" s="143">
        <v>18.289999999999996</v>
      </c>
      <c r="P31" s="143">
        <v>18.289999999999996</v>
      </c>
      <c r="Q31" s="143">
        <v>18.29</v>
      </c>
      <c r="R31" s="143">
        <v>18.289999999999996</v>
      </c>
      <c r="S31" s="143">
        <v>18.29</v>
      </c>
      <c r="T31" s="143">
        <v>18.289999999999996</v>
      </c>
      <c r="U31" s="143">
        <v>18.289999999999996</v>
      </c>
      <c r="V31" s="143">
        <v>18.289999803394895</v>
      </c>
      <c r="W31" s="143">
        <v>18.289999398636756</v>
      </c>
      <c r="X31" s="143">
        <v>18.289999005676574</v>
      </c>
      <c r="Y31" s="143">
        <v>18.289979684653332</v>
      </c>
      <c r="Z31" s="143">
        <v>18.287248980672533</v>
      </c>
      <c r="AA31" s="143">
        <v>18.219018502850187</v>
      </c>
      <c r="AB31" s="143">
        <v>18.215980584071598</v>
      </c>
      <c r="AC31" s="143">
        <v>18.212560253313555</v>
      </c>
      <c r="AD31" s="143">
        <v>18.61572269423182</v>
      </c>
      <c r="AE31" s="143">
        <v>18.591711405067468</v>
      </c>
      <c r="AF31" s="143">
        <v>18.568902586651003</v>
      </c>
      <c r="AG31" s="143">
        <v>18.54184150794773</v>
      </c>
      <c r="AH31" s="143">
        <v>18.526667038281374</v>
      </c>
      <c r="AI31" s="143">
        <v>18.51876606221018</v>
      </c>
    </row>
    <row r="32" spans="2:35" ht="17.100000000000001" customHeight="1">
      <c r="B32" s="574"/>
      <c r="C32" s="574"/>
      <c r="D32" s="582"/>
      <c r="E32" s="147" t="s">
        <v>203</v>
      </c>
      <c r="F32" s="142" t="s">
        <v>204</v>
      </c>
      <c r="G32" s="143">
        <v>18.309999999999999</v>
      </c>
      <c r="H32" s="143">
        <v>18.309999999999999</v>
      </c>
      <c r="I32" s="143">
        <v>18.309999999999999</v>
      </c>
      <c r="J32" s="143">
        <v>18.309999999999999</v>
      </c>
      <c r="K32" s="143">
        <v>18.309999999999995</v>
      </c>
      <c r="L32" s="143">
        <v>18.310000000000002</v>
      </c>
      <c r="M32" s="143">
        <v>18.309999999999995</v>
      </c>
      <c r="N32" s="143">
        <v>18.309999999999995</v>
      </c>
      <c r="O32" s="143">
        <v>18.309999999999995</v>
      </c>
      <c r="P32" s="143">
        <v>18.309999999999999</v>
      </c>
      <c r="Q32" s="143">
        <v>18.309999999999995</v>
      </c>
      <c r="R32" s="143">
        <v>18.309999999999995</v>
      </c>
      <c r="S32" s="143">
        <v>18.309999999999995</v>
      </c>
      <c r="T32" s="143">
        <v>18.309999999999999</v>
      </c>
      <c r="U32" s="143">
        <v>18.310000000000002</v>
      </c>
      <c r="V32" s="143">
        <v>18.309999999999999</v>
      </c>
      <c r="W32" s="143">
        <v>18.309999999999995</v>
      </c>
      <c r="X32" s="143">
        <v>18.309999999999999</v>
      </c>
      <c r="Y32" s="143">
        <v>18.309999999999999</v>
      </c>
      <c r="Z32" s="143">
        <v>18.309999999999995</v>
      </c>
      <c r="AA32" s="143">
        <v>18.309999999999999</v>
      </c>
      <c r="AB32" s="143">
        <v>18.309999999999995</v>
      </c>
      <c r="AC32" s="143">
        <v>18.309999999999999</v>
      </c>
      <c r="AD32" s="143">
        <v>18.599675061305959</v>
      </c>
      <c r="AE32" s="143">
        <v>18.588442385875258</v>
      </c>
      <c r="AF32" s="143">
        <v>18.574166640974418</v>
      </c>
      <c r="AG32" s="143">
        <v>18.586854190814318</v>
      </c>
      <c r="AH32" s="143">
        <v>18.606179721360274</v>
      </c>
      <c r="AI32" s="143">
        <v>18.610068273718067</v>
      </c>
    </row>
    <row r="33" spans="2:35" ht="17.100000000000001" customHeight="1">
      <c r="B33" s="574"/>
      <c r="C33" s="574"/>
      <c r="D33" s="582"/>
      <c r="E33" s="147" t="s">
        <v>205</v>
      </c>
      <c r="F33" s="142" t="s">
        <v>206</v>
      </c>
      <c r="G33" s="143">
        <v>18.510000000000002</v>
      </c>
      <c r="H33" s="143">
        <v>18.510000000000002</v>
      </c>
      <c r="I33" s="143">
        <v>18.510000000000002</v>
      </c>
      <c r="J33" s="143">
        <v>18.510000000000002</v>
      </c>
      <c r="K33" s="143">
        <v>18.510000000000002</v>
      </c>
      <c r="L33" s="143">
        <v>18.510000000000002</v>
      </c>
      <c r="M33" s="143">
        <v>18.510000000000002</v>
      </c>
      <c r="N33" s="143">
        <v>18.510000000000002</v>
      </c>
      <c r="O33" s="143">
        <v>18.510000000000002</v>
      </c>
      <c r="P33" s="143">
        <v>18.510000000000002</v>
      </c>
      <c r="Q33" s="143">
        <v>18.510000000000002</v>
      </c>
      <c r="R33" s="143">
        <v>18.510000000000002</v>
      </c>
      <c r="S33" s="143">
        <v>18.510000000000002</v>
      </c>
      <c r="T33" s="143">
        <v>18.510000000000002</v>
      </c>
      <c r="U33" s="143">
        <v>18.510000000000002</v>
      </c>
      <c r="V33" s="143">
        <v>18.510000000000002</v>
      </c>
      <c r="W33" s="143">
        <v>18.510000000000002</v>
      </c>
      <c r="X33" s="143">
        <v>18.510000000000002</v>
      </c>
      <c r="Y33" s="143">
        <v>18.510000000000002</v>
      </c>
      <c r="Z33" s="143">
        <v>18.510000000000002</v>
      </c>
      <c r="AA33" s="143">
        <v>18.510000000000002</v>
      </c>
      <c r="AB33" s="143">
        <v>18.510000000000002</v>
      </c>
      <c r="AC33" s="143">
        <v>18.510000000000002</v>
      </c>
      <c r="AD33" s="143">
        <v>18.706172168860991</v>
      </c>
      <c r="AE33" s="143">
        <v>18.706172168860991</v>
      </c>
      <c r="AF33" s="143">
        <v>18.706172168860991</v>
      </c>
      <c r="AG33" s="143">
        <v>18.706172168860991</v>
      </c>
      <c r="AH33" s="143">
        <v>18.706172168860991</v>
      </c>
      <c r="AI33" s="143">
        <v>18.706172168860991</v>
      </c>
    </row>
    <row r="34" spans="2:35" ht="17.100000000000001" customHeight="1">
      <c r="B34" s="574"/>
      <c r="C34" s="574"/>
      <c r="D34" s="582"/>
      <c r="E34" s="148" t="s">
        <v>207</v>
      </c>
      <c r="F34" s="579" t="s">
        <v>208</v>
      </c>
      <c r="G34" s="143">
        <v>18.73</v>
      </c>
      <c r="H34" s="143">
        <v>18.73</v>
      </c>
      <c r="I34" s="143">
        <v>18.73</v>
      </c>
      <c r="J34" s="143">
        <v>18.73</v>
      </c>
      <c r="K34" s="143">
        <v>18.73</v>
      </c>
      <c r="L34" s="143">
        <v>18.73</v>
      </c>
      <c r="M34" s="143">
        <v>18.73</v>
      </c>
      <c r="N34" s="143">
        <v>18.73</v>
      </c>
      <c r="O34" s="143">
        <v>18.73</v>
      </c>
      <c r="P34" s="143">
        <v>18.73</v>
      </c>
      <c r="Q34" s="143">
        <v>18.73</v>
      </c>
      <c r="R34" s="143">
        <v>18.73</v>
      </c>
      <c r="S34" s="143">
        <v>18.73</v>
      </c>
      <c r="T34" s="143">
        <v>18.73</v>
      </c>
      <c r="U34" s="143">
        <v>18.73</v>
      </c>
      <c r="V34" s="143">
        <v>18.73</v>
      </c>
      <c r="W34" s="143">
        <v>18.73</v>
      </c>
      <c r="X34" s="143">
        <v>18.73</v>
      </c>
      <c r="Y34" s="143">
        <v>18.73</v>
      </c>
      <c r="Z34" s="143">
        <v>18.73</v>
      </c>
      <c r="AA34" s="143">
        <v>18.73</v>
      </c>
      <c r="AB34" s="143">
        <v>18.73</v>
      </c>
      <c r="AC34" s="143">
        <v>18.73</v>
      </c>
      <c r="AD34" s="143">
        <v>18.7944215470534</v>
      </c>
      <c r="AE34" s="143">
        <v>18.7944215470534</v>
      </c>
      <c r="AF34" s="143">
        <v>18.7944215470534</v>
      </c>
      <c r="AG34" s="143">
        <v>18.7944215470534</v>
      </c>
      <c r="AH34" s="143">
        <v>18.7944215470534</v>
      </c>
      <c r="AI34" s="143">
        <v>18.7944215470534</v>
      </c>
    </row>
    <row r="35" spans="2:35" ht="17.100000000000001" customHeight="1">
      <c r="B35" s="574"/>
      <c r="C35" s="574"/>
      <c r="D35" s="582"/>
      <c r="E35" s="148" t="s">
        <v>210</v>
      </c>
      <c r="F35" s="580"/>
      <c r="G35" s="143">
        <v>18.73</v>
      </c>
      <c r="H35" s="143">
        <v>18.73</v>
      </c>
      <c r="I35" s="143">
        <v>18.73</v>
      </c>
      <c r="J35" s="143">
        <v>18.73</v>
      </c>
      <c r="K35" s="143">
        <v>18.73</v>
      </c>
      <c r="L35" s="143">
        <v>18.73</v>
      </c>
      <c r="M35" s="143">
        <v>18.73</v>
      </c>
      <c r="N35" s="143">
        <v>18.73</v>
      </c>
      <c r="O35" s="143">
        <v>18.73</v>
      </c>
      <c r="P35" s="143">
        <v>18.73</v>
      </c>
      <c r="Q35" s="143">
        <v>18.73</v>
      </c>
      <c r="R35" s="143">
        <v>18.73</v>
      </c>
      <c r="S35" s="143">
        <v>18.73</v>
      </c>
      <c r="T35" s="143">
        <v>18.73</v>
      </c>
      <c r="U35" s="143">
        <v>18.73</v>
      </c>
      <c r="V35" s="143">
        <v>18.73</v>
      </c>
      <c r="W35" s="143">
        <v>18.728889136113967</v>
      </c>
      <c r="X35" s="143">
        <v>18.728576375834528</v>
      </c>
      <c r="Y35" s="143">
        <v>18.728487788381731</v>
      </c>
      <c r="Z35" s="143">
        <v>18.727983417838722</v>
      </c>
      <c r="AA35" s="143">
        <v>18.727984534999671</v>
      </c>
      <c r="AB35" s="143">
        <v>18.727793243091334</v>
      </c>
      <c r="AC35" s="143">
        <v>18.727811943880219</v>
      </c>
      <c r="AD35" s="143">
        <v>18.792100111303011</v>
      </c>
      <c r="AE35" s="143">
        <v>18.790702065812905</v>
      </c>
      <c r="AF35" s="143">
        <v>18.790443869726541</v>
      </c>
      <c r="AG35" s="143">
        <v>18.790810682108354</v>
      </c>
      <c r="AH35" s="143">
        <v>18.79090337479105</v>
      </c>
      <c r="AI35" s="143">
        <v>18.790942079046197</v>
      </c>
    </row>
    <row r="36" spans="2:35" ht="17.100000000000001" customHeight="1">
      <c r="B36" s="574"/>
      <c r="C36" s="574"/>
      <c r="D36" s="582"/>
      <c r="E36" s="147" t="s">
        <v>211</v>
      </c>
      <c r="F36" s="142" t="s">
        <v>212</v>
      </c>
      <c r="G36" s="143">
        <v>18.899999999999999</v>
      </c>
      <c r="H36" s="143">
        <v>18.899999999999999</v>
      </c>
      <c r="I36" s="143">
        <v>18.899999999999999</v>
      </c>
      <c r="J36" s="143">
        <v>18.899999999999999</v>
      </c>
      <c r="K36" s="143">
        <v>18.899999999999999</v>
      </c>
      <c r="L36" s="143">
        <v>18.899999999999999</v>
      </c>
      <c r="M36" s="143">
        <v>18.899999999999999</v>
      </c>
      <c r="N36" s="143">
        <v>18.899999999999999</v>
      </c>
      <c r="O36" s="143">
        <v>18.899999999999999</v>
      </c>
      <c r="P36" s="143">
        <v>18.899999999999999</v>
      </c>
      <c r="Q36" s="143">
        <v>18.899999999999999</v>
      </c>
      <c r="R36" s="143">
        <v>18.899999999999999</v>
      </c>
      <c r="S36" s="143">
        <v>18.899999999999999</v>
      </c>
      <c r="T36" s="143">
        <v>18.899999999999999</v>
      </c>
      <c r="U36" s="143">
        <v>18.899999999999999</v>
      </c>
      <c r="V36" s="143">
        <v>18.899999999999999</v>
      </c>
      <c r="W36" s="143">
        <v>18.899999999999999</v>
      </c>
      <c r="X36" s="143">
        <v>18.899999999999999</v>
      </c>
      <c r="Y36" s="143">
        <v>18.899999999999999</v>
      </c>
      <c r="Z36" s="143">
        <v>18.899999999999999</v>
      </c>
      <c r="AA36" s="143">
        <v>18.899999999999999</v>
      </c>
      <c r="AB36" s="143">
        <v>18.899999999999999</v>
      </c>
      <c r="AC36" s="143">
        <v>18.899999999999999</v>
      </c>
      <c r="AD36" s="143">
        <v>19.323023451438921</v>
      </c>
      <c r="AE36" s="143">
        <v>19.323023451438921</v>
      </c>
      <c r="AF36" s="143">
        <v>19.323023451438921</v>
      </c>
      <c r="AG36" s="143">
        <v>19.323023451438921</v>
      </c>
      <c r="AH36" s="143">
        <v>19.323023451438921</v>
      </c>
      <c r="AI36" s="143">
        <v>19.323023451438921</v>
      </c>
    </row>
    <row r="37" spans="2:35" ht="17.100000000000001" customHeight="1">
      <c r="B37" s="574"/>
      <c r="C37" s="574"/>
      <c r="D37" s="582"/>
      <c r="E37" s="147" t="s">
        <v>213</v>
      </c>
      <c r="F37" s="142" t="s">
        <v>214</v>
      </c>
      <c r="G37" s="143">
        <v>19.54</v>
      </c>
      <c r="H37" s="143">
        <v>19.54</v>
      </c>
      <c r="I37" s="143">
        <v>19.54</v>
      </c>
      <c r="J37" s="143">
        <v>19.54</v>
      </c>
      <c r="K37" s="143">
        <v>19.54</v>
      </c>
      <c r="L37" s="143">
        <v>19.54</v>
      </c>
      <c r="M37" s="143">
        <v>19.54</v>
      </c>
      <c r="N37" s="143">
        <v>19.54</v>
      </c>
      <c r="O37" s="143">
        <v>19.54</v>
      </c>
      <c r="P37" s="143">
        <v>19.54</v>
      </c>
      <c r="Q37" s="143">
        <v>19.54</v>
      </c>
      <c r="R37" s="143">
        <v>19.54</v>
      </c>
      <c r="S37" s="143">
        <v>19.54</v>
      </c>
      <c r="T37" s="143">
        <v>19.54</v>
      </c>
      <c r="U37" s="143">
        <v>19.54</v>
      </c>
      <c r="V37" s="143">
        <v>19.54</v>
      </c>
      <c r="W37" s="143">
        <v>19.54</v>
      </c>
      <c r="X37" s="143">
        <v>19.54</v>
      </c>
      <c r="Y37" s="143">
        <v>19.54</v>
      </c>
      <c r="Z37" s="143">
        <v>19.54</v>
      </c>
      <c r="AA37" s="143">
        <v>19.54</v>
      </c>
      <c r="AB37" s="143">
        <v>19.54</v>
      </c>
      <c r="AC37" s="143">
        <v>19.54</v>
      </c>
      <c r="AD37" s="143">
        <v>20.174769941996598</v>
      </c>
      <c r="AE37" s="143">
        <v>20.174769941996598</v>
      </c>
      <c r="AF37" s="143">
        <v>20.174769941996598</v>
      </c>
      <c r="AG37" s="143">
        <v>20.174769941996598</v>
      </c>
      <c r="AH37" s="143">
        <v>20.174769941996598</v>
      </c>
      <c r="AI37" s="143">
        <v>20.174769941996598</v>
      </c>
    </row>
    <row r="38" spans="2:35" ht="17.100000000000001" customHeight="1">
      <c r="B38" s="574"/>
      <c r="C38" s="574"/>
      <c r="D38" s="582"/>
      <c r="E38" s="149" t="s">
        <v>215</v>
      </c>
      <c r="F38" s="142" t="s">
        <v>216</v>
      </c>
      <c r="G38" s="143">
        <v>19.22</v>
      </c>
      <c r="H38" s="143">
        <v>19.22</v>
      </c>
      <c r="I38" s="143">
        <v>19.22</v>
      </c>
      <c r="J38" s="143">
        <v>19.22</v>
      </c>
      <c r="K38" s="143">
        <v>19.22</v>
      </c>
      <c r="L38" s="143">
        <v>19.22</v>
      </c>
      <c r="M38" s="143">
        <v>19.22</v>
      </c>
      <c r="N38" s="143">
        <v>19.22</v>
      </c>
      <c r="O38" s="143">
        <v>19.22</v>
      </c>
      <c r="P38" s="143">
        <v>19.22</v>
      </c>
      <c r="Q38" s="143">
        <v>19.22</v>
      </c>
      <c r="R38" s="143">
        <v>19.22</v>
      </c>
      <c r="S38" s="143">
        <v>19.22</v>
      </c>
      <c r="T38" s="143">
        <v>19.22</v>
      </c>
      <c r="U38" s="143">
        <v>19.22</v>
      </c>
      <c r="V38" s="143">
        <v>19.22</v>
      </c>
      <c r="W38" s="143">
        <v>19.22</v>
      </c>
      <c r="X38" s="143">
        <v>19.22</v>
      </c>
      <c r="Y38" s="143">
        <v>19.22</v>
      </c>
      <c r="Z38" s="143">
        <v>19.22</v>
      </c>
      <c r="AA38" s="143">
        <v>19.22</v>
      </c>
      <c r="AB38" s="143">
        <v>19.22</v>
      </c>
      <c r="AC38" s="143">
        <v>19.22</v>
      </c>
      <c r="AD38" s="143">
        <v>19.984462940905889</v>
      </c>
      <c r="AE38" s="143">
        <v>19.984462940905889</v>
      </c>
      <c r="AF38" s="143">
        <v>19.984462940905889</v>
      </c>
      <c r="AG38" s="143">
        <v>19.984462940905889</v>
      </c>
      <c r="AH38" s="143">
        <v>19.984462940905889</v>
      </c>
      <c r="AI38" s="143">
        <v>19.984462940905889</v>
      </c>
    </row>
    <row r="39" spans="2:35" ht="17.100000000000001" customHeight="1">
      <c r="B39" s="574"/>
      <c r="C39" s="574"/>
      <c r="D39" s="582"/>
      <c r="E39" s="149" t="s">
        <v>217</v>
      </c>
      <c r="F39" s="142" t="s">
        <v>218</v>
      </c>
      <c r="G39" s="143">
        <v>19.54</v>
      </c>
      <c r="H39" s="143">
        <v>19.54</v>
      </c>
      <c r="I39" s="143">
        <v>19.54</v>
      </c>
      <c r="J39" s="143">
        <v>19.54</v>
      </c>
      <c r="K39" s="143">
        <v>19.54</v>
      </c>
      <c r="L39" s="143">
        <v>19.54</v>
      </c>
      <c r="M39" s="143">
        <v>19.54</v>
      </c>
      <c r="N39" s="143">
        <v>19.54</v>
      </c>
      <c r="O39" s="143">
        <v>19.54</v>
      </c>
      <c r="P39" s="143">
        <v>19.54</v>
      </c>
      <c r="Q39" s="143">
        <v>19.54</v>
      </c>
      <c r="R39" s="143">
        <v>19.54</v>
      </c>
      <c r="S39" s="143">
        <v>19.54</v>
      </c>
      <c r="T39" s="143">
        <v>19.54</v>
      </c>
      <c r="U39" s="143">
        <v>19.54</v>
      </c>
      <c r="V39" s="143">
        <v>19.54</v>
      </c>
      <c r="W39" s="143">
        <v>19.54</v>
      </c>
      <c r="X39" s="143">
        <v>19.54</v>
      </c>
      <c r="Y39" s="143">
        <v>19.54</v>
      </c>
      <c r="Z39" s="143">
        <v>19.54</v>
      </c>
      <c r="AA39" s="143">
        <v>19.54</v>
      </c>
      <c r="AB39" s="143">
        <v>19.54</v>
      </c>
      <c r="AC39" s="143">
        <v>19.54</v>
      </c>
      <c r="AD39" s="143">
        <v>20.174769941996598</v>
      </c>
      <c r="AE39" s="143">
        <v>20.174769941996598</v>
      </c>
      <c r="AF39" s="143">
        <v>20.174769941996598</v>
      </c>
      <c r="AG39" s="143">
        <v>20.174769941996598</v>
      </c>
      <c r="AH39" s="143">
        <v>20.174769941996598</v>
      </c>
      <c r="AI39" s="143">
        <v>20.174769941996598</v>
      </c>
    </row>
    <row r="40" spans="2:35" ht="17.100000000000001" customHeight="1">
      <c r="B40" s="574"/>
      <c r="C40" s="574"/>
      <c r="D40" s="583"/>
      <c r="E40" s="149" t="s">
        <v>219</v>
      </c>
      <c r="F40" s="142" t="s">
        <v>220</v>
      </c>
      <c r="G40" s="143">
        <v>19.54</v>
      </c>
      <c r="H40" s="143">
        <v>19.54</v>
      </c>
      <c r="I40" s="143">
        <v>19.54</v>
      </c>
      <c r="J40" s="143">
        <v>19.54</v>
      </c>
      <c r="K40" s="143">
        <v>19.54</v>
      </c>
      <c r="L40" s="143">
        <v>19.54</v>
      </c>
      <c r="M40" s="143">
        <v>19.54</v>
      </c>
      <c r="N40" s="143">
        <v>19.54</v>
      </c>
      <c r="O40" s="143">
        <v>19.54</v>
      </c>
      <c r="P40" s="143">
        <v>19.54</v>
      </c>
      <c r="Q40" s="143">
        <v>19.54</v>
      </c>
      <c r="R40" s="143">
        <v>19.54</v>
      </c>
      <c r="S40" s="143">
        <v>19.54</v>
      </c>
      <c r="T40" s="143">
        <v>19.54</v>
      </c>
      <c r="U40" s="143">
        <v>19.54</v>
      </c>
      <c r="V40" s="143">
        <v>19.54</v>
      </c>
      <c r="W40" s="143">
        <v>19.54</v>
      </c>
      <c r="X40" s="143">
        <v>19.54</v>
      </c>
      <c r="Y40" s="143">
        <v>19.54</v>
      </c>
      <c r="Z40" s="143">
        <v>19.54</v>
      </c>
      <c r="AA40" s="143">
        <v>19.54</v>
      </c>
      <c r="AB40" s="143">
        <v>19.54</v>
      </c>
      <c r="AC40" s="143">
        <v>19.54</v>
      </c>
      <c r="AD40" s="143">
        <v>19.823808978580391</v>
      </c>
      <c r="AE40" s="143">
        <v>19.823808978580391</v>
      </c>
      <c r="AF40" s="143">
        <v>19.823808978580391</v>
      </c>
      <c r="AG40" s="143">
        <v>19.823808978580391</v>
      </c>
      <c r="AH40" s="143">
        <v>19.823808978580391</v>
      </c>
      <c r="AI40" s="143">
        <v>20.065818657083117</v>
      </c>
    </row>
    <row r="41" spans="2:35" ht="17.100000000000001" customHeight="1">
      <c r="B41" s="574"/>
      <c r="C41" s="574"/>
      <c r="D41" s="581" t="s">
        <v>221</v>
      </c>
      <c r="E41" s="147" t="s">
        <v>222</v>
      </c>
      <c r="F41" s="142" t="s">
        <v>223</v>
      </c>
      <c r="G41" s="143">
        <v>19.22</v>
      </c>
      <c r="H41" s="143">
        <v>19.22</v>
      </c>
      <c r="I41" s="143">
        <v>19.22</v>
      </c>
      <c r="J41" s="143">
        <v>19.22</v>
      </c>
      <c r="K41" s="143">
        <v>19.22</v>
      </c>
      <c r="L41" s="143">
        <v>19.22</v>
      </c>
      <c r="M41" s="143">
        <v>19.22</v>
      </c>
      <c r="N41" s="143">
        <v>19.22</v>
      </c>
      <c r="O41" s="143">
        <v>19.22</v>
      </c>
      <c r="P41" s="143">
        <v>19.22</v>
      </c>
      <c r="Q41" s="143">
        <v>19.22</v>
      </c>
      <c r="R41" s="143">
        <v>19.22</v>
      </c>
      <c r="S41" s="143">
        <v>19.22</v>
      </c>
      <c r="T41" s="143">
        <v>19.22</v>
      </c>
      <c r="U41" s="143">
        <v>19.22</v>
      </c>
      <c r="V41" s="143">
        <v>19.22</v>
      </c>
      <c r="W41" s="143">
        <v>19.22</v>
      </c>
      <c r="X41" s="143">
        <v>19.22</v>
      </c>
      <c r="Y41" s="143">
        <v>19.22</v>
      </c>
      <c r="Z41" s="143">
        <v>19.22</v>
      </c>
      <c r="AA41" s="143">
        <v>19.22</v>
      </c>
      <c r="AB41" s="143">
        <v>19.22</v>
      </c>
      <c r="AC41" s="143">
        <v>19.22</v>
      </c>
      <c r="AD41" s="143">
        <v>19.886604052978207</v>
      </c>
      <c r="AE41" s="143">
        <v>19.886604052978207</v>
      </c>
      <c r="AF41" s="143">
        <v>19.886604052978207</v>
      </c>
      <c r="AG41" s="143">
        <v>19.886604052978207</v>
      </c>
      <c r="AH41" s="143">
        <v>19.886604052978207</v>
      </c>
      <c r="AI41" s="143">
        <v>19.886604052978207</v>
      </c>
    </row>
    <row r="42" spans="2:35" ht="17.100000000000001" customHeight="1">
      <c r="B42" s="574"/>
      <c r="C42" s="574"/>
      <c r="D42" s="582"/>
      <c r="E42" s="147" t="s">
        <v>224</v>
      </c>
      <c r="F42" s="142" t="s">
        <v>225</v>
      </c>
      <c r="G42" s="143">
        <v>20.77</v>
      </c>
      <c r="H42" s="143">
        <v>20.77</v>
      </c>
      <c r="I42" s="143">
        <v>20.77</v>
      </c>
      <c r="J42" s="143">
        <v>20.77</v>
      </c>
      <c r="K42" s="143">
        <v>20.77</v>
      </c>
      <c r="L42" s="143">
        <v>20.77</v>
      </c>
      <c r="M42" s="143">
        <v>20.77</v>
      </c>
      <c r="N42" s="143">
        <v>20.77</v>
      </c>
      <c r="O42" s="143">
        <v>20.77</v>
      </c>
      <c r="P42" s="143">
        <v>20.77</v>
      </c>
      <c r="Q42" s="143">
        <v>20.77</v>
      </c>
      <c r="R42" s="143">
        <v>20.77</v>
      </c>
      <c r="S42" s="143">
        <v>20.77</v>
      </c>
      <c r="T42" s="143">
        <v>20.77</v>
      </c>
      <c r="U42" s="143">
        <v>20.77</v>
      </c>
      <c r="V42" s="143">
        <v>20.77</v>
      </c>
      <c r="W42" s="143">
        <v>20.77</v>
      </c>
      <c r="X42" s="143">
        <v>20.77</v>
      </c>
      <c r="Y42" s="143">
        <v>20.77</v>
      </c>
      <c r="Z42" s="143">
        <v>20.77</v>
      </c>
      <c r="AA42" s="143">
        <v>20.77</v>
      </c>
      <c r="AB42" s="143">
        <v>20.77</v>
      </c>
      <c r="AC42" s="143">
        <v>20.77</v>
      </c>
      <c r="AD42" s="143">
        <v>20.40733409285691</v>
      </c>
      <c r="AE42" s="143">
        <v>20.40733409285691</v>
      </c>
      <c r="AF42" s="143">
        <v>20.40733409285691</v>
      </c>
      <c r="AG42" s="143">
        <v>20.40733409285691</v>
      </c>
      <c r="AH42" s="143">
        <v>20.40733409285691</v>
      </c>
      <c r="AI42" s="143">
        <v>20.40733409285691</v>
      </c>
    </row>
    <row r="43" spans="2:35" ht="17.100000000000001" customHeight="1">
      <c r="B43" s="574"/>
      <c r="C43" s="574"/>
      <c r="D43" s="582"/>
      <c r="E43" s="147" t="s">
        <v>226</v>
      </c>
      <c r="F43" s="142" t="s">
        <v>227</v>
      </c>
      <c r="G43" s="143">
        <v>25.35</v>
      </c>
      <c r="H43" s="143">
        <v>25.35</v>
      </c>
      <c r="I43" s="143">
        <v>25.35</v>
      </c>
      <c r="J43" s="143">
        <v>25.35</v>
      </c>
      <c r="K43" s="143">
        <v>25.35</v>
      </c>
      <c r="L43" s="143">
        <v>25.35</v>
      </c>
      <c r="M43" s="143">
        <v>25.35</v>
      </c>
      <c r="N43" s="143">
        <v>25.35</v>
      </c>
      <c r="O43" s="143">
        <v>25.35</v>
      </c>
      <c r="P43" s="143">
        <v>25.35</v>
      </c>
      <c r="Q43" s="143">
        <v>25.35</v>
      </c>
      <c r="R43" s="143">
        <v>25.35</v>
      </c>
      <c r="S43" s="143">
        <v>25.35</v>
      </c>
      <c r="T43" s="143">
        <v>25.35</v>
      </c>
      <c r="U43" s="143">
        <v>25.35</v>
      </c>
      <c r="V43" s="143">
        <v>25.35</v>
      </c>
      <c r="W43" s="143">
        <v>25.35</v>
      </c>
      <c r="X43" s="143">
        <v>25.35</v>
      </c>
      <c r="Y43" s="143">
        <v>25.35</v>
      </c>
      <c r="Z43" s="143">
        <v>25.35</v>
      </c>
      <c r="AA43" s="143">
        <v>25.35</v>
      </c>
      <c r="AB43" s="143">
        <v>25.35</v>
      </c>
      <c r="AC43" s="143">
        <v>25.35</v>
      </c>
      <c r="AD43" s="143">
        <v>24.500102682122115</v>
      </c>
      <c r="AE43" s="143">
        <v>24.500102682122115</v>
      </c>
      <c r="AF43" s="143">
        <v>24.500102682122115</v>
      </c>
      <c r="AG43" s="143">
        <v>24.500102682122115</v>
      </c>
      <c r="AH43" s="143">
        <v>24.500102682122115</v>
      </c>
      <c r="AI43" s="143">
        <v>24.500102682122115</v>
      </c>
    </row>
    <row r="44" spans="2:35" ht="17.100000000000001" customHeight="1">
      <c r="B44" s="574"/>
      <c r="C44" s="574"/>
      <c r="D44" s="582"/>
      <c r="E44" s="147" t="s">
        <v>228</v>
      </c>
      <c r="F44" s="142" t="s">
        <v>229</v>
      </c>
      <c r="G44" s="143">
        <v>38.44</v>
      </c>
      <c r="H44" s="143">
        <v>38.44</v>
      </c>
      <c r="I44" s="143">
        <v>38.44</v>
      </c>
      <c r="J44" s="143">
        <v>38.44</v>
      </c>
      <c r="K44" s="143">
        <v>38.44</v>
      </c>
      <c r="L44" s="143">
        <v>38.44</v>
      </c>
      <c r="M44" s="143">
        <v>38.44</v>
      </c>
      <c r="N44" s="143">
        <v>38.44</v>
      </c>
      <c r="O44" s="143">
        <v>38.44</v>
      </c>
      <c r="P44" s="143">
        <v>38.44</v>
      </c>
      <c r="Q44" s="143">
        <v>38.44</v>
      </c>
      <c r="R44" s="143">
        <v>38.44</v>
      </c>
      <c r="S44" s="143">
        <v>38.44</v>
      </c>
      <c r="T44" s="143">
        <v>38.44</v>
      </c>
      <c r="U44" s="143">
        <v>38.44</v>
      </c>
      <c r="V44" s="143">
        <v>38.44</v>
      </c>
      <c r="W44" s="143">
        <v>38.44</v>
      </c>
      <c r="X44" s="143">
        <v>38.44</v>
      </c>
      <c r="Y44" s="143">
        <v>38.44</v>
      </c>
      <c r="Z44" s="143">
        <v>38.44</v>
      </c>
      <c r="AA44" s="143">
        <v>38.44</v>
      </c>
      <c r="AB44" s="143">
        <v>38.44</v>
      </c>
      <c r="AC44" s="143">
        <v>38.44</v>
      </c>
      <c r="AD44" s="143">
        <v>41.716953631553373</v>
      </c>
      <c r="AE44" s="143">
        <v>41.716953631553373</v>
      </c>
      <c r="AF44" s="143">
        <v>41.716953631553373</v>
      </c>
      <c r="AG44" s="143">
        <v>41.716953631553373</v>
      </c>
      <c r="AH44" s="143">
        <v>41.716953631553373</v>
      </c>
      <c r="AI44" s="143">
        <v>41.963948354800785</v>
      </c>
    </row>
    <row r="45" spans="2:35" ht="17.100000000000001" customHeight="1">
      <c r="B45" s="574"/>
      <c r="C45" s="574"/>
      <c r="D45" s="582"/>
      <c r="E45" s="147" t="s">
        <v>230</v>
      </c>
      <c r="F45" s="142" t="s">
        <v>231</v>
      </c>
      <c r="G45" s="143">
        <v>14.15</v>
      </c>
      <c r="H45" s="143">
        <v>14.15</v>
      </c>
      <c r="I45" s="143">
        <v>14.15</v>
      </c>
      <c r="J45" s="143">
        <v>14.15</v>
      </c>
      <c r="K45" s="143">
        <v>14.15</v>
      </c>
      <c r="L45" s="143">
        <v>14.15</v>
      </c>
      <c r="M45" s="143">
        <v>14.15</v>
      </c>
      <c r="N45" s="143">
        <v>14.15</v>
      </c>
      <c r="O45" s="143">
        <v>14.15</v>
      </c>
      <c r="P45" s="143">
        <v>14.15</v>
      </c>
      <c r="Q45" s="143">
        <v>14.15</v>
      </c>
      <c r="R45" s="143">
        <v>14.15</v>
      </c>
      <c r="S45" s="143">
        <v>14.15</v>
      </c>
      <c r="T45" s="143">
        <v>14.15</v>
      </c>
      <c r="U45" s="143">
        <v>14.15</v>
      </c>
      <c r="V45" s="143">
        <v>14.15</v>
      </c>
      <c r="W45" s="143">
        <v>14.15</v>
      </c>
      <c r="X45" s="143">
        <v>14.15</v>
      </c>
      <c r="Y45" s="143">
        <v>14.15</v>
      </c>
      <c r="Z45" s="143">
        <v>14.15</v>
      </c>
      <c r="AA45" s="143">
        <v>14.15</v>
      </c>
      <c r="AB45" s="143">
        <v>14.15</v>
      </c>
      <c r="AC45" s="143">
        <v>14.15</v>
      </c>
      <c r="AD45" s="143">
        <v>14.440605965514742</v>
      </c>
      <c r="AE45" s="143">
        <v>14.440605965514742</v>
      </c>
      <c r="AF45" s="143">
        <v>14.440605965514742</v>
      </c>
      <c r="AG45" s="143">
        <v>14.440605965514742</v>
      </c>
      <c r="AH45" s="143">
        <v>14.440605965514742</v>
      </c>
      <c r="AI45" s="143">
        <v>14.440605965514742</v>
      </c>
    </row>
    <row r="46" spans="2:35" ht="17.100000000000001" customHeight="1">
      <c r="B46" s="575"/>
      <c r="C46" s="575"/>
      <c r="D46" s="583"/>
      <c r="E46" s="147" t="s">
        <v>232</v>
      </c>
      <c r="F46" s="142" t="s">
        <v>233</v>
      </c>
      <c r="G46" s="143">
        <v>16.544596840650478</v>
      </c>
      <c r="H46" s="143">
        <v>16.538728547626903</v>
      </c>
      <c r="I46" s="143">
        <v>16.533727410101474</v>
      </c>
      <c r="J46" s="143">
        <v>16.524769515662591</v>
      </c>
      <c r="K46" s="143">
        <v>16.525585940889449</v>
      </c>
      <c r="L46" s="143">
        <v>16.513331798192571</v>
      </c>
      <c r="M46" s="143">
        <v>16.51158032141732</v>
      </c>
      <c r="N46" s="143">
        <v>16.503626300572328</v>
      </c>
      <c r="O46" s="143">
        <v>16.496378392526189</v>
      </c>
      <c r="P46" s="143">
        <v>16.493881176739656</v>
      </c>
      <c r="Q46" s="143">
        <v>16.489297397888745</v>
      </c>
      <c r="R46" s="143">
        <v>16.480263967470108</v>
      </c>
      <c r="S46" s="143">
        <v>16.485477573362463</v>
      </c>
      <c r="T46" s="143">
        <v>16.47480611750489</v>
      </c>
      <c r="U46" s="143">
        <v>16.481344733838132</v>
      </c>
      <c r="V46" s="143">
        <v>16.475644120249278</v>
      </c>
      <c r="W46" s="143">
        <v>16.47727487796141</v>
      </c>
      <c r="X46" s="143">
        <v>16.482371380929578</v>
      </c>
      <c r="Y46" s="143">
        <v>16.481493772284949</v>
      </c>
      <c r="Z46" s="143">
        <v>16.484147874984476</v>
      </c>
      <c r="AA46" s="143">
        <v>16.467224856835081</v>
      </c>
      <c r="AB46" s="143">
        <v>16.469976889236591</v>
      </c>
      <c r="AC46" s="143">
        <v>16.466409809385318</v>
      </c>
      <c r="AD46" s="143">
        <v>16.375818020593908</v>
      </c>
      <c r="AE46" s="143">
        <v>16.368051273415567</v>
      </c>
      <c r="AF46" s="143">
        <v>16.361405658727982</v>
      </c>
      <c r="AG46" s="143">
        <v>16.360102544373571</v>
      </c>
      <c r="AH46" s="143">
        <v>16.3546359487455</v>
      </c>
      <c r="AI46" s="143">
        <v>16.355856628784903</v>
      </c>
    </row>
    <row r="47" spans="2:35" ht="17.100000000000001" customHeight="1">
      <c r="B47" s="573" t="s">
        <v>234</v>
      </c>
      <c r="C47" s="576" t="s">
        <v>235</v>
      </c>
      <c r="D47" s="140" t="s">
        <v>236</v>
      </c>
      <c r="E47" s="141"/>
      <c r="F47" s="142" t="s">
        <v>237</v>
      </c>
      <c r="G47" s="143">
        <v>13.943439226072577</v>
      </c>
      <c r="H47" s="143">
        <v>13.942617729607313</v>
      </c>
      <c r="I47" s="143">
        <v>13.946252388477163</v>
      </c>
      <c r="J47" s="143">
        <v>13.947024327727851</v>
      </c>
      <c r="K47" s="143">
        <v>13.947165111729719</v>
      </c>
      <c r="L47" s="143">
        <v>13.94697317016017</v>
      </c>
      <c r="M47" s="143">
        <v>13.947094388920565</v>
      </c>
      <c r="N47" s="143">
        <v>13.946055970121849</v>
      </c>
      <c r="O47" s="143">
        <v>13.94470472797445</v>
      </c>
      <c r="P47" s="143">
        <v>13.944677413016585</v>
      </c>
      <c r="Q47" s="143">
        <v>13.943082358108693</v>
      </c>
      <c r="R47" s="143">
        <v>13.942481825215008</v>
      </c>
      <c r="S47" s="143">
        <v>13.941732190479327</v>
      </c>
      <c r="T47" s="143">
        <v>13.943643042496769</v>
      </c>
      <c r="U47" s="143">
        <v>13.945427537310985</v>
      </c>
      <c r="V47" s="143">
        <v>13.944400150082496</v>
      </c>
      <c r="W47" s="143">
        <v>13.947161194070874</v>
      </c>
      <c r="X47" s="143">
        <v>13.949189307398562</v>
      </c>
      <c r="Y47" s="143">
        <v>13.948133446228191</v>
      </c>
      <c r="Z47" s="143">
        <v>13.950343727205533</v>
      </c>
      <c r="AA47" s="143">
        <v>13.951108640140859</v>
      </c>
      <c r="AB47" s="143">
        <v>13.951454666792502</v>
      </c>
      <c r="AC47" s="143">
        <v>13.955560273912974</v>
      </c>
      <c r="AD47" s="143">
        <v>13.957212231974617</v>
      </c>
      <c r="AE47" s="143">
        <v>13.954808724027302</v>
      </c>
      <c r="AF47" s="143">
        <v>13.959402608071185</v>
      </c>
      <c r="AG47" s="143">
        <v>13.961969628413613</v>
      </c>
      <c r="AH47" s="143">
        <v>13.963474852629982</v>
      </c>
      <c r="AI47" s="143">
        <v>13.873044816872026</v>
      </c>
    </row>
    <row r="48" spans="2:35" ht="17.100000000000001" customHeight="1">
      <c r="B48" s="574"/>
      <c r="C48" s="574"/>
      <c r="D48" s="140" t="s">
        <v>238</v>
      </c>
      <c r="E48" s="141"/>
      <c r="F48" s="142" t="s">
        <v>239</v>
      </c>
      <c r="G48" s="143">
        <v>13.9</v>
      </c>
      <c r="H48" s="143">
        <v>13.9</v>
      </c>
      <c r="I48" s="143">
        <v>13.9</v>
      </c>
      <c r="J48" s="143">
        <v>13.9</v>
      </c>
      <c r="K48" s="143">
        <v>13.9</v>
      </c>
      <c r="L48" s="143">
        <v>13.9</v>
      </c>
      <c r="M48" s="143">
        <v>13.9</v>
      </c>
      <c r="N48" s="143">
        <v>13.9</v>
      </c>
      <c r="O48" s="143">
        <v>13.9</v>
      </c>
      <c r="P48" s="143">
        <v>13.9</v>
      </c>
      <c r="Q48" s="143">
        <v>13.9</v>
      </c>
      <c r="R48" s="143">
        <v>13.9</v>
      </c>
      <c r="S48" s="143">
        <v>13.9</v>
      </c>
      <c r="T48" s="143">
        <v>13.9</v>
      </c>
      <c r="U48" s="143">
        <v>13.9</v>
      </c>
      <c r="V48" s="143">
        <v>13.9</v>
      </c>
      <c r="W48" s="143">
        <v>13.9</v>
      </c>
      <c r="X48" s="143">
        <v>13.9</v>
      </c>
      <c r="Y48" s="143">
        <v>13.9</v>
      </c>
      <c r="Z48" s="143">
        <v>13.9</v>
      </c>
      <c r="AA48" s="143">
        <v>13.9</v>
      </c>
      <c r="AB48" s="143">
        <v>13.9</v>
      </c>
      <c r="AC48" s="143">
        <v>13.9</v>
      </c>
      <c r="AD48" s="143">
        <v>13.967432576160576</v>
      </c>
      <c r="AE48" s="143">
        <v>13.967432576160576</v>
      </c>
      <c r="AF48" s="143">
        <v>13.967432576160576</v>
      </c>
      <c r="AG48" s="143">
        <v>13.967432576160576</v>
      </c>
      <c r="AH48" s="143">
        <v>13.967432576160576</v>
      </c>
      <c r="AI48" s="143">
        <v>13.908513265631411</v>
      </c>
    </row>
    <row r="49" spans="2:36" ht="17.100000000000001" customHeight="1">
      <c r="B49" s="574"/>
      <c r="C49" s="574"/>
      <c r="D49" s="144" t="s">
        <v>240</v>
      </c>
      <c r="E49" s="141"/>
      <c r="F49" s="142" t="s">
        <v>241</v>
      </c>
      <c r="G49" s="143">
        <v>13.9</v>
      </c>
      <c r="H49" s="143">
        <v>13.9</v>
      </c>
      <c r="I49" s="143">
        <v>13.9</v>
      </c>
      <c r="J49" s="143">
        <v>13.9</v>
      </c>
      <c r="K49" s="143">
        <v>13.9</v>
      </c>
      <c r="L49" s="143">
        <v>13.9</v>
      </c>
      <c r="M49" s="143">
        <v>13.9</v>
      </c>
      <c r="N49" s="143">
        <v>13.9</v>
      </c>
      <c r="O49" s="143">
        <v>13.9</v>
      </c>
      <c r="P49" s="143">
        <v>13.9</v>
      </c>
      <c r="Q49" s="143">
        <v>13.9</v>
      </c>
      <c r="R49" s="143">
        <v>13.9</v>
      </c>
      <c r="S49" s="143">
        <v>13.9</v>
      </c>
      <c r="T49" s="143">
        <v>13.9</v>
      </c>
      <c r="U49" s="143">
        <v>13.9</v>
      </c>
      <c r="V49" s="143">
        <v>13.9</v>
      </c>
      <c r="W49" s="143">
        <v>13.9</v>
      </c>
      <c r="X49" s="143">
        <v>13.9</v>
      </c>
      <c r="Y49" s="143">
        <v>13.9</v>
      </c>
      <c r="Z49" s="143">
        <v>13.9</v>
      </c>
      <c r="AA49" s="143">
        <v>13.9</v>
      </c>
      <c r="AB49" s="143">
        <v>13.9</v>
      </c>
      <c r="AC49" s="143">
        <v>13.9</v>
      </c>
      <c r="AD49" s="143">
        <v>13.967432576160576</v>
      </c>
      <c r="AE49" s="143">
        <v>13.967432576160576</v>
      </c>
      <c r="AF49" s="143">
        <v>13.967432576160576</v>
      </c>
      <c r="AG49" s="143">
        <v>13.967432576160576</v>
      </c>
      <c r="AH49" s="143">
        <v>13.967432576160576</v>
      </c>
      <c r="AI49" s="143">
        <v>13.908513265631411</v>
      </c>
    </row>
    <row r="50" spans="2:36" ht="17.100000000000001" customHeight="1">
      <c r="B50" s="574"/>
      <c r="C50" s="574"/>
      <c r="D50" s="144" t="s">
        <v>242</v>
      </c>
      <c r="E50" s="141"/>
      <c r="F50" s="142" t="s">
        <v>243</v>
      </c>
      <c r="G50" s="143">
        <v>13.47</v>
      </c>
      <c r="H50" s="143">
        <v>13.47</v>
      </c>
      <c r="I50" s="143">
        <v>13.47</v>
      </c>
      <c r="J50" s="143">
        <v>13.47</v>
      </c>
      <c r="K50" s="143">
        <v>13.47</v>
      </c>
      <c r="L50" s="143">
        <v>13.47</v>
      </c>
      <c r="M50" s="143">
        <v>13.47</v>
      </c>
      <c r="N50" s="143">
        <v>13.47</v>
      </c>
      <c r="O50" s="143">
        <v>13.47</v>
      </c>
      <c r="P50" s="143">
        <v>13.47</v>
      </c>
      <c r="Q50" s="143">
        <v>13.47</v>
      </c>
      <c r="R50" s="143">
        <v>13.47</v>
      </c>
      <c r="S50" s="143">
        <v>13.47</v>
      </c>
      <c r="T50" s="143">
        <v>13.47</v>
      </c>
      <c r="U50" s="143">
        <v>13.47</v>
      </c>
      <c r="V50" s="143">
        <v>13.47</v>
      </c>
      <c r="W50" s="143">
        <v>13.47</v>
      </c>
      <c r="X50" s="143">
        <v>13.47</v>
      </c>
      <c r="Y50" s="143">
        <v>13.47</v>
      </c>
      <c r="Z50" s="143">
        <v>13.47</v>
      </c>
      <c r="AA50" s="143">
        <v>13.47</v>
      </c>
      <c r="AB50" s="143">
        <v>13.47</v>
      </c>
      <c r="AC50" s="143">
        <v>13.47</v>
      </c>
      <c r="AD50" s="143">
        <v>13.491568602966623</v>
      </c>
      <c r="AE50" s="143">
        <v>13.491568602966623</v>
      </c>
      <c r="AF50" s="143">
        <v>13.491568602966623</v>
      </c>
      <c r="AG50" s="143">
        <v>13.491568602966623</v>
      </c>
      <c r="AH50" s="143">
        <v>13.491568602966623</v>
      </c>
      <c r="AI50" s="143">
        <v>13.491568602966623</v>
      </c>
    </row>
    <row r="51" spans="2:36" ht="17.100000000000001" customHeight="1">
      <c r="B51" s="574"/>
      <c r="C51" s="575"/>
      <c r="D51" s="144" t="s">
        <v>244</v>
      </c>
      <c r="E51" s="141"/>
      <c r="F51" s="142" t="s">
        <v>245</v>
      </c>
      <c r="G51" s="143">
        <v>13.9</v>
      </c>
      <c r="H51" s="143">
        <v>13.9</v>
      </c>
      <c r="I51" s="143">
        <v>13.9</v>
      </c>
      <c r="J51" s="143">
        <v>13.9</v>
      </c>
      <c r="K51" s="143">
        <v>13.9</v>
      </c>
      <c r="L51" s="143">
        <v>13.9</v>
      </c>
      <c r="M51" s="143">
        <v>13.9</v>
      </c>
      <c r="N51" s="143">
        <v>13.9</v>
      </c>
      <c r="O51" s="143">
        <v>13.9</v>
      </c>
      <c r="P51" s="143">
        <v>13.9</v>
      </c>
      <c r="Q51" s="143">
        <v>13.9</v>
      </c>
      <c r="R51" s="143">
        <v>13.9</v>
      </c>
      <c r="S51" s="143">
        <v>13.9</v>
      </c>
      <c r="T51" s="143">
        <v>13.9</v>
      </c>
      <c r="U51" s="143">
        <v>13.9</v>
      </c>
      <c r="V51" s="143">
        <v>13.9</v>
      </c>
      <c r="W51" s="143">
        <v>13.9</v>
      </c>
      <c r="X51" s="143">
        <v>13.9</v>
      </c>
      <c r="Y51" s="143">
        <v>13.9</v>
      </c>
      <c r="Z51" s="143">
        <v>13.9</v>
      </c>
      <c r="AA51" s="143">
        <v>13.9</v>
      </c>
      <c r="AB51" s="143">
        <v>13.9</v>
      </c>
      <c r="AC51" s="143">
        <v>13.9</v>
      </c>
      <c r="AD51" s="143">
        <v>13.967432576160576</v>
      </c>
      <c r="AE51" s="143">
        <v>13.967432576160576</v>
      </c>
      <c r="AF51" s="143">
        <v>13.967432576160576</v>
      </c>
      <c r="AG51" s="143">
        <v>13.967432576160576</v>
      </c>
      <c r="AH51" s="143">
        <v>13.967432576160576</v>
      </c>
      <c r="AI51" s="143">
        <v>13.908513265631411</v>
      </c>
    </row>
    <row r="52" spans="2:36" ht="17.100000000000001" customHeight="1">
      <c r="B52" s="574"/>
      <c r="C52" s="577" t="s">
        <v>246</v>
      </c>
      <c r="D52" s="150" t="s">
        <v>247</v>
      </c>
      <c r="E52" s="141"/>
      <c r="F52" s="142" t="s">
        <v>248</v>
      </c>
      <c r="G52" s="143">
        <v>14.409134419578875</v>
      </c>
      <c r="H52" s="143">
        <v>14.419270564598088</v>
      </c>
      <c r="I52" s="143">
        <v>14.403006716654676</v>
      </c>
      <c r="J52" s="143">
        <v>14.394440450087023</v>
      </c>
      <c r="K52" s="143">
        <v>14.355431269757881</v>
      </c>
      <c r="L52" s="143">
        <v>14.375095050016474</v>
      </c>
      <c r="M52" s="143">
        <v>14.329410265117504</v>
      </c>
      <c r="N52" s="143">
        <v>14.278295614441282</v>
      </c>
      <c r="O52" s="143">
        <v>14.240282848221774</v>
      </c>
      <c r="P52" s="143">
        <v>14.236759404308488</v>
      </c>
      <c r="Q52" s="143">
        <v>14.200454550271406</v>
      </c>
      <c r="R52" s="143">
        <v>14.173429968878454</v>
      </c>
      <c r="S52" s="143">
        <v>14.157345345985675</v>
      </c>
      <c r="T52" s="143">
        <v>14.137582314690356</v>
      </c>
      <c r="U52" s="143">
        <v>14.102602006352575</v>
      </c>
      <c r="V52" s="143">
        <v>14.081287430066398</v>
      </c>
      <c r="W52" s="143">
        <v>14.005616701031855</v>
      </c>
      <c r="X52" s="143">
        <v>14.010030674153588</v>
      </c>
      <c r="Y52" s="143">
        <v>14.010391102434991</v>
      </c>
      <c r="Z52" s="143">
        <v>14.014199086931532</v>
      </c>
      <c r="AA52" s="143">
        <v>14.017359965789058</v>
      </c>
      <c r="AB52" s="143">
        <v>14.022958924855759</v>
      </c>
      <c r="AC52" s="143">
        <v>14.027907068172366</v>
      </c>
      <c r="AD52" s="143">
        <v>14.037153131997032</v>
      </c>
      <c r="AE52" s="143">
        <v>14.03912378904057</v>
      </c>
      <c r="AF52" s="143">
        <v>14.028628861722821</v>
      </c>
      <c r="AG52" s="143">
        <v>14.030149356181196</v>
      </c>
      <c r="AH52" s="143">
        <v>14.040311707405452</v>
      </c>
      <c r="AI52" s="143">
        <v>13.961707725700935</v>
      </c>
    </row>
    <row r="53" spans="2:36" ht="17.100000000000001" customHeight="1">
      <c r="B53" s="575"/>
      <c r="C53" s="578"/>
      <c r="D53" s="150" t="s">
        <v>249</v>
      </c>
      <c r="E53" s="141"/>
      <c r="F53" s="142" t="s">
        <v>250</v>
      </c>
      <c r="G53" s="143">
        <v>16.544596840650478</v>
      </c>
      <c r="H53" s="143">
        <v>16.538728547626903</v>
      </c>
      <c r="I53" s="143">
        <v>16.533727410101474</v>
      </c>
      <c r="J53" s="143">
        <v>16.524769515662591</v>
      </c>
      <c r="K53" s="143">
        <v>16.525585940889449</v>
      </c>
      <c r="L53" s="143">
        <v>16.513331798192571</v>
      </c>
      <c r="M53" s="143">
        <v>16.51158032141732</v>
      </c>
      <c r="N53" s="143">
        <v>16.503626300572328</v>
      </c>
      <c r="O53" s="143">
        <v>16.496378392526189</v>
      </c>
      <c r="P53" s="143">
        <v>16.493881176739656</v>
      </c>
      <c r="Q53" s="143">
        <v>16.489297397888745</v>
      </c>
      <c r="R53" s="143">
        <v>16.480263967470108</v>
      </c>
      <c r="S53" s="143">
        <v>16.485477573362463</v>
      </c>
      <c r="T53" s="143">
        <v>16.47480611750489</v>
      </c>
      <c r="U53" s="143">
        <v>16.481344733838132</v>
      </c>
      <c r="V53" s="143">
        <v>16.475644120249278</v>
      </c>
      <c r="W53" s="143">
        <v>16.47727487796141</v>
      </c>
      <c r="X53" s="143">
        <v>16.482371380929578</v>
      </c>
      <c r="Y53" s="143">
        <v>16.481493772284949</v>
      </c>
      <c r="Z53" s="143">
        <v>16.484147874984476</v>
      </c>
      <c r="AA53" s="143">
        <v>16.467224856835081</v>
      </c>
      <c r="AB53" s="143">
        <v>16.469976889236591</v>
      </c>
      <c r="AC53" s="143">
        <v>16.466409809385318</v>
      </c>
      <c r="AD53" s="143">
        <v>16.375818020593908</v>
      </c>
      <c r="AE53" s="143">
        <v>16.368051273415567</v>
      </c>
      <c r="AF53" s="143">
        <v>16.361405658727982</v>
      </c>
      <c r="AG53" s="143">
        <v>16.360102544373571</v>
      </c>
      <c r="AH53" s="143">
        <v>16.3546359487455</v>
      </c>
      <c r="AI53" s="143">
        <v>16.355856628784903</v>
      </c>
    </row>
    <row r="54" spans="2:36" ht="17.100000000000001" customHeight="1">
      <c r="B54" s="571" t="s">
        <v>251</v>
      </c>
      <c r="C54" s="571" t="s">
        <v>252</v>
      </c>
      <c r="D54" s="151" t="s">
        <v>253</v>
      </c>
      <c r="E54" s="141"/>
      <c r="F54" s="142" t="s">
        <v>254</v>
      </c>
      <c r="G54" s="143">
        <v>30.19</v>
      </c>
      <c r="H54" s="143">
        <v>30.19</v>
      </c>
      <c r="I54" s="143">
        <v>30.19</v>
      </c>
      <c r="J54" s="143">
        <v>30.19</v>
      </c>
      <c r="K54" s="143">
        <v>30.19</v>
      </c>
      <c r="L54" s="143">
        <v>30.19</v>
      </c>
      <c r="M54" s="143">
        <v>30.19</v>
      </c>
      <c r="N54" s="143">
        <v>30.19</v>
      </c>
      <c r="O54" s="143">
        <v>30.19</v>
      </c>
      <c r="P54" s="143">
        <v>30.19</v>
      </c>
      <c r="Q54" s="143">
        <v>30.19</v>
      </c>
      <c r="R54" s="143">
        <v>30.19</v>
      </c>
      <c r="S54" s="143">
        <v>30.19</v>
      </c>
      <c r="T54" s="143">
        <v>30.19</v>
      </c>
      <c r="U54" s="143">
        <v>30.19</v>
      </c>
      <c r="V54" s="143">
        <v>30.93</v>
      </c>
      <c r="W54" s="143">
        <v>30.93</v>
      </c>
      <c r="X54" s="143">
        <v>30.93</v>
      </c>
      <c r="Y54" s="143">
        <v>30.93</v>
      </c>
      <c r="Z54" s="143">
        <v>30.93</v>
      </c>
      <c r="AA54" s="143">
        <v>30.93</v>
      </c>
      <c r="AB54" s="143">
        <v>30.93</v>
      </c>
      <c r="AC54" s="143">
        <v>30.93</v>
      </c>
      <c r="AD54" s="143">
        <v>29.55</v>
      </c>
      <c r="AE54" s="143">
        <v>29.55</v>
      </c>
      <c r="AF54" s="143">
        <v>29.55</v>
      </c>
      <c r="AG54" s="143">
        <v>29.55</v>
      </c>
      <c r="AH54" s="143">
        <v>29.55</v>
      </c>
      <c r="AI54" s="143">
        <v>29.55</v>
      </c>
    </row>
    <row r="55" spans="2:36" ht="17.100000000000001" customHeight="1">
      <c r="B55" s="572"/>
      <c r="C55" s="572"/>
      <c r="D55" s="151" t="s">
        <v>255</v>
      </c>
      <c r="E55" s="141"/>
      <c r="F55" s="142" t="s">
        <v>256</v>
      </c>
      <c r="G55" s="143">
        <v>30.19</v>
      </c>
      <c r="H55" s="143">
        <v>30.19</v>
      </c>
      <c r="I55" s="143">
        <v>30.19</v>
      </c>
      <c r="J55" s="143">
        <v>30.19</v>
      </c>
      <c r="K55" s="143">
        <v>30.19</v>
      </c>
      <c r="L55" s="143">
        <v>30.19</v>
      </c>
      <c r="M55" s="143">
        <v>30.19</v>
      </c>
      <c r="N55" s="143">
        <v>30.19</v>
      </c>
      <c r="O55" s="143">
        <v>30.19</v>
      </c>
      <c r="P55" s="143">
        <v>30.19</v>
      </c>
      <c r="Q55" s="143">
        <v>30.19</v>
      </c>
      <c r="R55" s="143">
        <v>30.19</v>
      </c>
      <c r="S55" s="143">
        <v>30.19</v>
      </c>
      <c r="T55" s="143">
        <v>30.19</v>
      </c>
      <c r="U55" s="143">
        <v>30.19</v>
      </c>
      <c r="V55" s="143">
        <v>30.93</v>
      </c>
      <c r="W55" s="143">
        <v>30.93</v>
      </c>
      <c r="X55" s="143">
        <v>30.93</v>
      </c>
      <c r="Y55" s="143">
        <v>30.93</v>
      </c>
      <c r="Z55" s="143">
        <v>30.93</v>
      </c>
      <c r="AA55" s="143">
        <v>30.93</v>
      </c>
      <c r="AB55" s="143">
        <v>30.93</v>
      </c>
      <c r="AC55" s="143">
        <v>30.93</v>
      </c>
      <c r="AD55" s="143">
        <v>29.55</v>
      </c>
      <c r="AE55" s="143">
        <v>29.55</v>
      </c>
      <c r="AF55" s="143">
        <v>29.55</v>
      </c>
      <c r="AG55" s="143">
        <v>29.55</v>
      </c>
      <c r="AH55" s="143">
        <v>29.55</v>
      </c>
      <c r="AI55" s="143">
        <v>29.55</v>
      </c>
    </row>
    <row r="56" spans="2:36" ht="17.100000000000001" customHeight="1">
      <c r="B56" s="572"/>
      <c r="C56" s="572"/>
      <c r="D56" s="151" t="s">
        <v>257</v>
      </c>
      <c r="E56" s="141"/>
      <c r="F56" s="142" t="s">
        <v>258</v>
      </c>
      <c r="G56" s="143">
        <v>17.22</v>
      </c>
      <c r="H56" s="143">
        <v>17.22</v>
      </c>
      <c r="I56" s="143">
        <v>17.22</v>
      </c>
      <c r="J56" s="143">
        <v>17.22</v>
      </c>
      <c r="K56" s="143">
        <v>17.22</v>
      </c>
      <c r="L56" s="143">
        <v>17.22</v>
      </c>
      <c r="M56" s="143">
        <v>17.22</v>
      </c>
      <c r="N56" s="143">
        <v>17.22</v>
      </c>
      <c r="O56" s="143">
        <v>17.22</v>
      </c>
      <c r="P56" s="143">
        <v>17.22</v>
      </c>
      <c r="Q56" s="143">
        <v>17.22</v>
      </c>
      <c r="R56" s="143">
        <v>17.22</v>
      </c>
      <c r="S56" s="143">
        <v>17.22</v>
      </c>
      <c r="T56" s="143">
        <v>17.22</v>
      </c>
      <c r="U56" s="143">
        <v>17.22</v>
      </c>
      <c r="V56" s="143">
        <v>17.22</v>
      </c>
      <c r="W56" s="143">
        <v>17.22</v>
      </c>
      <c r="X56" s="143">
        <v>17.22</v>
      </c>
      <c r="Y56" s="143">
        <v>17.22</v>
      </c>
      <c r="Z56" s="143">
        <v>17.22</v>
      </c>
      <c r="AA56" s="143">
        <v>17.22</v>
      </c>
      <c r="AB56" s="143">
        <v>17.22</v>
      </c>
      <c r="AC56" s="143">
        <v>17.22</v>
      </c>
      <c r="AD56" s="143">
        <v>17.57</v>
      </c>
      <c r="AE56" s="143">
        <v>17.57</v>
      </c>
      <c r="AF56" s="143">
        <v>17.57</v>
      </c>
      <c r="AG56" s="143">
        <v>17.57</v>
      </c>
      <c r="AH56" s="143">
        <v>17.57</v>
      </c>
      <c r="AI56" s="143">
        <v>17.57</v>
      </c>
    </row>
    <row r="57" spans="2:36" ht="17.100000000000001" customHeight="1">
      <c r="B57" s="572"/>
      <c r="C57" s="572"/>
      <c r="D57" s="151" t="s">
        <v>259</v>
      </c>
      <c r="E57" s="141"/>
      <c r="F57" s="142" t="s">
        <v>260</v>
      </c>
      <c r="G57" s="143">
        <v>17.22</v>
      </c>
      <c r="H57" s="143">
        <v>17.22</v>
      </c>
      <c r="I57" s="143">
        <v>17.22</v>
      </c>
      <c r="J57" s="143">
        <v>17.22</v>
      </c>
      <c r="K57" s="143">
        <v>17.22</v>
      </c>
      <c r="L57" s="143">
        <v>17.22</v>
      </c>
      <c r="M57" s="143">
        <v>17.22</v>
      </c>
      <c r="N57" s="143">
        <v>17.22</v>
      </c>
      <c r="O57" s="143">
        <v>17.22</v>
      </c>
      <c r="P57" s="143">
        <v>17.22</v>
      </c>
      <c r="Q57" s="143">
        <v>17.22</v>
      </c>
      <c r="R57" s="143">
        <v>17.22</v>
      </c>
      <c r="S57" s="143">
        <v>17.22</v>
      </c>
      <c r="T57" s="143">
        <v>17.22</v>
      </c>
      <c r="U57" s="143">
        <v>17.22</v>
      </c>
      <c r="V57" s="143">
        <v>17.22</v>
      </c>
      <c r="W57" s="143">
        <v>17.22</v>
      </c>
      <c r="X57" s="143">
        <v>17.22</v>
      </c>
      <c r="Y57" s="143">
        <v>17.22</v>
      </c>
      <c r="Z57" s="143">
        <v>17.22</v>
      </c>
      <c r="AA57" s="143">
        <v>17.22</v>
      </c>
      <c r="AB57" s="143">
        <v>17.22</v>
      </c>
      <c r="AC57" s="143">
        <v>17.22</v>
      </c>
      <c r="AD57" s="143">
        <v>17.57</v>
      </c>
      <c r="AE57" s="143">
        <v>17.57</v>
      </c>
      <c r="AF57" s="143">
        <v>17.57</v>
      </c>
      <c r="AG57" s="143">
        <v>17.57</v>
      </c>
      <c r="AH57" s="143">
        <v>17.57</v>
      </c>
      <c r="AI57" s="143">
        <v>17.57</v>
      </c>
    </row>
    <row r="58" spans="2:36" ht="17.100000000000001" customHeight="1">
      <c r="B58" s="572"/>
      <c r="C58" s="572"/>
      <c r="D58" s="151" t="s">
        <v>261</v>
      </c>
      <c r="E58" s="141"/>
      <c r="F58" s="142" t="s">
        <v>262</v>
      </c>
      <c r="G58" s="143">
        <v>26.84</v>
      </c>
      <c r="H58" s="143">
        <v>26.84</v>
      </c>
      <c r="I58" s="143">
        <v>26.84</v>
      </c>
      <c r="J58" s="143">
        <v>26.84</v>
      </c>
      <c r="K58" s="143">
        <v>26.84</v>
      </c>
      <c r="L58" s="143">
        <v>26.84</v>
      </c>
      <c r="M58" s="143">
        <v>26.84</v>
      </c>
      <c r="N58" s="143">
        <v>26.84</v>
      </c>
      <c r="O58" s="143">
        <v>26.84</v>
      </c>
      <c r="P58" s="143">
        <v>26.84</v>
      </c>
      <c r="Q58" s="143">
        <v>26.84</v>
      </c>
      <c r="R58" s="143">
        <v>26.84</v>
      </c>
      <c r="S58" s="143">
        <v>26.84</v>
      </c>
      <c r="T58" s="143">
        <v>26.84</v>
      </c>
      <c r="U58" s="143">
        <v>26.84</v>
      </c>
      <c r="V58" s="143">
        <v>25.62</v>
      </c>
      <c r="W58" s="143">
        <v>25.62</v>
      </c>
      <c r="X58" s="143">
        <v>25.62</v>
      </c>
      <c r="Y58" s="143">
        <v>25.62</v>
      </c>
      <c r="Z58" s="143">
        <v>25.62</v>
      </c>
      <c r="AA58" s="143">
        <v>25.62</v>
      </c>
      <c r="AB58" s="143">
        <v>25.62</v>
      </c>
      <c r="AC58" s="143">
        <v>25.62</v>
      </c>
      <c r="AD58" s="143">
        <v>24.85</v>
      </c>
      <c r="AE58" s="143">
        <v>24.85</v>
      </c>
      <c r="AF58" s="143">
        <v>24.85</v>
      </c>
      <c r="AG58" s="143">
        <v>24.85</v>
      </c>
      <c r="AH58" s="143">
        <v>24.85</v>
      </c>
      <c r="AI58" s="143">
        <v>24.85</v>
      </c>
    </row>
    <row r="59" spans="2:36" ht="17.100000000000001" customHeight="1">
      <c r="B59" s="572"/>
      <c r="C59" s="572"/>
      <c r="D59" s="151" t="s">
        <v>263</v>
      </c>
      <c r="E59" s="141"/>
      <c r="F59" s="142" t="s">
        <v>264</v>
      </c>
      <c r="G59" s="143">
        <v>12.36</v>
      </c>
      <c r="H59" s="143">
        <v>12.36</v>
      </c>
      <c r="I59" s="143">
        <v>12.36</v>
      </c>
      <c r="J59" s="143">
        <v>12.36</v>
      </c>
      <c r="K59" s="143">
        <v>12.36</v>
      </c>
      <c r="L59" s="143">
        <v>12.36</v>
      </c>
      <c r="M59" s="143">
        <v>12.36</v>
      </c>
      <c r="N59" s="143">
        <v>12.36</v>
      </c>
      <c r="O59" s="143">
        <v>12.36</v>
      </c>
      <c r="P59" s="143">
        <v>12.36</v>
      </c>
      <c r="Q59" s="143">
        <v>12.36</v>
      </c>
      <c r="R59" s="143">
        <v>12.36</v>
      </c>
      <c r="S59" s="143">
        <v>12.36</v>
      </c>
      <c r="T59" s="143">
        <v>12.36</v>
      </c>
      <c r="U59" s="143">
        <v>12.36</v>
      </c>
      <c r="V59" s="143">
        <v>12.36</v>
      </c>
      <c r="W59" s="143">
        <v>12.36</v>
      </c>
      <c r="X59" s="143">
        <v>12.36</v>
      </c>
      <c r="Y59" s="143">
        <v>12.36</v>
      </c>
      <c r="Z59" s="143">
        <v>12.36</v>
      </c>
      <c r="AA59" s="143">
        <v>12.36</v>
      </c>
      <c r="AB59" s="143">
        <v>12.36</v>
      </c>
      <c r="AC59" s="143">
        <v>12.36</v>
      </c>
      <c r="AD59" s="143">
        <v>13.49</v>
      </c>
      <c r="AE59" s="143">
        <v>13.49</v>
      </c>
      <c r="AF59" s="143">
        <v>13.49</v>
      </c>
      <c r="AG59" s="143">
        <v>13.49</v>
      </c>
      <c r="AH59" s="143">
        <v>13.49</v>
      </c>
      <c r="AI59" s="143">
        <v>13.49</v>
      </c>
    </row>
    <row r="60" spans="2:36" s="152" customFormat="1" ht="15" customHeight="1">
      <c r="B60" s="153" t="s">
        <v>265</v>
      </c>
      <c r="C60" s="153"/>
      <c r="D60" s="154"/>
      <c r="E60" s="155"/>
      <c r="F60" s="156"/>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27"/>
    </row>
    <row r="61" spans="2:36" s="152" customFormat="1" ht="15" customHeight="1">
      <c r="B61" s="77" t="s">
        <v>266</v>
      </c>
      <c r="C61" s="77"/>
      <c r="D61" s="158"/>
      <c r="E61" s="159"/>
      <c r="F61" s="160"/>
      <c r="AJ61" s="127"/>
    </row>
    <row r="62" spans="2:36" ht="15" customHeight="1">
      <c r="B62" s="77" t="s">
        <v>267</v>
      </c>
      <c r="C62" s="77"/>
      <c r="D62" s="159"/>
      <c r="E62" s="160"/>
      <c r="F62" s="77"/>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row>
  </sheetData>
  <mergeCells count="16">
    <mergeCell ref="B5:B18"/>
    <mergeCell ref="C5:C12"/>
    <mergeCell ref="C13:C18"/>
    <mergeCell ref="F34:F35"/>
    <mergeCell ref="D41:D46"/>
    <mergeCell ref="B19:B46"/>
    <mergeCell ref="C19:C27"/>
    <mergeCell ref="C28:C46"/>
    <mergeCell ref="D28:D29"/>
    <mergeCell ref="D30:D40"/>
    <mergeCell ref="F30:F31"/>
    <mergeCell ref="B54:B59"/>
    <mergeCell ref="C54:C59"/>
    <mergeCell ref="B47:B53"/>
    <mergeCell ref="C47:C51"/>
    <mergeCell ref="C52:C53"/>
  </mergeCells>
  <phoneticPr fontId="3"/>
  <pageMargins left="0.23622047244094491" right="0.23622047244094491" top="0.55118110236220474" bottom="0.35433070866141736" header="0.31496062992125984" footer="0.31496062992125984"/>
  <pageSetup paperSize="9" scale="65" orientation="portrait" r:id="rId1"/>
  <ignoredErrors>
    <ignoredError sqref="F5:F5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D0464-D496-4C4A-9FE5-6A3093F945E5}">
  <dimension ref="A1:AJ35"/>
  <sheetViews>
    <sheetView zoomScale="80" zoomScaleNormal="80" workbookViewId="0">
      <pane xSplit="6" ySplit="4" topLeftCell="G6" activePane="bottomRight" state="frozen"/>
      <selection activeCell="I5" sqref="I5"/>
      <selection pane="topRight" activeCell="I5" sqref="I5"/>
      <selection pane="bottomLeft" activeCell="I5" sqref="I5"/>
      <selection pane="bottomRight" activeCell="Y45" sqref="Y45"/>
    </sheetView>
  </sheetViews>
  <sheetFormatPr defaultColWidth="18.7109375" defaultRowHeight="12.75" customHeight="1"/>
  <cols>
    <col min="1" max="1" width="3.28515625" style="107" customWidth="1"/>
    <col min="2" max="2" width="4.85546875" style="107" customWidth="1"/>
    <col min="3" max="3" width="3.42578125" style="107" customWidth="1"/>
    <col min="4" max="4" width="5.28515625" style="162" customWidth="1"/>
    <col min="5" max="5" width="16.5703125" style="162" customWidth="1"/>
    <col min="6" max="6" width="7.140625" style="163" customWidth="1"/>
    <col min="7" max="7" width="7.85546875" style="164" bestFit="1" customWidth="1"/>
    <col min="8" max="11" width="9.42578125" style="164" customWidth="1"/>
    <col min="12" max="12" width="7.85546875" style="164" bestFit="1" customWidth="1"/>
    <col min="13" max="16" width="9.42578125" style="164" customWidth="1"/>
    <col min="17" max="17" width="8" style="164" bestFit="1" customWidth="1"/>
    <col min="18" max="21" width="9.42578125" style="164" customWidth="1"/>
    <col min="22" max="22" width="8" style="164" bestFit="1" customWidth="1"/>
    <col min="23" max="23" width="9.42578125" style="164" customWidth="1"/>
    <col min="24" max="25" width="8.85546875" style="164" customWidth="1"/>
    <col min="26" max="35" width="8" style="164" bestFit="1" customWidth="1"/>
    <col min="36" max="36" width="9.42578125" style="165" customWidth="1"/>
    <col min="37" max="16384" width="18.7109375" style="165"/>
  </cols>
  <sheetData>
    <row r="1" spans="1:36" ht="17.25">
      <c r="B1" s="161" t="s">
        <v>268</v>
      </c>
    </row>
    <row r="2" spans="1:36" s="107" customFormat="1" ht="15">
      <c r="D2" s="162"/>
      <c r="E2" s="162"/>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36" s="107" customFormat="1" ht="15">
      <c r="B3" s="74" t="s">
        <v>97</v>
      </c>
      <c r="C3" s="166">
        <v>15</v>
      </c>
      <c r="D3" s="167" t="s">
        <v>269</v>
      </c>
      <c r="E3" s="162"/>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row>
    <row r="4" spans="1:36" s="107" customFormat="1" ht="15" customHeight="1">
      <c r="D4" s="168" t="s">
        <v>270</v>
      </c>
      <c r="E4" s="101"/>
      <c r="F4" s="169"/>
      <c r="G4" s="170">
        <v>1990</v>
      </c>
      <c r="H4" s="171">
        <f t="shared" ref="H4:AD4" si="0">G4+1</f>
        <v>1991</v>
      </c>
      <c r="I4" s="171">
        <f t="shared" si="0"/>
        <v>1992</v>
      </c>
      <c r="J4" s="171">
        <f t="shared" si="0"/>
        <v>1993</v>
      </c>
      <c r="K4" s="171">
        <f t="shared" si="0"/>
        <v>1994</v>
      </c>
      <c r="L4" s="171">
        <f t="shared" si="0"/>
        <v>1995</v>
      </c>
      <c r="M4" s="171">
        <f t="shared" si="0"/>
        <v>1996</v>
      </c>
      <c r="N4" s="171">
        <f t="shared" si="0"/>
        <v>1997</v>
      </c>
      <c r="O4" s="171">
        <f t="shared" si="0"/>
        <v>1998</v>
      </c>
      <c r="P4" s="171">
        <f t="shared" si="0"/>
        <v>1999</v>
      </c>
      <c r="Q4" s="171">
        <f t="shared" si="0"/>
        <v>2000</v>
      </c>
      <c r="R4" s="171">
        <f t="shared" si="0"/>
        <v>2001</v>
      </c>
      <c r="S4" s="171">
        <f t="shared" si="0"/>
        <v>2002</v>
      </c>
      <c r="T4" s="171">
        <f t="shared" si="0"/>
        <v>2003</v>
      </c>
      <c r="U4" s="171">
        <f t="shared" si="0"/>
        <v>2004</v>
      </c>
      <c r="V4" s="171">
        <f t="shared" si="0"/>
        <v>2005</v>
      </c>
      <c r="W4" s="171">
        <f t="shared" si="0"/>
        <v>2006</v>
      </c>
      <c r="X4" s="171">
        <f t="shared" si="0"/>
        <v>2007</v>
      </c>
      <c r="Y4" s="171">
        <f t="shared" si="0"/>
        <v>2008</v>
      </c>
      <c r="Z4" s="171">
        <f t="shared" si="0"/>
        <v>2009</v>
      </c>
      <c r="AA4" s="171">
        <f t="shared" si="0"/>
        <v>2010</v>
      </c>
      <c r="AB4" s="171">
        <f t="shared" si="0"/>
        <v>2011</v>
      </c>
      <c r="AC4" s="171">
        <f t="shared" si="0"/>
        <v>2012</v>
      </c>
      <c r="AD4" s="171">
        <f t="shared" si="0"/>
        <v>2013</v>
      </c>
      <c r="AE4" s="171">
        <f>AD4+1</f>
        <v>2014</v>
      </c>
      <c r="AF4" s="171">
        <f>AE4+1</f>
        <v>2015</v>
      </c>
      <c r="AG4" s="171">
        <f>AF4+1</f>
        <v>2016</v>
      </c>
      <c r="AH4" s="171">
        <f>AG4+1</f>
        <v>2017</v>
      </c>
      <c r="AI4" s="171">
        <f>AH4+1</f>
        <v>2018</v>
      </c>
      <c r="AJ4" s="139" t="s">
        <v>271</v>
      </c>
    </row>
    <row r="5" spans="1:36" s="107" customFormat="1" ht="15" customHeight="1">
      <c r="D5" s="172" t="s">
        <v>272</v>
      </c>
      <c r="E5" s="173"/>
      <c r="F5" s="174"/>
      <c r="G5" s="175"/>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7"/>
    </row>
    <row r="6" spans="1:36" s="107" customFormat="1" ht="15" customHeight="1">
      <c r="D6" s="178"/>
      <c r="E6" s="75" t="s">
        <v>274</v>
      </c>
      <c r="F6" s="179" t="s">
        <v>273</v>
      </c>
      <c r="G6" s="180">
        <v>1650.0943483839408</v>
      </c>
      <c r="H6" s="181">
        <v>1937.4484491919445</v>
      </c>
      <c r="I6" s="181">
        <v>2067.4199439472695</v>
      </c>
      <c r="J6" s="181">
        <v>2081.0811198419783</v>
      </c>
      <c r="K6" s="181">
        <v>2490.2382794268851</v>
      </c>
      <c r="L6" s="181">
        <v>2619.0806578739889</v>
      </c>
      <c r="M6" s="181">
        <v>2884.1868153416544</v>
      </c>
      <c r="N6" s="181">
        <v>2981.5212846809509</v>
      </c>
      <c r="O6" s="181">
        <v>3176.6046718358948</v>
      </c>
      <c r="P6" s="181">
        <v>3274.0232559247333</v>
      </c>
      <c r="Q6" s="181">
        <v>3351.0394309531534</v>
      </c>
      <c r="R6" s="181">
        <v>3425.1887500867206</v>
      </c>
      <c r="S6" s="181">
        <v>3418.7352109794674</v>
      </c>
      <c r="T6" s="181">
        <v>3396.4909828371692</v>
      </c>
      <c r="U6" s="181">
        <v>3227.0165947608994</v>
      </c>
      <c r="V6" s="181">
        <v>3013.914352990244</v>
      </c>
      <c r="W6" s="181">
        <v>3126.1323680349169</v>
      </c>
      <c r="X6" s="181">
        <v>3387.2981086486921</v>
      </c>
      <c r="Y6" s="181">
        <v>2858.7724159549211</v>
      </c>
      <c r="Z6" s="181">
        <v>2575.6459522430473</v>
      </c>
      <c r="AA6" s="181">
        <v>3443.8799106235347</v>
      </c>
      <c r="AB6" s="181">
        <v>3668.5383521790259</v>
      </c>
      <c r="AC6" s="181">
        <v>4019.2196578708176</v>
      </c>
      <c r="AD6" s="181">
        <v>4400.8572825915653</v>
      </c>
      <c r="AE6" s="181">
        <v>4283.1706587028029</v>
      </c>
      <c r="AF6" s="181">
        <v>4179.8508188940441</v>
      </c>
      <c r="AG6" s="181">
        <v>4205.84479740401</v>
      </c>
      <c r="AH6" s="181">
        <v>4249.804755351779</v>
      </c>
      <c r="AI6" s="181">
        <v>4093.8050867175302</v>
      </c>
      <c r="AJ6" s="182" t="s">
        <v>275</v>
      </c>
    </row>
    <row r="7" spans="1:36" s="107" customFormat="1" ht="15" customHeight="1">
      <c r="D7" s="178"/>
      <c r="E7" s="75" t="s">
        <v>161</v>
      </c>
      <c r="F7" s="179" t="s">
        <v>273</v>
      </c>
      <c r="G7" s="180">
        <v>12738.841243636831</v>
      </c>
      <c r="H7" s="181">
        <v>12004.901030158651</v>
      </c>
      <c r="I7" s="181">
        <v>11203.044519351333</v>
      </c>
      <c r="J7" s="181">
        <v>11235.415939250506</v>
      </c>
      <c r="K7" s="181">
        <v>11650.666663191481</v>
      </c>
      <c r="L7" s="181">
        <v>11400.052506989219</v>
      </c>
      <c r="M7" s="181">
        <v>11594.330628077834</v>
      </c>
      <c r="N7" s="181">
        <v>11716.090515445441</v>
      </c>
      <c r="O7" s="181">
        <v>10782.064539610552</v>
      </c>
      <c r="P7" s="181">
        <v>11477.27316635462</v>
      </c>
      <c r="Q7" s="181">
        <v>12221.246377189618</v>
      </c>
      <c r="R7" s="181">
        <v>11874.389067192145</v>
      </c>
      <c r="S7" s="181">
        <v>12452.630606349827</v>
      </c>
      <c r="T7" s="181">
        <v>12292.010334390812</v>
      </c>
      <c r="U7" s="181">
        <v>12569.871585737737</v>
      </c>
      <c r="V7" s="181">
        <v>11497.30824659829</v>
      </c>
      <c r="W7" s="181">
        <v>11746.264723607643</v>
      </c>
      <c r="X7" s="181">
        <v>11934.655315814454</v>
      </c>
      <c r="Y7" s="181">
        <v>10927.5672719129</v>
      </c>
      <c r="Z7" s="181">
        <v>10458.216341540096</v>
      </c>
      <c r="AA7" s="181">
        <v>11193.581452309521</v>
      </c>
      <c r="AB7" s="181">
        <v>10137.05492058353</v>
      </c>
      <c r="AC7" s="181">
        <v>10186.740953393924</v>
      </c>
      <c r="AD7" s="181">
        <v>10869.930051633586</v>
      </c>
      <c r="AE7" s="181">
        <v>10917.278283470345</v>
      </c>
      <c r="AF7" s="181">
        <v>10269.509850044999</v>
      </c>
      <c r="AG7" s="181">
        <v>10196.220083394379</v>
      </c>
      <c r="AH7" s="181">
        <v>9739.2350353694856</v>
      </c>
      <c r="AI7" s="181">
        <v>9585.8410729065927</v>
      </c>
      <c r="AJ7" s="182" t="s">
        <v>276</v>
      </c>
    </row>
    <row r="8" spans="1:36" s="107" customFormat="1" ht="15" customHeight="1">
      <c r="D8" s="183"/>
      <c r="E8" s="184" t="s">
        <v>277</v>
      </c>
      <c r="F8" s="185" t="s">
        <v>273</v>
      </c>
      <c r="G8" s="186">
        <f t="shared" ref="G8:AD8" si="1">SUM(G6:G7)</f>
        <v>14388.935592020771</v>
      </c>
      <c r="H8" s="187">
        <f t="shared" si="1"/>
        <v>13942.349479350596</v>
      </c>
      <c r="I8" s="187">
        <f t="shared" si="1"/>
        <v>13270.464463298602</v>
      </c>
      <c r="J8" s="187">
        <f t="shared" si="1"/>
        <v>13316.497059092484</v>
      </c>
      <c r="K8" s="187">
        <f t="shared" si="1"/>
        <v>14140.904942618366</v>
      </c>
      <c r="L8" s="187">
        <f t="shared" si="1"/>
        <v>14019.133164863208</v>
      </c>
      <c r="M8" s="187">
        <f t="shared" si="1"/>
        <v>14478.517443419489</v>
      </c>
      <c r="N8" s="187">
        <f t="shared" si="1"/>
        <v>14697.611800126393</v>
      </c>
      <c r="O8" s="187">
        <f t="shared" si="1"/>
        <v>13958.669211446446</v>
      </c>
      <c r="P8" s="187">
        <f t="shared" si="1"/>
        <v>14751.296422279353</v>
      </c>
      <c r="Q8" s="187">
        <f t="shared" si="1"/>
        <v>15572.285808142771</v>
      </c>
      <c r="R8" s="187">
        <f t="shared" si="1"/>
        <v>15299.577817278867</v>
      </c>
      <c r="S8" s="187">
        <f t="shared" si="1"/>
        <v>15871.365817329293</v>
      </c>
      <c r="T8" s="187">
        <f t="shared" si="1"/>
        <v>15688.501317227981</v>
      </c>
      <c r="U8" s="187">
        <f t="shared" si="1"/>
        <v>15796.888180498638</v>
      </c>
      <c r="V8" s="187">
        <f t="shared" si="1"/>
        <v>14511.222599588535</v>
      </c>
      <c r="W8" s="187">
        <f t="shared" si="1"/>
        <v>14872.397091642561</v>
      </c>
      <c r="X8" s="187">
        <f t="shared" si="1"/>
        <v>15321.953424463147</v>
      </c>
      <c r="Y8" s="187">
        <f t="shared" si="1"/>
        <v>13786.339687867821</v>
      </c>
      <c r="Z8" s="187">
        <f t="shared" si="1"/>
        <v>13033.862293783142</v>
      </c>
      <c r="AA8" s="187">
        <f t="shared" si="1"/>
        <v>14637.461362933056</v>
      </c>
      <c r="AB8" s="187">
        <f t="shared" si="1"/>
        <v>13805.593272762557</v>
      </c>
      <c r="AC8" s="187">
        <f t="shared" si="1"/>
        <v>14205.960611264742</v>
      </c>
      <c r="AD8" s="187">
        <f t="shared" si="1"/>
        <v>15270.787334225151</v>
      </c>
      <c r="AE8" s="187">
        <f>SUM(AE6:AE7)</f>
        <v>15200.448942173149</v>
      </c>
      <c r="AF8" s="187">
        <f>SUM(AF6:AF7)</f>
        <v>14449.360668939044</v>
      </c>
      <c r="AG8" s="187">
        <f>SUM(AG6:AG7)</f>
        <v>14402.064880798389</v>
      </c>
      <c r="AH8" s="187">
        <f>SUM(AH6:AH7)</f>
        <v>13989.039790721265</v>
      </c>
      <c r="AI8" s="187">
        <f>SUM(AI6:AI7)</f>
        <v>13679.646159624122</v>
      </c>
      <c r="AJ8" s="188" t="s">
        <v>278</v>
      </c>
    </row>
    <row r="9" spans="1:36" s="107" customFormat="1" ht="15" customHeight="1">
      <c r="D9" s="172" t="s">
        <v>279</v>
      </c>
      <c r="E9" s="173"/>
      <c r="F9" s="174"/>
      <c r="G9" s="175"/>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7"/>
    </row>
    <row r="10" spans="1:36" s="107" customFormat="1" ht="15" customHeight="1">
      <c r="D10" s="183"/>
      <c r="E10" s="189" t="s">
        <v>280</v>
      </c>
      <c r="F10" s="185" t="s">
        <v>273</v>
      </c>
      <c r="G10" s="186">
        <v>2541.3087432066841</v>
      </c>
      <c r="H10" s="187">
        <v>2397.1955255124353</v>
      </c>
      <c r="I10" s="187">
        <v>2227.3657118388719</v>
      </c>
      <c r="J10" s="187">
        <v>2236.0816583393635</v>
      </c>
      <c r="K10" s="187">
        <v>2354.4499595841839</v>
      </c>
      <c r="L10" s="187">
        <v>2359.2332226213957</v>
      </c>
      <c r="M10" s="187">
        <v>2383.010188221564</v>
      </c>
      <c r="N10" s="187">
        <v>2408.0789534470678</v>
      </c>
      <c r="O10" s="187">
        <v>2228.5303911722281</v>
      </c>
      <c r="P10" s="187">
        <v>2517.3090757279074</v>
      </c>
      <c r="Q10" s="187">
        <v>2726.3606840896</v>
      </c>
      <c r="R10" s="187">
        <v>2694.1819996344002</v>
      </c>
      <c r="S10" s="187">
        <v>2864.6138101124002</v>
      </c>
      <c r="T10" s="187">
        <v>2840.1233801300004</v>
      </c>
      <c r="U10" s="187">
        <v>2940.0131443651999</v>
      </c>
      <c r="V10" s="187">
        <v>2803.8387113143999</v>
      </c>
      <c r="W10" s="187">
        <v>2998.8876776915999</v>
      </c>
      <c r="X10" s="187">
        <v>3037.8937209143996</v>
      </c>
      <c r="Y10" s="187">
        <v>2726.9299808739997</v>
      </c>
      <c r="Z10" s="187">
        <v>2589.4672754292005</v>
      </c>
      <c r="AA10" s="187">
        <v>2798.2010244188</v>
      </c>
      <c r="AB10" s="187">
        <v>2501.7697081995998</v>
      </c>
      <c r="AC10" s="187">
        <v>2611.9384960332</v>
      </c>
      <c r="AD10" s="187">
        <v>2955.0260034830567</v>
      </c>
      <c r="AE10" s="187">
        <v>2940.752095169074</v>
      </c>
      <c r="AF10" s="187">
        <v>2778.0811138079343</v>
      </c>
      <c r="AG10" s="187">
        <v>2770.3696598386259</v>
      </c>
      <c r="AH10" s="187">
        <v>2589.2824072419553</v>
      </c>
      <c r="AI10" s="187">
        <v>2552.2431656243202</v>
      </c>
      <c r="AJ10" s="188" t="s">
        <v>281</v>
      </c>
    </row>
    <row r="11" spans="1:36" s="107" customFormat="1" ht="15" customHeight="1">
      <c r="D11" s="190" t="s">
        <v>282</v>
      </c>
      <c r="E11" s="191"/>
      <c r="F11" s="192" t="s">
        <v>273</v>
      </c>
      <c r="G11" s="193">
        <f t="shared" ref="G11:AD11" si="2">G8-G10</f>
        <v>11847.626848814087</v>
      </c>
      <c r="H11" s="194">
        <f t="shared" si="2"/>
        <v>11545.15395383816</v>
      </c>
      <c r="I11" s="194">
        <f t="shared" si="2"/>
        <v>11043.098751459729</v>
      </c>
      <c r="J11" s="194">
        <f t="shared" si="2"/>
        <v>11080.415400753122</v>
      </c>
      <c r="K11" s="194">
        <f t="shared" si="2"/>
        <v>11786.454983034182</v>
      </c>
      <c r="L11" s="194">
        <f t="shared" si="2"/>
        <v>11659.899942241813</v>
      </c>
      <c r="M11" s="194">
        <f t="shared" si="2"/>
        <v>12095.507255197925</v>
      </c>
      <c r="N11" s="194">
        <f t="shared" si="2"/>
        <v>12289.532846679325</v>
      </c>
      <c r="O11" s="194">
        <f t="shared" si="2"/>
        <v>11730.138820274218</v>
      </c>
      <c r="P11" s="194">
        <f t="shared" si="2"/>
        <v>12233.987346551445</v>
      </c>
      <c r="Q11" s="194">
        <f t="shared" si="2"/>
        <v>12845.92512405317</v>
      </c>
      <c r="R11" s="194">
        <f t="shared" si="2"/>
        <v>12605.395817644467</v>
      </c>
      <c r="S11" s="194">
        <f t="shared" si="2"/>
        <v>13006.752007216894</v>
      </c>
      <c r="T11" s="194">
        <f t="shared" si="2"/>
        <v>12848.377937097981</v>
      </c>
      <c r="U11" s="194">
        <f t="shared" si="2"/>
        <v>12856.875036133439</v>
      </c>
      <c r="V11" s="194">
        <f t="shared" si="2"/>
        <v>11707.383888274135</v>
      </c>
      <c r="W11" s="194">
        <f t="shared" si="2"/>
        <v>11873.50941395096</v>
      </c>
      <c r="X11" s="194">
        <f t="shared" si="2"/>
        <v>12284.059703548748</v>
      </c>
      <c r="Y11" s="194">
        <f t="shared" si="2"/>
        <v>11059.409706993822</v>
      </c>
      <c r="Z11" s="194">
        <f t="shared" si="2"/>
        <v>10444.395018353942</v>
      </c>
      <c r="AA11" s="194">
        <f t="shared" si="2"/>
        <v>11839.260338514256</v>
      </c>
      <c r="AB11" s="194">
        <f t="shared" si="2"/>
        <v>11303.823564562957</v>
      </c>
      <c r="AC11" s="194">
        <f t="shared" si="2"/>
        <v>11594.022115231543</v>
      </c>
      <c r="AD11" s="194">
        <f t="shared" si="2"/>
        <v>12315.761330742094</v>
      </c>
      <c r="AE11" s="194">
        <f>AE8-AE10</f>
        <v>12259.696847004074</v>
      </c>
      <c r="AF11" s="194">
        <f>AF8-AF10</f>
        <v>11671.27955513111</v>
      </c>
      <c r="AG11" s="194">
        <f>AG8-AG10</f>
        <v>11631.695220959762</v>
      </c>
      <c r="AH11" s="194">
        <f>AH8-AH10</f>
        <v>11399.757383479309</v>
      </c>
      <c r="AI11" s="194">
        <f>AI8-AI10</f>
        <v>11127.402993999802</v>
      </c>
      <c r="AJ11" s="195" t="s">
        <v>283</v>
      </c>
    </row>
    <row r="12" spans="1:36" s="107" customFormat="1" ht="15" customHeight="1">
      <c r="D12" s="172" t="s">
        <v>279</v>
      </c>
      <c r="E12" s="173"/>
      <c r="F12" s="174"/>
      <c r="G12" s="175"/>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7"/>
    </row>
    <row r="13" spans="1:36" s="107" customFormat="1" ht="15" customHeight="1">
      <c r="D13" s="183"/>
      <c r="E13" s="189" t="s">
        <v>285</v>
      </c>
      <c r="F13" s="185" t="s">
        <v>284</v>
      </c>
      <c r="G13" s="196">
        <v>434.8011395886644</v>
      </c>
      <c r="H13" s="197">
        <v>425.2931895535296</v>
      </c>
      <c r="I13" s="197">
        <v>407.72143600767896</v>
      </c>
      <c r="J13" s="197">
        <v>409.15388418118243</v>
      </c>
      <c r="K13" s="197">
        <v>436.90185161014585</v>
      </c>
      <c r="L13" s="197">
        <v>433.50405026247785</v>
      </c>
      <c r="M13" s="197">
        <v>450.31434518755424</v>
      </c>
      <c r="N13" s="197">
        <v>457.77771869276927</v>
      </c>
      <c r="O13" s="197">
        <v>438.61671783148768</v>
      </c>
      <c r="P13" s="197">
        <v>458.74156046332695</v>
      </c>
      <c r="Q13" s="197">
        <v>481.76784535309076</v>
      </c>
      <c r="R13" s="197">
        <v>473.8243290408584</v>
      </c>
      <c r="S13" s="197">
        <v>488.80878511884458</v>
      </c>
      <c r="T13" s="197">
        <v>483.0713422314027</v>
      </c>
      <c r="U13" s="197">
        <v>483.01575007605743</v>
      </c>
      <c r="V13" s="197">
        <v>441.35718660000003</v>
      </c>
      <c r="W13" s="197">
        <v>449.33520214000009</v>
      </c>
      <c r="X13" s="197">
        <v>465.38815905999996</v>
      </c>
      <c r="Y13" s="197">
        <v>417.63605697000003</v>
      </c>
      <c r="Z13" s="197">
        <v>393.68543774999995</v>
      </c>
      <c r="AA13" s="197">
        <v>448.70842708999999</v>
      </c>
      <c r="AB13" s="197">
        <v>429.62521118000001</v>
      </c>
      <c r="AC13" s="197">
        <v>442.75805210999994</v>
      </c>
      <c r="AD13" s="197">
        <v>464.52200201000005</v>
      </c>
      <c r="AE13" s="197">
        <v>461.73458957999998</v>
      </c>
      <c r="AF13" s="197">
        <v>440.07340344000011</v>
      </c>
      <c r="AG13" s="197">
        <v>438.87013037999992</v>
      </c>
      <c r="AH13" s="197">
        <v>429.84173254000001</v>
      </c>
      <c r="AI13" s="197">
        <v>423.16028084000004</v>
      </c>
      <c r="AJ13" s="188" t="s">
        <v>286</v>
      </c>
    </row>
    <row r="14" spans="1:36" s="107" customFormat="1" ht="15" customHeight="1">
      <c r="D14" s="198"/>
      <c r="E14" s="191"/>
      <c r="F14" s="199"/>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200"/>
    </row>
    <row r="15" spans="1:36" s="107" customFormat="1" ht="15" customHeight="1">
      <c r="D15" s="190" t="s">
        <v>287</v>
      </c>
      <c r="E15" s="191" t="s">
        <v>285</v>
      </c>
      <c r="F15" s="192" t="s">
        <v>288</v>
      </c>
      <c r="G15" s="201">
        <f>G11/G13</f>
        <v>27.248380397582022</v>
      </c>
      <c r="H15" s="202">
        <f t="shared" ref="H15:AI15" si="3">H11/H13</f>
        <v>27.146341012321873</v>
      </c>
      <c r="I15" s="202">
        <f t="shared" si="3"/>
        <v>27.084910863631279</v>
      </c>
      <c r="J15" s="202">
        <f t="shared" si="3"/>
        <v>27.081290998685638</v>
      </c>
      <c r="K15" s="202">
        <f t="shared" si="3"/>
        <v>26.977351868838987</v>
      </c>
      <c r="L15" s="202">
        <f t="shared" si="3"/>
        <v>26.896865058543241</v>
      </c>
      <c r="M15" s="202">
        <f t="shared" si="3"/>
        <v>26.860141997386716</v>
      </c>
      <c r="N15" s="202">
        <f t="shared" si="3"/>
        <v>26.84607036308655</v>
      </c>
      <c r="O15" s="202">
        <f t="shared" si="3"/>
        <v>26.743483190216256</v>
      </c>
      <c r="P15" s="202">
        <f t="shared" si="3"/>
        <v>26.668582925417031</v>
      </c>
      <c r="Q15" s="202">
        <f t="shared" si="3"/>
        <v>26.664139684619901</v>
      </c>
      <c r="R15" s="202">
        <f t="shared" si="3"/>
        <v>26.603521695817122</v>
      </c>
      <c r="S15" s="202">
        <f t="shared" si="3"/>
        <v>26.609079875793451</v>
      </c>
      <c r="T15" s="202">
        <f t="shared" si="3"/>
        <v>26.59726796822342</v>
      </c>
      <c r="U15" s="202">
        <f t="shared" si="3"/>
        <v>26.617920914812711</v>
      </c>
      <c r="V15" s="202">
        <f t="shared" si="3"/>
        <v>26.52587120754076</v>
      </c>
      <c r="W15" s="202">
        <f t="shared" si="3"/>
        <v>26.424614313328409</v>
      </c>
      <c r="X15" s="202">
        <f t="shared" si="3"/>
        <v>26.395299202197862</v>
      </c>
      <c r="Y15" s="202">
        <f t="shared" si="3"/>
        <v>26.480974337395992</v>
      </c>
      <c r="Z15" s="202">
        <f t="shared" si="3"/>
        <v>26.529797693422413</v>
      </c>
      <c r="AA15" s="202">
        <f t="shared" si="3"/>
        <v>26.385197209901271</v>
      </c>
      <c r="AB15" s="202">
        <f t="shared" si="3"/>
        <v>26.310894403789995</v>
      </c>
      <c r="AC15" s="202">
        <f t="shared" si="3"/>
        <v>26.185909121198986</v>
      </c>
      <c r="AD15" s="202">
        <f t="shared" si="3"/>
        <v>26.512762102659167</v>
      </c>
      <c r="AE15" s="202">
        <f t="shared" si="3"/>
        <v>26.551393644031865</v>
      </c>
      <c r="AF15" s="202">
        <f t="shared" si="3"/>
        <v>26.521210925036918</v>
      </c>
      <c r="AG15" s="202">
        <f t="shared" si="3"/>
        <v>26.50372949940418</v>
      </c>
      <c r="AH15" s="202">
        <f t="shared" si="3"/>
        <v>26.520825039756875</v>
      </c>
      <c r="AI15" s="202">
        <f t="shared" si="3"/>
        <v>26.295953325088071</v>
      </c>
      <c r="AJ15" s="203" t="s">
        <v>289</v>
      </c>
    </row>
    <row r="16" spans="1:36" ht="15">
      <c r="A16" s="165"/>
      <c r="B16" s="165"/>
      <c r="C16" s="165"/>
      <c r="AJ16" s="164"/>
    </row>
    <row r="17" spans="1:36" s="207" customFormat="1" ht="12.75" customHeight="1">
      <c r="A17" s="93"/>
      <c r="B17" s="93"/>
      <c r="C17" s="93"/>
      <c r="D17" s="204"/>
      <c r="E17" s="204"/>
      <c r="F17" s="205"/>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row>
    <row r="18" spans="1:36" s="207" customFormat="1" ht="12.75" customHeight="1">
      <c r="A18" s="93"/>
      <c r="B18" s="93"/>
      <c r="C18" s="93"/>
      <c r="D18" s="204"/>
      <c r="E18" s="204"/>
      <c r="F18" s="205"/>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row>
    <row r="19" spans="1:36" s="107" customFormat="1" ht="15">
      <c r="A19" s="208"/>
      <c r="B19" s="208"/>
      <c r="C19" s="208"/>
      <c r="D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8"/>
    </row>
    <row r="20" spans="1:36" s="107" customFormat="1" ht="15">
      <c r="A20" s="208"/>
      <c r="B20" s="74" t="s">
        <v>97</v>
      </c>
      <c r="C20" s="166">
        <f>C3+1</f>
        <v>16</v>
      </c>
      <c r="D20" s="210" t="s">
        <v>290</v>
      </c>
      <c r="E20" s="211"/>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8"/>
    </row>
    <row r="21" spans="1:36" s="107" customFormat="1" ht="15">
      <c r="A21" s="208"/>
      <c r="B21" s="208"/>
      <c r="C21" s="208"/>
      <c r="D21" s="212" t="s">
        <v>291</v>
      </c>
      <c r="E21" s="101"/>
      <c r="F21" s="169"/>
      <c r="G21" s="170">
        <v>1990</v>
      </c>
      <c r="H21" s="171">
        <f t="shared" ref="H21:AI21" si="4">G21+1</f>
        <v>1991</v>
      </c>
      <c r="I21" s="171">
        <f t="shared" si="4"/>
        <v>1992</v>
      </c>
      <c r="J21" s="171">
        <f t="shared" si="4"/>
        <v>1993</v>
      </c>
      <c r="K21" s="171">
        <f t="shared" si="4"/>
        <v>1994</v>
      </c>
      <c r="L21" s="171">
        <f t="shared" si="4"/>
        <v>1995</v>
      </c>
      <c r="M21" s="171">
        <f t="shared" si="4"/>
        <v>1996</v>
      </c>
      <c r="N21" s="171">
        <f t="shared" si="4"/>
        <v>1997</v>
      </c>
      <c r="O21" s="171">
        <f t="shared" si="4"/>
        <v>1998</v>
      </c>
      <c r="P21" s="171">
        <f t="shared" si="4"/>
        <v>1999</v>
      </c>
      <c r="Q21" s="171">
        <f t="shared" si="4"/>
        <v>2000</v>
      </c>
      <c r="R21" s="171">
        <f t="shared" si="4"/>
        <v>2001</v>
      </c>
      <c r="S21" s="171">
        <f t="shared" si="4"/>
        <v>2002</v>
      </c>
      <c r="T21" s="171">
        <f t="shared" si="4"/>
        <v>2003</v>
      </c>
      <c r="U21" s="171">
        <f t="shared" si="4"/>
        <v>2004</v>
      </c>
      <c r="V21" s="171">
        <f t="shared" si="4"/>
        <v>2005</v>
      </c>
      <c r="W21" s="171">
        <f t="shared" si="4"/>
        <v>2006</v>
      </c>
      <c r="X21" s="171">
        <f t="shared" si="4"/>
        <v>2007</v>
      </c>
      <c r="Y21" s="171">
        <f t="shared" si="4"/>
        <v>2008</v>
      </c>
      <c r="Z21" s="171">
        <f t="shared" si="4"/>
        <v>2009</v>
      </c>
      <c r="AA21" s="171">
        <f t="shared" si="4"/>
        <v>2010</v>
      </c>
      <c r="AB21" s="171">
        <f t="shared" si="4"/>
        <v>2011</v>
      </c>
      <c r="AC21" s="171">
        <f t="shared" si="4"/>
        <v>2012</v>
      </c>
      <c r="AD21" s="171">
        <f t="shared" si="4"/>
        <v>2013</v>
      </c>
      <c r="AE21" s="171">
        <f t="shared" si="4"/>
        <v>2014</v>
      </c>
      <c r="AF21" s="171">
        <f t="shared" si="4"/>
        <v>2015</v>
      </c>
      <c r="AG21" s="171">
        <f t="shared" si="4"/>
        <v>2016</v>
      </c>
      <c r="AH21" s="171">
        <f t="shared" si="4"/>
        <v>2017</v>
      </c>
      <c r="AI21" s="171">
        <f t="shared" si="4"/>
        <v>2018</v>
      </c>
      <c r="AJ21" s="139" t="s">
        <v>271</v>
      </c>
    </row>
    <row r="22" spans="1:36" s="107" customFormat="1" ht="15">
      <c r="A22" s="208"/>
      <c r="B22" s="208"/>
      <c r="C22" s="208"/>
      <c r="D22" s="172" t="s">
        <v>272</v>
      </c>
      <c r="E22" s="173"/>
      <c r="F22" s="174"/>
      <c r="G22" s="175"/>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213"/>
    </row>
    <row r="23" spans="1:36" s="107" customFormat="1" ht="15">
      <c r="A23" s="208"/>
      <c r="B23" s="208"/>
      <c r="C23" s="208"/>
      <c r="D23" s="178"/>
      <c r="E23" s="75" t="s">
        <v>292</v>
      </c>
      <c r="F23" s="179" t="s">
        <v>273</v>
      </c>
      <c r="G23" s="180">
        <v>210.77036323000002</v>
      </c>
      <c r="H23" s="181">
        <v>176.64270960000002</v>
      </c>
      <c r="I23" s="181">
        <v>168.95485292000001</v>
      </c>
      <c r="J23" s="181">
        <v>165.78549078</v>
      </c>
      <c r="K23" s="181">
        <v>133.39068540000002</v>
      </c>
      <c r="L23" s="181">
        <v>134.13274118999996</v>
      </c>
      <c r="M23" s="181">
        <v>131.30622308999997</v>
      </c>
      <c r="N23" s="181">
        <v>105.91690528999999</v>
      </c>
      <c r="O23" s="181">
        <v>101.20038194</v>
      </c>
      <c r="P23" s="181">
        <v>106.9572077</v>
      </c>
      <c r="Q23" s="181">
        <v>105.20640179</v>
      </c>
      <c r="R23" s="181">
        <v>85.342328470000012</v>
      </c>
      <c r="S23" s="181">
        <v>86.560020469999998</v>
      </c>
      <c r="T23" s="181">
        <v>62.68513566</v>
      </c>
      <c r="U23" s="181">
        <v>30.022844670000001</v>
      </c>
      <c r="V23" s="181">
        <v>21.915158999999996</v>
      </c>
      <c r="W23" s="181">
        <v>0</v>
      </c>
      <c r="X23" s="181">
        <v>0</v>
      </c>
      <c r="Y23" s="181">
        <v>0</v>
      </c>
      <c r="Z23" s="181">
        <v>0</v>
      </c>
      <c r="AA23" s="181">
        <v>0</v>
      </c>
      <c r="AB23" s="181">
        <v>0</v>
      </c>
      <c r="AC23" s="181">
        <v>0</v>
      </c>
      <c r="AD23" s="181">
        <v>0</v>
      </c>
      <c r="AE23" s="181">
        <v>0</v>
      </c>
      <c r="AF23" s="181">
        <v>0</v>
      </c>
      <c r="AG23" s="181">
        <v>0</v>
      </c>
      <c r="AH23" s="181">
        <v>0</v>
      </c>
      <c r="AI23" s="181">
        <v>0</v>
      </c>
      <c r="AJ23" s="214" t="s">
        <v>293</v>
      </c>
    </row>
    <row r="24" spans="1:36" s="107" customFormat="1" ht="15">
      <c r="A24" s="208"/>
      <c r="B24" s="208"/>
      <c r="C24" s="208"/>
      <c r="D24" s="178"/>
      <c r="E24" s="75" t="s">
        <v>294</v>
      </c>
      <c r="F24" s="179" t="s">
        <v>273</v>
      </c>
      <c r="G24" s="180">
        <v>199.85835424496634</v>
      </c>
      <c r="H24" s="181">
        <v>235.99476953249996</v>
      </c>
      <c r="I24" s="181">
        <v>226.5598828779253</v>
      </c>
      <c r="J24" s="181">
        <v>255.63794652287615</v>
      </c>
      <c r="K24" s="181">
        <v>209.22866818375985</v>
      </c>
      <c r="L24" s="181">
        <v>274.89288093402814</v>
      </c>
      <c r="M24" s="181">
        <v>238.16222886707064</v>
      </c>
      <c r="N24" s="181">
        <v>169.23865587088662</v>
      </c>
      <c r="O24" s="181">
        <v>102.86118699536122</v>
      </c>
      <c r="P24" s="181">
        <v>98.321993728418107</v>
      </c>
      <c r="Q24" s="181">
        <v>69.114269967582203</v>
      </c>
      <c r="R24" s="181">
        <v>55.080550312780169</v>
      </c>
      <c r="S24" s="181">
        <v>45.62776482254958</v>
      </c>
      <c r="T24" s="181">
        <v>30.305529557190482</v>
      </c>
      <c r="U24" s="181">
        <v>15.828796341941135</v>
      </c>
      <c r="V24" s="181">
        <v>5.831494269944038</v>
      </c>
      <c r="W24" s="181">
        <v>0</v>
      </c>
      <c r="X24" s="181">
        <v>0</v>
      </c>
      <c r="Y24" s="181">
        <v>0</v>
      </c>
      <c r="Z24" s="181">
        <v>0</v>
      </c>
      <c r="AA24" s="181">
        <v>0</v>
      </c>
      <c r="AB24" s="181">
        <v>0</v>
      </c>
      <c r="AC24" s="181">
        <v>0</v>
      </c>
      <c r="AD24" s="181">
        <v>0</v>
      </c>
      <c r="AE24" s="181">
        <v>0</v>
      </c>
      <c r="AF24" s="181">
        <v>0</v>
      </c>
      <c r="AG24" s="181">
        <v>0</v>
      </c>
      <c r="AH24" s="181">
        <v>0</v>
      </c>
      <c r="AI24" s="181">
        <v>0</v>
      </c>
      <c r="AJ24" s="214" t="s">
        <v>295</v>
      </c>
    </row>
    <row r="25" spans="1:36" s="107" customFormat="1" ht="15">
      <c r="A25" s="208"/>
      <c r="B25" s="208"/>
      <c r="C25" s="208"/>
      <c r="D25" s="178"/>
      <c r="E25" s="75" t="s">
        <v>230</v>
      </c>
      <c r="F25" s="179" t="s">
        <v>273</v>
      </c>
      <c r="G25" s="180">
        <v>185.56601489999997</v>
      </c>
      <c r="H25" s="181">
        <v>193.02244229999999</v>
      </c>
      <c r="I25" s="181">
        <v>191.61856420000001</v>
      </c>
      <c r="J25" s="181">
        <v>193.34145405000001</v>
      </c>
      <c r="K25" s="181">
        <v>196.57785620000001</v>
      </c>
      <c r="L25" s="181">
        <v>198.95890500000002</v>
      </c>
      <c r="M25" s="181">
        <v>192.9533054</v>
      </c>
      <c r="N25" s="181">
        <v>192.1844227</v>
      </c>
      <c r="O25" s="181">
        <v>190.91372440000001</v>
      </c>
      <c r="P25" s="181">
        <v>188.53010030000002</v>
      </c>
      <c r="Q25" s="181">
        <v>185.53787054999998</v>
      </c>
      <c r="R25" s="181">
        <v>194.02055500000003</v>
      </c>
      <c r="S25" s="181">
        <v>194.00858410000001</v>
      </c>
      <c r="T25" s="181">
        <v>200.08869760000002</v>
      </c>
      <c r="U25" s="181">
        <v>157.26727425000001</v>
      </c>
      <c r="V25" s="181">
        <v>144.79252105</v>
      </c>
      <c r="W25" s="181">
        <v>100.64784629999998</v>
      </c>
      <c r="X25" s="181">
        <v>94.71966135000001</v>
      </c>
      <c r="Y25" s="181">
        <v>88.299947850000009</v>
      </c>
      <c r="Z25" s="181">
        <v>94.367920650000016</v>
      </c>
      <c r="AA25" s="181">
        <v>88.579127349999993</v>
      </c>
      <c r="AB25" s="181">
        <v>83.375620499999997</v>
      </c>
      <c r="AC25" s="181">
        <v>81.735168549999997</v>
      </c>
      <c r="AD25" s="181">
        <v>66.982967380129622</v>
      </c>
      <c r="AE25" s="181">
        <v>55.535783506418355</v>
      </c>
      <c r="AF25" s="181">
        <v>37.290222275050134</v>
      </c>
      <c r="AG25" s="181">
        <v>47.630793632412065</v>
      </c>
      <c r="AH25" s="181">
        <v>43.427869706754961</v>
      </c>
      <c r="AI25" s="181">
        <v>45.854079236838999</v>
      </c>
      <c r="AJ25" s="214" t="s">
        <v>296</v>
      </c>
    </row>
    <row r="26" spans="1:36" s="107" customFormat="1" ht="15">
      <c r="A26" s="208"/>
      <c r="B26" s="208"/>
      <c r="C26" s="208"/>
      <c r="D26" s="178"/>
      <c r="E26" s="75" t="s">
        <v>297</v>
      </c>
      <c r="F26" s="179" t="s">
        <v>273</v>
      </c>
      <c r="G26" s="180">
        <v>1957.2046126203986</v>
      </c>
      <c r="H26" s="181">
        <v>2044.177934111998</v>
      </c>
      <c r="I26" s="181">
        <v>2095.2317120617959</v>
      </c>
      <c r="J26" s="181">
        <v>2137.5593133298803</v>
      </c>
      <c r="K26" s="181">
        <v>2028.139931996642</v>
      </c>
      <c r="L26" s="181">
        <v>2128.7197309062935</v>
      </c>
      <c r="M26" s="181">
        <v>1999.8930603604092</v>
      </c>
      <c r="N26" s="181">
        <v>1890.0111439264178</v>
      </c>
      <c r="O26" s="181">
        <v>1818.2412521353806</v>
      </c>
      <c r="P26" s="181">
        <v>1870.1993416539642</v>
      </c>
      <c r="Q26" s="181">
        <v>1809.4526047462914</v>
      </c>
      <c r="R26" s="181">
        <v>1633.1495965425197</v>
      </c>
      <c r="S26" s="181">
        <v>1566.6009376261752</v>
      </c>
      <c r="T26" s="181">
        <v>1288.1459466029989</v>
      </c>
      <c r="U26" s="181">
        <v>1243.9414097986755</v>
      </c>
      <c r="V26" s="181">
        <v>1091.8472295449735</v>
      </c>
      <c r="W26" s="181">
        <v>747.81780840402803</v>
      </c>
      <c r="X26" s="181">
        <v>743.35466907961052</v>
      </c>
      <c r="Y26" s="181">
        <v>693.93282526679263</v>
      </c>
      <c r="Z26" s="181">
        <v>705.87030065007446</v>
      </c>
      <c r="AA26" s="181">
        <v>785.5546517769169</v>
      </c>
      <c r="AB26" s="181">
        <v>868.5811404721004</v>
      </c>
      <c r="AC26" s="181">
        <v>891.17920748372535</v>
      </c>
      <c r="AD26" s="181">
        <v>930.25523175302669</v>
      </c>
      <c r="AE26" s="181">
        <v>992.32456608671009</v>
      </c>
      <c r="AF26" s="181">
        <v>817.96676432279639</v>
      </c>
      <c r="AG26" s="181">
        <v>836.6087887855773</v>
      </c>
      <c r="AH26" s="181">
        <v>946.83360908916916</v>
      </c>
      <c r="AI26" s="181">
        <v>964.58338986712045</v>
      </c>
      <c r="AJ26" s="214" t="s">
        <v>298</v>
      </c>
    </row>
    <row r="27" spans="1:36" s="107" customFormat="1" ht="15">
      <c r="A27" s="208"/>
      <c r="B27" s="208"/>
      <c r="C27" s="208"/>
      <c r="D27" s="178"/>
      <c r="E27" s="75" t="s">
        <v>299</v>
      </c>
      <c r="F27" s="179" t="s">
        <v>273</v>
      </c>
      <c r="G27" s="180">
        <v>6473.0012479250581</v>
      </c>
      <c r="H27" s="181">
        <v>7162.6569183036381</v>
      </c>
      <c r="I27" s="181">
        <v>7694.4275113633175</v>
      </c>
      <c r="J27" s="181">
        <v>8431.4914091901519</v>
      </c>
      <c r="K27" s="181">
        <v>8701.1259027537417</v>
      </c>
      <c r="L27" s="181">
        <v>9429.2382959801489</v>
      </c>
      <c r="M27" s="181">
        <v>9988.1878389353406</v>
      </c>
      <c r="N27" s="181">
        <v>10525.210831238153</v>
      </c>
      <c r="O27" s="181">
        <v>10813.816195345684</v>
      </c>
      <c r="P27" s="181">
        <v>11482.649248099679</v>
      </c>
      <c r="Q27" s="181">
        <v>12050.704618729678</v>
      </c>
      <c r="R27" s="181">
        <v>12443.37625232083</v>
      </c>
      <c r="S27" s="181">
        <v>13693.318740910938</v>
      </c>
      <c r="T27" s="181">
        <v>14511.418789171825</v>
      </c>
      <c r="U27" s="181">
        <v>15647.313303573756</v>
      </c>
      <c r="V27" s="181">
        <v>17146.049345049596</v>
      </c>
      <c r="W27" s="181">
        <v>19252.623459699957</v>
      </c>
      <c r="X27" s="181">
        <v>20477.213889252944</v>
      </c>
      <c r="Y27" s="181">
        <v>20065.372706037473</v>
      </c>
      <c r="Z27" s="181">
        <v>19864.878936825473</v>
      </c>
      <c r="AA27" s="181">
        <v>21356.551501075417</v>
      </c>
      <c r="AB27" s="181">
        <v>21957.372870996482</v>
      </c>
      <c r="AC27" s="181">
        <v>22215.815175317017</v>
      </c>
      <c r="AD27" s="181">
        <v>21709.452594981987</v>
      </c>
      <c r="AE27" s="181">
        <v>21862.517038162376</v>
      </c>
      <c r="AF27" s="181">
        <v>21868.227971769622</v>
      </c>
      <c r="AG27" s="181">
        <v>22906.552322011939</v>
      </c>
      <c r="AH27" s="181">
        <v>23252.011683340868</v>
      </c>
      <c r="AI27" s="181">
        <v>22681.585834939255</v>
      </c>
      <c r="AJ27" s="214" t="s">
        <v>300</v>
      </c>
    </row>
    <row r="28" spans="1:36" s="107" customFormat="1" ht="15">
      <c r="A28" s="208"/>
      <c r="B28" s="208"/>
      <c r="C28" s="208"/>
      <c r="D28" s="178"/>
      <c r="E28" s="75" t="s">
        <v>301</v>
      </c>
      <c r="F28" s="179" t="s">
        <v>273</v>
      </c>
      <c r="G28" s="180">
        <v>550.78911394042609</v>
      </c>
      <c r="H28" s="181">
        <v>581.32988778873255</v>
      </c>
      <c r="I28" s="181">
        <v>608.30015775592267</v>
      </c>
      <c r="J28" s="181">
        <v>634.92832802426017</v>
      </c>
      <c r="K28" s="181">
        <v>627.23804580787055</v>
      </c>
      <c r="L28" s="181">
        <v>661.0562041649971</v>
      </c>
      <c r="M28" s="181">
        <v>688.73637834052442</v>
      </c>
      <c r="N28" s="181">
        <v>723.59712482672603</v>
      </c>
      <c r="O28" s="181">
        <v>751.71073510000008</v>
      </c>
      <c r="P28" s="181">
        <v>797.71998530000008</v>
      </c>
      <c r="Q28" s="181">
        <v>848.40491750000001</v>
      </c>
      <c r="R28" s="181">
        <v>861.60448259999998</v>
      </c>
      <c r="S28" s="181">
        <v>942.07165209999994</v>
      </c>
      <c r="T28" s="181">
        <v>1013.3803756999999</v>
      </c>
      <c r="U28" s="181">
        <v>1064.9928132</v>
      </c>
      <c r="V28" s="181">
        <v>1190.1754070000002</v>
      </c>
      <c r="W28" s="181">
        <v>1533.7708136000003</v>
      </c>
      <c r="X28" s="181">
        <v>1845.4284960000002</v>
      </c>
      <c r="Y28" s="181">
        <v>1822.4039660999999</v>
      </c>
      <c r="Z28" s="181">
        <v>1768.3468522000001</v>
      </c>
      <c r="AA28" s="181">
        <v>1603.1633804999999</v>
      </c>
      <c r="AB28" s="181">
        <v>1634.9903216999999</v>
      </c>
      <c r="AC28" s="181">
        <v>1557.4672</v>
      </c>
      <c r="AD28" s="181">
        <v>1497.9857736213803</v>
      </c>
      <c r="AE28" s="181">
        <v>1479.2120497237347</v>
      </c>
      <c r="AF28" s="181">
        <v>1435.4339956374376</v>
      </c>
      <c r="AG28" s="181">
        <v>1414.6090285590897</v>
      </c>
      <c r="AH28" s="181">
        <v>1346.7194425744094</v>
      </c>
      <c r="AI28" s="181">
        <v>1186.9018116496181</v>
      </c>
      <c r="AJ28" s="214" t="s">
        <v>302</v>
      </c>
    </row>
    <row r="29" spans="1:36" s="107" customFormat="1" ht="15">
      <c r="A29" s="208"/>
      <c r="B29" s="208"/>
      <c r="C29" s="208"/>
      <c r="D29" s="183"/>
      <c r="E29" s="215" t="s">
        <v>277</v>
      </c>
      <c r="F29" s="185" t="s">
        <v>273</v>
      </c>
      <c r="G29" s="186">
        <f t="shared" ref="G29:AD29" si="5">SUM(G23:G28)</f>
        <v>9577.1897068608487</v>
      </c>
      <c r="H29" s="187">
        <f t="shared" si="5"/>
        <v>10393.824661636867</v>
      </c>
      <c r="I29" s="187">
        <f t="shared" si="5"/>
        <v>10985.092681178961</v>
      </c>
      <c r="J29" s="187">
        <f t="shared" si="5"/>
        <v>11818.743941897168</v>
      </c>
      <c r="K29" s="187">
        <f t="shared" si="5"/>
        <v>11895.701090342012</v>
      </c>
      <c r="L29" s="187">
        <f t="shared" si="5"/>
        <v>12826.998758175469</v>
      </c>
      <c r="M29" s="187">
        <f t="shared" si="5"/>
        <v>13239.239034993345</v>
      </c>
      <c r="N29" s="187">
        <f t="shared" si="5"/>
        <v>13606.159083852184</v>
      </c>
      <c r="O29" s="187">
        <f t="shared" si="5"/>
        <v>13778.743475916426</v>
      </c>
      <c r="P29" s="187">
        <f t="shared" si="5"/>
        <v>14544.37787678206</v>
      </c>
      <c r="Q29" s="187">
        <f t="shared" si="5"/>
        <v>15068.420683283552</v>
      </c>
      <c r="R29" s="187">
        <f t="shared" si="5"/>
        <v>15272.573765246128</v>
      </c>
      <c r="S29" s="187">
        <f t="shared" si="5"/>
        <v>16528.187700029663</v>
      </c>
      <c r="T29" s="187">
        <f t="shared" si="5"/>
        <v>17106.024474292015</v>
      </c>
      <c r="U29" s="187">
        <f t="shared" si="5"/>
        <v>18159.366441834372</v>
      </c>
      <c r="V29" s="187">
        <f t="shared" si="5"/>
        <v>19600.611155914514</v>
      </c>
      <c r="W29" s="187">
        <f t="shared" si="5"/>
        <v>21634.859928003985</v>
      </c>
      <c r="X29" s="187">
        <f t="shared" si="5"/>
        <v>23160.716715682556</v>
      </c>
      <c r="Y29" s="187">
        <f t="shared" si="5"/>
        <v>22670.009445254265</v>
      </c>
      <c r="Z29" s="187">
        <f t="shared" si="5"/>
        <v>22433.464010325548</v>
      </c>
      <c r="AA29" s="187">
        <f t="shared" si="5"/>
        <v>23833.848660702333</v>
      </c>
      <c r="AB29" s="187">
        <f t="shared" si="5"/>
        <v>24544.319953668582</v>
      </c>
      <c r="AC29" s="187">
        <f t="shared" si="5"/>
        <v>24746.196751350741</v>
      </c>
      <c r="AD29" s="187">
        <f t="shared" si="5"/>
        <v>24204.676567736526</v>
      </c>
      <c r="AE29" s="187">
        <f>SUM(AE23:AE28)</f>
        <v>24389.589437479237</v>
      </c>
      <c r="AF29" s="187">
        <f>SUM(AF23:AF28)</f>
        <v>24158.918954004908</v>
      </c>
      <c r="AG29" s="187">
        <f>SUM(AG23:AG28)</f>
        <v>25205.400932989018</v>
      </c>
      <c r="AH29" s="187">
        <f>SUM(AH23:AH28)</f>
        <v>25588.992604711202</v>
      </c>
      <c r="AI29" s="187">
        <f>SUM(AI23:AI28)</f>
        <v>24878.925115692833</v>
      </c>
      <c r="AJ29" s="216" t="s">
        <v>303</v>
      </c>
    </row>
    <row r="30" spans="1:36" s="107" customFormat="1" ht="15">
      <c r="A30" s="208"/>
      <c r="B30" s="208"/>
      <c r="C30" s="208"/>
      <c r="D30" s="172" t="s">
        <v>279</v>
      </c>
      <c r="E30" s="173"/>
      <c r="F30" s="174"/>
      <c r="G30" s="175"/>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213"/>
    </row>
    <row r="31" spans="1:36" s="107" customFormat="1" ht="15">
      <c r="A31" s="208"/>
      <c r="B31" s="208"/>
      <c r="C31" s="208"/>
      <c r="D31" s="183"/>
      <c r="E31" s="189" t="s">
        <v>247</v>
      </c>
      <c r="F31" s="185" t="s">
        <v>304</v>
      </c>
      <c r="G31" s="196">
        <v>664.66100100000006</v>
      </c>
      <c r="H31" s="197">
        <v>720.82874199999992</v>
      </c>
      <c r="I31" s="197">
        <v>762.69440799999995</v>
      </c>
      <c r="J31" s="197">
        <v>821.06310299999996</v>
      </c>
      <c r="K31" s="197">
        <v>828.65508299999999</v>
      </c>
      <c r="L31" s="197">
        <v>892.30705699999999</v>
      </c>
      <c r="M31" s="197">
        <v>923.92071900000008</v>
      </c>
      <c r="N31" s="197">
        <v>952.92599699999982</v>
      </c>
      <c r="O31" s="197">
        <v>967.58917099999996</v>
      </c>
      <c r="P31" s="197">
        <v>1021.607338</v>
      </c>
      <c r="Q31" s="197">
        <v>1061.122419</v>
      </c>
      <c r="R31" s="197">
        <v>1077.5495980000001</v>
      </c>
      <c r="S31" s="197">
        <v>1167.463765</v>
      </c>
      <c r="T31" s="197">
        <v>1209.968161</v>
      </c>
      <c r="U31" s="197">
        <v>1287.660705</v>
      </c>
      <c r="V31" s="197">
        <v>1391.9615840000001</v>
      </c>
      <c r="W31" s="197">
        <v>1544.7274040000004</v>
      </c>
      <c r="X31" s="197">
        <v>1653.1524629999999</v>
      </c>
      <c r="Y31" s="197">
        <v>1618.085411</v>
      </c>
      <c r="Z31" s="197">
        <v>1600.7667559999998</v>
      </c>
      <c r="AA31" s="197">
        <v>1700.3093819999999</v>
      </c>
      <c r="AB31" s="197">
        <v>1750.295361</v>
      </c>
      <c r="AC31" s="197">
        <v>1764.0690540000001</v>
      </c>
      <c r="AD31" s="197">
        <v>1724.3294519999999</v>
      </c>
      <c r="AE31" s="197">
        <v>1737.258664</v>
      </c>
      <c r="AF31" s="197">
        <v>1722.1154820000002</v>
      </c>
      <c r="AG31" s="197">
        <v>1796.5169360000002</v>
      </c>
      <c r="AH31" s="197">
        <v>1822.537358</v>
      </c>
      <c r="AI31" s="197">
        <v>1781.939975</v>
      </c>
      <c r="AJ31" s="216" t="s">
        <v>276</v>
      </c>
    </row>
    <row r="32" spans="1:36" s="107" customFormat="1" ht="15">
      <c r="A32" s="208"/>
      <c r="B32" s="208"/>
      <c r="C32" s="208"/>
      <c r="D32" s="198"/>
      <c r="E32" s="191"/>
      <c r="F32" s="199"/>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217"/>
    </row>
    <row r="33" spans="1:36" s="107" customFormat="1" ht="15">
      <c r="A33" s="208"/>
      <c r="B33" s="208"/>
      <c r="C33" s="208"/>
      <c r="D33" s="190" t="s">
        <v>287</v>
      </c>
      <c r="E33" s="191" t="s">
        <v>305</v>
      </c>
      <c r="F33" s="192" t="s">
        <v>288</v>
      </c>
      <c r="G33" s="201">
        <f t="shared" ref="G33:AH33" si="6">G29/G31</f>
        <v>14.409134419578873</v>
      </c>
      <c r="H33" s="202">
        <f t="shared" si="6"/>
        <v>14.419270564598087</v>
      </c>
      <c r="I33" s="202">
        <f t="shared" si="6"/>
        <v>14.403006716654676</v>
      </c>
      <c r="J33" s="202">
        <f t="shared" si="6"/>
        <v>14.394440450087025</v>
      </c>
      <c r="K33" s="202">
        <f t="shared" si="6"/>
        <v>14.355431269757881</v>
      </c>
      <c r="L33" s="202">
        <f t="shared" si="6"/>
        <v>14.375095050016474</v>
      </c>
      <c r="M33" s="202">
        <f t="shared" si="6"/>
        <v>14.329410265117502</v>
      </c>
      <c r="N33" s="202">
        <f t="shared" si="6"/>
        <v>14.278295614441282</v>
      </c>
      <c r="O33" s="202">
        <f t="shared" si="6"/>
        <v>14.240282848221776</v>
      </c>
      <c r="P33" s="202">
        <f t="shared" si="6"/>
        <v>14.236759404308488</v>
      </c>
      <c r="Q33" s="202">
        <f t="shared" si="6"/>
        <v>14.200454550271406</v>
      </c>
      <c r="R33" s="202">
        <f t="shared" si="6"/>
        <v>14.173429968878452</v>
      </c>
      <c r="S33" s="202">
        <f t="shared" si="6"/>
        <v>14.157345345985675</v>
      </c>
      <c r="T33" s="202">
        <f t="shared" si="6"/>
        <v>14.137582314690357</v>
      </c>
      <c r="U33" s="202">
        <f t="shared" si="6"/>
        <v>14.102602006352576</v>
      </c>
      <c r="V33" s="202">
        <f t="shared" si="6"/>
        <v>14.081287430066398</v>
      </c>
      <c r="W33" s="202">
        <f t="shared" si="6"/>
        <v>14.005616701031853</v>
      </c>
      <c r="X33" s="202">
        <f t="shared" si="6"/>
        <v>14.01003067415359</v>
      </c>
      <c r="Y33" s="202">
        <f t="shared" si="6"/>
        <v>14.010391102434991</v>
      </c>
      <c r="Z33" s="202">
        <f t="shared" si="6"/>
        <v>14.014199086931532</v>
      </c>
      <c r="AA33" s="202">
        <f t="shared" si="6"/>
        <v>14.017359965789058</v>
      </c>
      <c r="AB33" s="202">
        <f t="shared" si="6"/>
        <v>14.022958924855759</v>
      </c>
      <c r="AC33" s="202">
        <f t="shared" si="6"/>
        <v>14.027907068172366</v>
      </c>
      <c r="AD33" s="202">
        <f t="shared" si="6"/>
        <v>14.037153131997032</v>
      </c>
      <c r="AE33" s="202">
        <f t="shared" si="6"/>
        <v>14.03912378904057</v>
      </c>
      <c r="AF33" s="202">
        <f t="shared" si="6"/>
        <v>14.028628861722821</v>
      </c>
      <c r="AG33" s="202">
        <f t="shared" si="6"/>
        <v>14.030149356181196</v>
      </c>
      <c r="AH33" s="202">
        <f t="shared" si="6"/>
        <v>14.040311707405452</v>
      </c>
      <c r="AI33" s="202">
        <f>AI29/AI31</f>
        <v>13.961707725700936</v>
      </c>
      <c r="AJ33" s="218" t="s">
        <v>306</v>
      </c>
    </row>
    <row r="34" spans="1:36" ht="14.25">
      <c r="A34" s="208"/>
      <c r="B34" s="208"/>
      <c r="C34" s="208"/>
      <c r="D34" s="209"/>
      <c r="E34" s="211"/>
      <c r="F34" s="209"/>
    </row>
    <row r="35" spans="1:36" ht="12.75" customHeight="1">
      <c r="A35" s="208"/>
      <c r="B35" s="208"/>
      <c r="C35" s="208"/>
      <c r="D35" s="209"/>
      <c r="E35" s="211"/>
      <c r="F35" s="209"/>
    </row>
  </sheetData>
  <phoneticPr fontId="3"/>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F2EC6-D8C7-4392-AD63-B3FA196D03C1}">
  <dimension ref="B1:AG46"/>
  <sheetViews>
    <sheetView zoomScale="80" zoomScaleNormal="80" workbookViewId="0">
      <pane xSplit="4" ySplit="4" topLeftCell="E26" activePane="bottomRight" state="frozen"/>
      <selection pane="topRight"/>
      <selection pane="bottomLeft"/>
      <selection pane="bottomRight" activeCell="T67" sqref="T67"/>
    </sheetView>
  </sheetViews>
  <sheetFormatPr defaultColWidth="18.7109375" defaultRowHeight="12.95" customHeight="1"/>
  <cols>
    <col min="1" max="1" width="3.28515625" style="219" customWidth="1"/>
    <col min="2" max="2" width="4.5703125" style="219" customWidth="1"/>
    <col min="3" max="3" width="3.42578125" style="219" customWidth="1"/>
    <col min="4" max="4" width="14.28515625" style="219" bestFit="1" customWidth="1"/>
    <col min="5" max="33" width="6.42578125" style="219" customWidth="1"/>
    <col min="34" max="16384" width="18.7109375" style="219"/>
  </cols>
  <sheetData>
    <row r="1" spans="2:33" ht="17.25">
      <c r="B1" s="128" t="s">
        <v>307</v>
      </c>
    </row>
    <row r="3" spans="2:33" ht="12.75">
      <c r="B3" s="220" t="s">
        <v>308</v>
      </c>
      <c r="C3" s="221">
        <v>18</v>
      </c>
      <c r="D3" s="219" t="s">
        <v>309</v>
      </c>
    </row>
    <row r="4" spans="2:33" s="222" customFormat="1" ht="12.75">
      <c r="D4" s="223" t="s">
        <v>310</v>
      </c>
      <c r="E4" s="224">
        <v>1990</v>
      </c>
      <c r="F4" s="224">
        <v>1991</v>
      </c>
      <c r="G4" s="224">
        <v>1992</v>
      </c>
      <c r="H4" s="224">
        <v>1993</v>
      </c>
      <c r="I4" s="224">
        <v>1994</v>
      </c>
      <c r="J4" s="224">
        <f t="shared" ref="J4:AG4" si="0">I4+1</f>
        <v>1995</v>
      </c>
      <c r="K4" s="224">
        <f t="shared" si="0"/>
        <v>1996</v>
      </c>
      <c r="L4" s="224">
        <f t="shared" si="0"/>
        <v>1997</v>
      </c>
      <c r="M4" s="224">
        <f t="shared" si="0"/>
        <v>1998</v>
      </c>
      <c r="N4" s="224">
        <f t="shared" si="0"/>
        <v>1999</v>
      </c>
      <c r="O4" s="224">
        <f t="shared" si="0"/>
        <v>2000</v>
      </c>
      <c r="P4" s="224">
        <f t="shared" si="0"/>
        <v>2001</v>
      </c>
      <c r="Q4" s="224">
        <f t="shared" si="0"/>
        <v>2002</v>
      </c>
      <c r="R4" s="224">
        <f t="shared" si="0"/>
        <v>2003</v>
      </c>
      <c r="S4" s="224">
        <f t="shared" si="0"/>
        <v>2004</v>
      </c>
      <c r="T4" s="224">
        <f t="shared" si="0"/>
        <v>2005</v>
      </c>
      <c r="U4" s="224">
        <f t="shared" si="0"/>
        <v>2006</v>
      </c>
      <c r="V4" s="224">
        <f t="shared" si="0"/>
        <v>2007</v>
      </c>
      <c r="W4" s="224">
        <f t="shared" si="0"/>
        <v>2008</v>
      </c>
      <c r="X4" s="224">
        <f t="shared" si="0"/>
        <v>2009</v>
      </c>
      <c r="Y4" s="224">
        <f t="shared" si="0"/>
        <v>2010</v>
      </c>
      <c r="Z4" s="224">
        <f t="shared" si="0"/>
        <v>2011</v>
      </c>
      <c r="AA4" s="224">
        <f t="shared" si="0"/>
        <v>2012</v>
      </c>
      <c r="AB4" s="224">
        <f t="shared" si="0"/>
        <v>2013</v>
      </c>
      <c r="AC4" s="224">
        <f t="shared" si="0"/>
        <v>2014</v>
      </c>
      <c r="AD4" s="224">
        <f t="shared" si="0"/>
        <v>2015</v>
      </c>
      <c r="AE4" s="224">
        <f t="shared" si="0"/>
        <v>2016</v>
      </c>
      <c r="AF4" s="224">
        <f t="shared" si="0"/>
        <v>2017</v>
      </c>
      <c r="AG4" s="224">
        <f t="shared" si="0"/>
        <v>2018</v>
      </c>
    </row>
    <row r="5" spans="2:33" ht="12.75">
      <c r="D5" s="225" t="s">
        <v>311</v>
      </c>
      <c r="E5" s="226">
        <v>2596.0406192570954</v>
      </c>
      <c r="F5" s="226">
        <v>2484.7071477656013</v>
      </c>
      <c r="G5" s="226">
        <v>2535.2731276654658</v>
      </c>
      <c r="H5" s="226">
        <v>2183.1956621020654</v>
      </c>
      <c r="I5" s="226">
        <v>2504.2668121778788</v>
      </c>
      <c r="J5" s="226">
        <v>2198.1744271870152</v>
      </c>
      <c r="K5" s="226">
        <v>2109.8979167448774</v>
      </c>
      <c r="L5" s="226">
        <v>1916.0613710275654</v>
      </c>
      <c r="M5" s="226">
        <v>1744.3470895211228</v>
      </c>
      <c r="N5" s="226">
        <v>1745.212824122885</v>
      </c>
      <c r="O5" s="226">
        <v>1617.5379916089159</v>
      </c>
      <c r="P5" s="226">
        <v>1347.8848180813143</v>
      </c>
      <c r="Q5" s="226">
        <v>1539.1928747087225</v>
      </c>
      <c r="R5" s="226">
        <v>1602.5931659837456</v>
      </c>
      <c r="S5" s="226">
        <v>1532.3216008479089</v>
      </c>
      <c r="T5" s="226">
        <v>1669.1768032386969</v>
      </c>
      <c r="U5" s="226">
        <v>1484.5925478822751</v>
      </c>
      <c r="V5" s="226">
        <v>1872.3662515692358</v>
      </c>
      <c r="W5" s="226">
        <v>1659.6548966409503</v>
      </c>
      <c r="X5" s="226">
        <v>1256.5121318560405</v>
      </c>
      <c r="Y5" s="226">
        <v>1351.9551079451976</v>
      </c>
      <c r="Z5" s="226">
        <v>1884.8447641702244</v>
      </c>
      <c r="AA5" s="226">
        <v>2166.483855037292</v>
      </c>
      <c r="AB5" s="226">
        <v>1866.2471343377879</v>
      </c>
      <c r="AC5" s="226">
        <v>1465.4961455538955</v>
      </c>
      <c r="AD5" s="226">
        <v>1312.526185049702</v>
      </c>
      <c r="AE5" s="226">
        <v>1170.3721136813458</v>
      </c>
      <c r="AF5" s="226">
        <v>1034.100657103904</v>
      </c>
      <c r="AG5" s="226">
        <v>899.18616586173903</v>
      </c>
    </row>
    <row r="6" spans="2:33" ht="12.75">
      <c r="D6" s="227" t="s">
        <v>312</v>
      </c>
      <c r="E6" s="226">
        <v>1234.5479155289675</v>
      </c>
      <c r="F6" s="226">
        <v>1276.519971091454</v>
      </c>
      <c r="G6" s="226">
        <v>1291.7984929572135</v>
      </c>
      <c r="H6" s="226">
        <v>1372.8544661327537</v>
      </c>
      <c r="I6" s="226">
        <v>1449.5980251448457</v>
      </c>
      <c r="J6" s="226">
        <v>1541.714315991795</v>
      </c>
      <c r="K6" s="226">
        <v>1592.7511483928081</v>
      </c>
      <c r="L6" s="226">
        <v>1661.6188293074504</v>
      </c>
      <c r="M6" s="226">
        <v>1618.3379962910872</v>
      </c>
      <c r="N6" s="226">
        <v>1785.0112906843769</v>
      </c>
      <c r="O6" s="226">
        <v>1951.2111502300429</v>
      </c>
      <c r="P6" s="226">
        <v>2076.6195993171136</v>
      </c>
      <c r="Q6" s="226">
        <v>2215.1924819865612</v>
      </c>
      <c r="R6" s="226">
        <v>2340.1470644328342</v>
      </c>
      <c r="S6" s="226">
        <v>2415.5028950891005</v>
      </c>
      <c r="T6" s="226">
        <v>2585.6018912317077</v>
      </c>
      <c r="U6" s="226">
        <v>2530.7672284006653</v>
      </c>
      <c r="V6" s="226">
        <v>2650.7785711635133</v>
      </c>
      <c r="W6" s="226">
        <v>2605.3309321010588</v>
      </c>
      <c r="X6" s="226">
        <v>2569.2555719155425</v>
      </c>
      <c r="Y6" s="226">
        <v>2757.3451555988158</v>
      </c>
      <c r="Z6" s="226">
        <v>2654.9543377502059</v>
      </c>
      <c r="AA6" s="226">
        <v>2835.3102545265156</v>
      </c>
      <c r="AB6" s="226">
        <v>3120.1167219673566</v>
      </c>
      <c r="AC6" s="226">
        <v>3055.7481908848195</v>
      </c>
      <c r="AD6" s="226">
        <v>3037.6563604838948</v>
      </c>
      <c r="AE6" s="226">
        <v>3038.7521733163267</v>
      </c>
      <c r="AF6" s="226">
        <v>3096.2371016693769</v>
      </c>
      <c r="AG6" s="226">
        <v>2923.7031411760263</v>
      </c>
    </row>
    <row r="7" spans="2:33" ht="12.75">
      <c r="D7" s="227" t="s">
        <v>313</v>
      </c>
      <c r="E7" s="226">
        <v>1564.2995910502386</v>
      </c>
      <c r="F7" s="226">
        <v>1666.6225503931601</v>
      </c>
      <c r="G7" s="226">
        <v>1654.6617930981547</v>
      </c>
      <c r="H7" s="226">
        <v>1657.5686096507307</v>
      </c>
      <c r="I7" s="226">
        <v>1759.5615738015138</v>
      </c>
      <c r="J7" s="226">
        <v>1786.4475497326162</v>
      </c>
      <c r="K7" s="226">
        <v>1867.9169916162416</v>
      </c>
      <c r="L7" s="226">
        <v>1937.1574169259186</v>
      </c>
      <c r="M7" s="226">
        <v>1993.8635570304091</v>
      </c>
      <c r="N7" s="226">
        <v>2116.8725435325568</v>
      </c>
      <c r="O7" s="226">
        <v>2167.4368037173226</v>
      </c>
      <c r="P7" s="226">
        <v>2153.7552104304418</v>
      </c>
      <c r="Q7" s="226">
        <v>2167.7970504944069</v>
      </c>
      <c r="R7" s="226">
        <v>2236.9944170476751</v>
      </c>
      <c r="S7" s="226">
        <v>2146.9805219600257</v>
      </c>
      <c r="T7" s="226">
        <v>2021.4330192178327</v>
      </c>
      <c r="U7" s="226">
        <v>2211.8695816428867</v>
      </c>
      <c r="V7" s="226">
        <v>2441.5075237603496</v>
      </c>
      <c r="W7" s="226">
        <v>2428.7943923513794</v>
      </c>
      <c r="X7" s="226">
        <v>2450.5887827000311</v>
      </c>
      <c r="Y7" s="226">
        <v>2624.2171881475397</v>
      </c>
      <c r="Z7" s="226">
        <v>3266.0660245013682</v>
      </c>
      <c r="AA7" s="226">
        <v>3475.2292090936949</v>
      </c>
      <c r="AB7" s="226">
        <v>3488.1084085769003</v>
      </c>
      <c r="AC7" s="226">
        <v>3552.232817546037</v>
      </c>
      <c r="AD7" s="226">
        <v>3300.29720330073</v>
      </c>
      <c r="AE7" s="226">
        <v>3394.075989824074</v>
      </c>
      <c r="AF7" s="226">
        <v>3218.2650151053335</v>
      </c>
      <c r="AG7" s="226">
        <v>3038.1428181879996</v>
      </c>
    </row>
    <row r="8" spans="2:33" ht="12.75">
      <c r="D8" s="227" t="s">
        <v>314</v>
      </c>
      <c r="E8" s="226" t="s">
        <v>114</v>
      </c>
      <c r="F8" s="226" t="s">
        <v>114</v>
      </c>
      <c r="G8" s="226" t="s">
        <v>114</v>
      </c>
      <c r="H8" s="226" t="s">
        <v>114</v>
      </c>
      <c r="I8" s="226" t="s">
        <v>114</v>
      </c>
      <c r="J8" s="226" t="s">
        <v>114</v>
      </c>
      <c r="K8" s="226" t="s">
        <v>114</v>
      </c>
      <c r="L8" s="226">
        <v>2.6662999999999999E-3</v>
      </c>
      <c r="M8" s="226">
        <v>5.0982000000000006E-3</v>
      </c>
      <c r="N8" s="226">
        <v>4.9224000000000004E-3</v>
      </c>
      <c r="O8" s="226">
        <v>0.3359052887855189</v>
      </c>
      <c r="P8" s="226">
        <v>1.5541325209477177</v>
      </c>
      <c r="Q8" s="226">
        <v>2.8578227539855132</v>
      </c>
      <c r="R8" s="226">
        <v>3.8428597638380539</v>
      </c>
      <c r="S8" s="226">
        <v>4.2888368824173382</v>
      </c>
      <c r="T8" s="226">
        <v>5.3243100528711906</v>
      </c>
      <c r="U8" s="226">
        <v>4.8297369216702517</v>
      </c>
      <c r="V8" s="226">
        <v>4.3325446462153741</v>
      </c>
      <c r="W8" s="226">
        <v>4.2667196795285749</v>
      </c>
      <c r="X8" s="226">
        <v>4.5345620177190149</v>
      </c>
      <c r="Y8" s="226">
        <v>5.3585395341825306</v>
      </c>
      <c r="Z8" s="226">
        <v>5.1103764379403414</v>
      </c>
      <c r="AA8" s="226">
        <v>5.1910623067527766</v>
      </c>
      <c r="AB8" s="226">
        <v>9.5790490000000006E-2</v>
      </c>
      <c r="AC8" s="226">
        <v>0.62143948710162289</v>
      </c>
      <c r="AD8" s="226">
        <v>0.98860069969411624</v>
      </c>
      <c r="AE8" s="226">
        <v>0.82761527916650157</v>
      </c>
      <c r="AF8" s="226">
        <v>1.059033027857806</v>
      </c>
      <c r="AG8" s="226">
        <v>0.52772158720589646</v>
      </c>
    </row>
    <row r="9" spans="2:33" ht="13.5" thickBot="1">
      <c r="D9" s="227" t="s">
        <v>315</v>
      </c>
      <c r="E9" s="226">
        <v>3.7100700562794499E-2</v>
      </c>
      <c r="F9" s="226">
        <v>6.7600975695012208E-2</v>
      </c>
      <c r="G9" s="226">
        <v>8.4885580164122953E-2</v>
      </c>
      <c r="H9" s="226">
        <v>8.439585307230163E-2</v>
      </c>
      <c r="I9" s="226">
        <v>8.8121910551294369E-2</v>
      </c>
      <c r="J9" s="226">
        <v>9.8606920433273737E-2</v>
      </c>
      <c r="K9" s="226">
        <v>9.8047585180762536E-2</v>
      </c>
      <c r="L9" s="226">
        <v>9.2634091161174992E-2</v>
      </c>
      <c r="M9" s="226">
        <v>9.0809234638831143E-2</v>
      </c>
      <c r="N9" s="226">
        <v>0.10931916727853749</v>
      </c>
      <c r="O9" s="226">
        <v>0.11591914362420662</v>
      </c>
      <c r="P9" s="226">
        <v>0.11200087780472832</v>
      </c>
      <c r="Q9" s="226">
        <v>0.12595192500415567</v>
      </c>
      <c r="R9" s="226">
        <v>0.16548644122410353</v>
      </c>
      <c r="S9" s="226">
        <v>0.14985199924825043</v>
      </c>
      <c r="T9" s="226">
        <v>26.47293326601568</v>
      </c>
      <c r="U9" s="226">
        <v>25.029985091871485</v>
      </c>
      <c r="V9" s="226">
        <v>26.946797270956534</v>
      </c>
      <c r="W9" s="226">
        <v>25.924652693687886</v>
      </c>
      <c r="X9" s="226">
        <v>23.097423000220907</v>
      </c>
      <c r="Y9" s="226">
        <v>27.993665333143642</v>
      </c>
      <c r="Z9" s="226">
        <v>28.073805385170981</v>
      </c>
      <c r="AA9" s="226">
        <v>28.296513267353394</v>
      </c>
      <c r="AB9" s="226">
        <v>31.773530107689961</v>
      </c>
      <c r="AC9" s="226">
        <v>33.342913649235442</v>
      </c>
      <c r="AD9" s="226">
        <v>33.244920104486468</v>
      </c>
      <c r="AE9" s="226">
        <v>54.035963905522131</v>
      </c>
      <c r="AF9" s="226">
        <v>89.297299655464258</v>
      </c>
      <c r="AG9" s="226">
        <v>101.98078205176378</v>
      </c>
    </row>
    <row r="10" spans="2:33" ht="13.5" thickTop="1">
      <c r="D10" s="228" t="s">
        <v>316</v>
      </c>
      <c r="E10" s="229">
        <f t="shared" ref="E10:AG10" si="1">SUM(E5:E9)</f>
        <v>5394.9252265368641</v>
      </c>
      <c r="F10" s="229">
        <f t="shared" si="1"/>
        <v>5427.9172702259111</v>
      </c>
      <c r="G10" s="229">
        <f t="shared" si="1"/>
        <v>5481.8182993009987</v>
      </c>
      <c r="H10" s="229">
        <f t="shared" si="1"/>
        <v>5213.7031337386225</v>
      </c>
      <c r="I10" s="229">
        <f t="shared" si="1"/>
        <v>5713.5145330347896</v>
      </c>
      <c r="J10" s="229">
        <f t="shared" si="1"/>
        <v>5526.4348998318601</v>
      </c>
      <c r="K10" s="229">
        <f t="shared" si="1"/>
        <v>5570.6641043391082</v>
      </c>
      <c r="L10" s="229">
        <f t="shared" si="1"/>
        <v>5514.9329176520951</v>
      </c>
      <c r="M10" s="229">
        <f t="shared" si="1"/>
        <v>5356.6445502772585</v>
      </c>
      <c r="N10" s="229">
        <f t="shared" si="1"/>
        <v>5647.2108999070979</v>
      </c>
      <c r="O10" s="229">
        <f t="shared" si="1"/>
        <v>5736.6377699886916</v>
      </c>
      <c r="P10" s="229">
        <f t="shared" si="1"/>
        <v>5579.9257612276215</v>
      </c>
      <c r="Q10" s="229">
        <f t="shared" si="1"/>
        <v>5925.1661818686807</v>
      </c>
      <c r="R10" s="229">
        <f t="shared" si="1"/>
        <v>6183.7429936693161</v>
      </c>
      <c r="S10" s="229">
        <f t="shared" si="1"/>
        <v>6099.2437067787005</v>
      </c>
      <c r="T10" s="229">
        <f t="shared" si="1"/>
        <v>6308.0089570071241</v>
      </c>
      <c r="U10" s="229">
        <f t="shared" si="1"/>
        <v>6257.0890799393701</v>
      </c>
      <c r="V10" s="229">
        <f t="shared" si="1"/>
        <v>6995.93168841027</v>
      </c>
      <c r="W10" s="229">
        <f t="shared" si="1"/>
        <v>6723.9715934666046</v>
      </c>
      <c r="X10" s="229">
        <f t="shared" si="1"/>
        <v>6303.9884714895534</v>
      </c>
      <c r="Y10" s="229">
        <f t="shared" si="1"/>
        <v>6766.8696565588789</v>
      </c>
      <c r="Z10" s="229">
        <f t="shared" si="1"/>
        <v>7839.0493082449102</v>
      </c>
      <c r="AA10" s="229">
        <f t="shared" si="1"/>
        <v>8510.5108942316074</v>
      </c>
      <c r="AB10" s="229">
        <f t="shared" si="1"/>
        <v>8506.3415854797349</v>
      </c>
      <c r="AC10" s="229">
        <f t="shared" si="1"/>
        <v>8107.4415071210879</v>
      </c>
      <c r="AD10" s="229">
        <f t="shared" si="1"/>
        <v>7684.713269638507</v>
      </c>
      <c r="AE10" s="229">
        <f t="shared" si="1"/>
        <v>7658.0638560064353</v>
      </c>
      <c r="AF10" s="229">
        <f t="shared" si="1"/>
        <v>7438.9591065619361</v>
      </c>
      <c r="AG10" s="229">
        <f t="shared" si="1"/>
        <v>6963.5406288647346</v>
      </c>
    </row>
    <row r="11" spans="2:33" ht="12.75">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20"/>
      <c r="AC11" s="220"/>
      <c r="AD11" s="220"/>
      <c r="AE11" s="220"/>
      <c r="AF11" s="220"/>
      <c r="AG11" s="220"/>
    </row>
    <row r="12" spans="2:33" ht="12.75">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20"/>
      <c r="AC12" s="220"/>
      <c r="AD12" s="220"/>
      <c r="AE12" s="220"/>
      <c r="AF12" s="220"/>
      <c r="AG12" s="220"/>
    </row>
    <row r="13" spans="2:33" ht="12.75">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20"/>
      <c r="AC13" s="220"/>
      <c r="AD13" s="220"/>
      <c r="AE13" s="220"/>
      <c r="AF13" s="220"/>
      <c r="AG13" s="220"/>
    </row>
    <row r="15" spans="2:33" ht="12.75">
      <c r="B15" s="220" t="s">
        <v>308</v>
      </c>
      <c r="C15" s="221">
        <v>28</v>
      </c>
      <c r="D15" s="219" t="s">
        <v>317</v>
      </c>
    </row>
    <row r="16" spans="2:33" s="222" customFormat="1" ht="12.75">
      <c r="D16" s="223" t="s">
        <v>310</v>
      </c>
      <c r="E16" s="224">
        <v>1990</v>
      </c>
      <c r="F16" s="224">
        <v>1991</v>
      </c>
      <c r="G16" s="224">
        <v>1992</v>
      </c>
      <c r="H16" s="224">
        <v>1993</v>
      </c>
      <c r="I16" s="224">
        <v>1994</v>
      </c>
      <c r="J16" s="224">
        <f t="shared" ref="J16:AG16" si="2">I16+1</f>
        <v>1995</v>
      </c>
      <c r="K16" s="224">
        <f t="shared" si="2"/>
        <v>1996</v>
      </c>
      <c r="L16" s="224">
        <f t="shared" si="2"/>
        <v>1997</v>
      </c>
      <c r="M16" s="224">
        <f t="shared" si="2"/>
        <v>1998</v>
      </c>
      <c r="N16" s="224">
        <f t="shared" si="2"/>
        <v>1999</v>
      </c>
      <c r="O16" s="224">
        <f t="shared" si="2"/>
        <v>2000</v>
      </c>
      <c r="P16" s="224">
        <f t="shared" si="2"/>
        <v>2001</v>
      </c>
      <c r="Q16" s="224">
        <f t="shared" si="2"/>
        <v>2002</v>
      </c>
      <c r="R16" s="224">
        <f t="shared" si="2"/>
        <v>2003</v>
      </c>
      <c r="S16" s="224">
        <f t="shared" si="2"/>
        <v>2004</v>
      </c>
      <c r="T16" s="224">
        <f t="shared" si="2"/>
        <v>2005</v>
      </c>
      <c r="U16" s="224">
        <f t="shared" si="2"/>
        <v>2006</v>
      </c>
      <c r="V16" s="224">
        <f t="shared" si="2"/>
        <v>2007</v>
      </c>
      <c r="W16" s="224">
        <f t="shared" si="2"/>
        <v>2008</v>
      </c>
      <c r="X16" s="224">
        <f t="shared" si="2"/>
        <v>2009</v>
      </c>
      <c r="Y16" s="224">
        <f t="shared" si="2"/>
        <v>2010</v>
      </c>
      <c r="Z16" s="224">
        <f t="shared" si="2"/>
        <v>2011</v>
      </c>
      <c r="AA16" s="224">
        <f t="shared" si="2"/>
        <v>2012</v>
      </c>
      <c r="AB16" s="224">
        <f t="shared" si="2"/>
        <v>2013</v>
      </c>
      <c r="AC16" s="224">
        <f t="shared" si="2"/>
        <v>2014</v>
      </c>
      <c r="AD16" s="224">
        <f t="shared" si="2"/>
        <v>2015</v>
      </c>
      <c r="AE16" s="224">
        <f t="shared" si="2"/>
        <v>2016</v>
      </c>
      <c r="AF16" s="224">
        <f t="shared" si="2"/>
        <v>2017</v>
      </c>
      <c r="AG16" s="224">
        <f t="shared" si="2"/>
        <v>2018</v>
      </c>
    </row>
    <row r="17" spans="2:33" ht="12.75">
      <c r="D17" s="225" t="s">
        <v>311</v>
      </c>
      <c r="E17" s="226">
        <v>1958.35583006409</v>
      </c>
      <c r="F17" s="226">
        <v>1943.4211408817471</v>
      </c>
      <c r="G17" s="226">
        <v>1948.5726225217525</v>
      </c>
      <c r="H17" s="226">
        <v>1973.9348562938035</v>
      </c>
      <c r="I17" s="226">
        <v>2048.3462462749703</v>
      </c>
      <c r="J17" s="226">
        <v>2112.7715884261461</v>
      </c>
      <c r="K17" s="226">
        <v>2087.8110889868449</v>
      </c>
      <c r="L17" s="226">
        <v>2034.1888811937272</v>
      </c>
      <c r="M17" s="226">
        <v>1940.5452703987896</v>
      </c>
      <c r="N17" s="226">
        <v>1950.0824681380557</v>
      </c>
      <c r="O17" s="226">
        <v>1904.5691116038281</v>
      </c>
      <c r="P17" s="226">
        <v>1831.7254356657052</v>
      </c>
      <c r="Q17" s="226">
        <v>1819.5461725383166</v>
      </c>
      <c r="R17" s="226">
        <v>1714.7135556229293</v>
      </c>
      <c r="S17" s="226">
        <v>1652.6620122152092</v>
      </c>
      <c r="T17" s="226">
        <v>1539.4401765069417</v>
      </c>
      <c r="U17" s="226">
        <v>1448.5291274227368</v>
      </c>
      <c r="V17" s="226">
        <v>1308.7563564208258</v>
      </c>
      <c r="W17" s="226">
        <v>1146.2486520143348</v>
      </c>
      <c r="X17" s="226">
        <v>1083.1656392348884</v>
      </c>
      <c r="Y17" s="226">
        <v>1041.7375602673035</v>
      </c>
      <c r="Z17" s="226">
        <v>1089.8636630489566</v>
      </c>
      <c r="AA17" s="226">
        <v>1032.5172234384984</v>
      </c>
      <c r="AB17" s="226">
        <v>1010.8913082440329</v>
      </c>
      <c r="AC17" s="226">
        <v>953.2070932481904</v>
      </c>
      <c r="AD17" s="226">
        <v>884.37117527042938</v>
      </c>
      <c r="AE17" s="226">
        <v>828.97541825148039</v>
      </c>
      <c r="AF17" s="226">
        <v>810.89929001414123</v>
      </c>
      <c r="AG17" s="226">
        <v>759.25764551666305</v>
      </c>
    </row>
    <row r="18" spans="2:33" ht="12.75">
      <c r="D18" s="227" t="s">
        <v>312</v>
      </c>
      <c r="E18" s="226">
        <v>2130.2254791280034</v>
      </c>
      <c r="F18" s="226">
        <v>2098.0649446955317</v>
      </c>
      <c r="G18" s="226">
        <v>2029.3409240250969</v>
      </c>
      <c r="H18" s="226">
        <v>2015.1819087463975</v>
      </c>
      <c r="I18" s="226">
        <v>2033.2802537555976</v>
      </c>
      <c r="J18" s="226">
        <v>2052.7201046495279</v>
      </c>
      <c r="K18" s="226">
        <v>2092.6339064347103</v>
      </c>
      <c r="L18" s="226">
        <v>2080.2414860458157</v>
      </c>
      <c r="M18" s="226">
        <v>1888.5231574875454</v>
      </c>
      <c r="N18" s="226">
        <v>1911.6355025217406</v>
      </c>
      <c r="O18" s="226">
        <v>2033.8562789712814</v>
      </c>
      <c r="P18" s="226">
        <v>2018.4247857340654</v>
      </c>
      <c r="Q18" s="226">
        <v>2067.8509730228834</v>
      </c>
      <c r="R18" s="226">
        <v>2100.4529009454982</v>
      </c>
      <c r="S18" s="226">
        <v>2103.9714255823696</v>
      </c>
      <c r="T18" s="226">
        <v>2051.419730211097</v>
      </c>
      <c r="U18" s="226">
        <v>2078.7572311459253</v>
      </c>
      <c r="V18" s="226">
        <v>2146.4488265822729</v>
      </c>
      <c r="W18" s="226">
        <v>1984.0173131221013</v>
      </c>
      <c r="X18" s="226">
        <v>1860.5602030205425</v>
      </c>
      <c r="Y18" s="226">
        <v>2043.3389129268992</v>
      </c>
      <c r="Z18" s="226">
        <v>1990.3812848917958</v>
      </c>
      <c r="AA18" s="226">
        <v>2030.9756786706432</v>
      </c>
      <c r="AB18" s="226">
        <v>2087.0345513382886</v>
      </c>
      <c r="AC18" s="226">
        <v>2051.0357075021088</v>
      </c>
      <c r="AD18" s="226">
        <v>1999.6559968039701</v>
      </c>
      <c r="AE18" s="226">
        <v>1888.5073537079268</v>
      </c>
      <c r="AF18" s="226">
        <v>1863.2135364824378</v>
      </c>
      <c r="AG18" s="226">
        <v>1827.5088084178476</v>
      </c>
    </row>
    <row r="19" spans="2:33" ht="12.75">
      <c r="D19" s="227" t="s">
        <v>313</v>
      </c>
      <c r="E19" s="226">
        <v>226.85533766069642</v>
      </c>
      <c r="F19" s="226">
        <v>252.27252354786827</v>
      </c>
      <c r="G19" s="226">
        <v>267.89081179697627</v>
      </c>
      <c r="H19" s="226">
        <v>288.79601675153458</v>
      </c>
      <c r="I19" s="226">
        <v>317.94975866618086</v>
      </c>
      <c r="J19" s="226">
        <v>343.60331054429372</v>
      </c>
      <c r="K19" s="226">
        <v>364.87618227552366</v>
      </c>
      <c r="L19" s="226">
        <v>365.33762714878827</v>
      </c>
      <c r="M19" s="226">
        <v>358.51655626916363</v>
      </c>
      <c r="N19" s="226">
        <v>384.60732913916451</v>
      </c>
      <c r="O19" s="226">
        <v>407.62028202666102</v>
      </c>
      <c r="P19" s="226">
        <v>410.48630798186457</v>
      </c>
      <c r="Q19" s="226">
        <v>445.4363260642055</v>
      </c>
      <c r="R19" s="226">
        <v>474.21277499872167</v>
      </c>
      <c r="S19" s="226">
        <v>530.28625568727102</v>
      </c>
      <c r="T19" s="226">
        <v>598.70192461138151</v>
      </c>
      <c r="U19" s="226">
        <v>632.82647670790982</v>
      </c>
      <c r="V19" s="226">
        <v>655.00669283522291</v>
      </c>
      <c r="W19" s="226">
        <v>611.04678241224883</v>
      </c>
      <c r="X19" s="226">
        <v>592.16809194488303</v>
      </c>
      <c r="Y19" s="226">
        <v>629.14486813307565</v>
      </c>
      <c r="Z19" s="226">
        <v>654.37905567694816</v>
      </c>
      <c r="AA19" s="226">
        <v>647.68833554554965</v>
      </c>
      <c r="AB19" s="226">
        <v>611.24690600415602</v>
      </c>
      <c r="AC19" s="226">
        <v>593.75951239221013</v>
      </c>
      <c r="AD19" s="226">
        <v>594.92921061096933</v>
      </c>
      <c r="AE19" s="226">
        <v>603.42622264567819</v>
      </c>
      <c r="AF19" s="226">
        <v>600.8764455940177</v>
      </c>
      <c r="AG19" s="226">
        <v>629.37945835531275</v>
      </c>
    </row>
    <row r="20" spans="2:33" ht="12.75">
      <c r="D20" s="227" t="s">
        <v>314</v>
      </c>
      <c r="E20" s="226">
        <v>85.610096838843077</v>
      </c>
      <c r="F20" s="226">
        <v>85.203100095663174</v>
      </c>
      <c r="G20" s="226">
        <v>96.423094135639957</v>
      </c>
      <c r="H20" s="226">
        <v>85.976208878077998</v>
      </c>
      <c r="I20" s="226">
        <v>100.76053277320837</v>
      </c>
      <c r="J20" s="226">
        <v>99.312094552785268</v>
      </c>
      <c r="K20" s="226">
        <v>95.819601040746576</v>
      </c>
      <c r="L20" s="226">
        <v>103.61422415728835</v>
      </c>
      <c r="M20" s="226">
        <v>97.457441026320083</v>
      </c>
      <c r="N20" s="226">
        <v>99.151806522657566</v>
      </c>
      <c r="O20" s="226">
        <v>115.04818813315352</v>
      </c>
      <c r="P20" s="226">
        <v>112.33072319424184</v>
      </c>
      <c r="Q20" s="226">
        <v>120.45459911953209</v>
      </c>
      <c r="R20" s="226">
        <v>142.2000223192785</v>
      </c>
      <c r="S20" s="226">
        <v>155.24230948961576</v>
      </c>
      <c r="T20" s="226">
        <v>173.99136936639582</v>
      </c>
      <c r="U20" s="226">
        <v>181.12563315402542</v>
      </c>
      <c r="V20" s="226">
        <v>195.64278268143391</v>
      </c>
      <c r="W20" s="226">
        <v>194.76764334064484</v>
      </c>
      <c r="X20" s="226">
        <v>196.47761030049014</v>
      </c>
      <c r="Y20" s="226">
        <v>201.72013603295491</v>
      </c>
      <c r="Z20" s="226">
        <v>202.3436572426609</v>
      </c>
      <c r="AA20" s="226">
        <v>208.39613439465961</v>
      </c>
      <c r="AB20" s="226">
        <v>212.38012679300502</v>
      </c>
      <c r="AC20" s="226">
        <v>219.22152929592897</v>
      </c>
      <c r="AD20" s="226">
        <v>222.14258277607624</v>
      </c>
      <c r="AE20" s="226">
        <v>218.7991473346745</v>
      </c>
      <c r="AF20" s="226">
        <v>225.84378927405569</v>
      </c>
      <c r="AG20" s="226">
        <v>225.55208363878273</v>
      </c>
    </row>
    <row r="21" spans="2:33" ht="13.5" thickBot="1">
      <c r="D21" s="227" t="s">
        <v>315</v>
      </c>
      <c r="E21" s="226">
        <v>226.67804571896536</v>
      </c>
      <c r="F21" s="226">
        <v>228.10790973116821</v>
      </c>
      <c r="G21" s="226">
        <v>223.97297892333839</v>
      </c>
      <c r="H21" s="226">
        <v>215.03660394441465</v>
      </c>
      <c r="I21" s="226">
        <v>218.15121451957646</v>
      </c>
      <c r="J21" s="226">
        <v>226.53168398591558</v>
      </c>
      <c r="K21" s="226">
        <v>227.42655960995992</v>
      </c>
      <c r="L21" s="226">
        <v>234.82659669301739</v>
      </c>
      <c r="M21" s="226">
        <v>217.50451905970061</v>
      </c>
      <c r="N21" s="226">
        <v>226.74349464091205</v>
      </c>
      <c r="O21" s="226">
        <v>239.69446408451091</v>
      </c>
      <c r="P21" s="226">
        <v>213.44383726764994</v>
      </c>
      <c r="Q21" s="226">
        <v>226.33457583814518</v>
      </c>
      <c r="R21" s="226">
        <v>244.94888161488714</v>
      </c>
      <c r="S21" s="226">
        <v>255.19083866147321</v>
      </c>
      <c r="T21" s="226">
        <v>273.22275081452483</v>
      </c>
      <c r="U21" s="226">
        <v>282.27994240281487</v>
      </c>
      <c r="V21" s="226">
        <v>302.37484678679988</v>
      </c>
      <c r="W21" s="226">
        <v>293.87302411015486</v>
      </c>
      <c r="X21" s="226">
        <v>279.08703450369217</v>
      </c>
      <c r="Y21" s="226">
        <v>297.60435301421381</v>
      </c>
      <c r="Z21" s="226">
        <v>290.55575058718887</v>
      </c>
      <c r="AA21" s="226">
        <v>286.45360017710624</v>
      </c>
      <c r="AB21" s="226">
        <v>309.06680559863275</v>
      </c>
      <c r="AC21" s="226">
        <v>302.98969592951244</v>
      </c>
      <c r="AD21" s="226">
        <v>300.01446934863844</v>
      </c>
      <c r="AE21" s="226">
        <v>271.56419336479684</v>
      </c>
      <c r="AF21" s="226">
        <v>281.47521268634318</v>
      </c>
      <c r="AG21" s="226">
        <v>284.46808697496431</v>
      </c>
    </row>
    <row r="22" spans="2:33" ht="13.5" thickTop="1">
      <c r="D22" s="228" t="s">
        <v>316</v>
      </c>
      <c r="E22" s="229">
        <f t="shared" ref="E22" si="3">SUM(E17:E21)</f>
        <v>4627.7247894105976</v>
      </c>
      <c r="F22" s="229">
        <f t="shared" ref="F22" si="4">SUM(F17:F21)</f>
        <v>4607.0696189519786</v>
      </c>
      <c r="G22" s="229">
        <f t="shared" ref="G22" si="5">SUM(G17:G21)</f>
        <v>4566.2004314028045</v>
      </c>
      <c r="H22" s="229">
        <f t="shared" ref="H22" si="6">SUM(H17:H21)</f>
        <v>4578.9255946142284</v>
      </c>
      <c r="I22" s="229">
        <f t="shared" ref="I22" si="7">SUM(I17:I21)</f>
        <v>4718.4880059895331</v>
      </c>
      <c r="J22" s="229">
        <f t="shared" ref="J22" si="8">SUM(J17:J21)</f>
        <v>4834.9387821586679</v>
      </c>
      <c r="K22" s="229">
        <f t="shared" ref="K22" si="9">SUM(K17:K21)</f>
        <v>4868.5673383477852</v>
      </c>
      <c r="L22" s="229">
        <f t="shared" ref="L22" si="10">SUM(L17:L21)</f>
        <v>4818.2088152386368</v>
      </c>
      <c r="M22" s="229">
        <f t="shared" ref="M22" si="11">SUM(M17:M21)</f>
        <v>4502.5469442415197</v>
      </c>
      <c r="N22" s="229">
        <f t="shared" ref="N22" si="12">SUM(N17:N21)</f>
        <v>4572.2206009625306</v>
      </c>
      <c r="O22" s="229">
        <f t="shared" ref="O22" si="13">SUM(O17:O21)</f>
        <v>4700.7883248194348</v>
      </c>
      <c r="P22" s="229">
        <f t="shared" ref="P22" si="14">SUM(P17:P21)</f>
        <v>4586.4110898435265</v>
      </c>
      <c r="Q22" s="229">
        <f t="shared" ref="Q22" si="15">SUM(Q17:Q21)</f>
        <v>4679.6226465830832</v>
      </c>
      <c r="R22" s="229">
        <f t="shared" ref="R22" si="16">SUM(R17:R21)</f>
        <v>4676.528135501314</v>
      </c>
      <c r="S22" s="229">
        <f t="shared" ref="S22" si="17">SUM(S17:S21)</f>
        <v>4697.3528416359386</v>
      </c>
      <c r="T22" s="229">
        <f t="shared" ref="T22" si="18">SUM(T17:T21)</f>
        <v>4636.7759515103407</v>
      </c>
      <c r="U22" s="229">
        <f t="shared" ref="U22" si="19">SUM(U17:U21)</f>
        <v>4623.5184108334124</v>
      </c>
      <c r="V22" s="229">
        <f t="shared" ref="V22" si="20">SUM(V17:V21)</f>
        <v>4608.2295053065554</v>
      </c>
      <c r="W22" s="229">
        <f t="shared" ref="W22" si="21">SUM(W17:W21)</f>
        <v>4229.9534149994852</v>
      </c>
      <c r="X22" s="229">
        <f t="shared" ref="X22" si="22">SUM(X17:X21)</f>
        <v>4011.4585790044966</v>
      </c>
      <c r="Y22" s="229">
        <f t="shared" ref="Y22" si="23">SUM(Y17:Y21)</f>
        <v>4213.5458303744472</v>
      </c>
      <c r="Z22" s="229">
        <f t="shared" ref="Z22" si="24">SUM(Z17:Z21)</f>
        <v>4227.5234114475497</v>
      </c>
      <c r="AA22" s="229">
        <f t="shared" ref="AA22" si="25">SUM(AA17:AA21)</f>
        <v>4206.0309722264574</v>
      </c>
      <c r="AB22" s="229">
        <f t="shared" ref="AB22" si="26">SUM(AB17:AB21)</f>
        <v>4230.6196979781143</v>
      </c>
      <c r="AC22" s="229">
        <f t="shared" ref="AC22" si="27">SUM(AC17:AC21)</f>
        <v>4120.2135383679506</v>
      </c>
      <c r="AD22" s="229">
        <f t="shared" ref="AD22" si="28">SUM(AD17:AD21)</f>
        <v>4001.1134348100836</v>
      </c>
      <c r="AE22" s="229">
        <f t="shared" ref="AE22" si="29">SUM(AE17:AE21)</f>
        <v>3811.2723353045567</v>
      </c>
      <c r="AF22" s="229">
        <f t="shared" ref="AF22" si="30">SUM(AF17:AF21)</f>
        <v>3782.3082740509958</v>
      </c>
      <c r="AG22" s="229">
        <f t="shared" ref="AG22" si="31">SUM(AG17:AG21)</f>
        <v>3726.16608290357</v>
      </c>
    </row>
    <row r="23" spans="2:33" ht="12.75">
      <c r="D23" s="231"/>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row>
    <row r="24" spans="2:33" ht="12.75">
      <c r="D24" s="231"/>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row>
    <row r="25" spans="2:33" ht="12.75">
      <c r="D25" s="231"/>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row>
    <row r="27" spans="2:33" ht="12.75">
      <c r="B27" s="220" t="s">
        <v>308</v>
      </c>
      <c r="C27" s="221">
        <v>32</v>
      </c>
      <c r="D27" s="219" t="s">
        <v>318</v>
      </c>
    </row>
    <row r="28" spans="2:33" s="222" customFormat="1" ht="12.75">
      <c r="D28" s="223" t="s">
        <v>310</v>
      </c>
      <c r="E28" s="224">
        <v>1990</v>
      </c>
      <c r="F28" s="224">
        <v>1991</v>
      </c>
      <c r="G28" s="224">
        <v>1992</v>
      </c>
      <c r="H28" s="224">
        <v>1993</v>
      </c>
      <c r="I28" s="224">
        <v>1994</v>
      </c>
      <c r="J28" s="224">
        <f t="shared" ref="J28:AG28" si="32">I28+1</f>
        <v>1995</v>
      </c>
      <c r="K28" s="224">
        <f t="shared" si="32"/>
        <v>1996</v>
      </c>
      <c r="L28" s="224">
        <f t="shared" si="32"/>
        <v>1997</v>
      </c>
      <c r="M28" s="224">
        <f t="shared" si="32"/>
        <v>1998</v>
      </c>
      <c r="N28" s="224">
        <f t="shared" si="32"/>
        <v>1999</v>
      </c>
      <c r="O28" s="224">
        <f t="shared" si="32"/>
        <v>2000</v>
      </c>
      <c r="P28" s="224">
        <f t="shared" si="32"/>
        <v>2001</v>
      </c>
      <c r="Q28" s="224">
        <f t="shared" si="32"/>
        <v>2002</v>
      </c>
      <c r="R28" s="224">
        <f t="shared" si="32"/>
        <v>2003</v>
      </c>
      <c r="S28" s="224">
        <f t="shared" si="32"/>
        <v>2004</v>
      </c>
      <c r="T28" s="224">
        <f t="shared" si="32"/>
        <v>2005</v>
      </c>
      <c r="U28" s="224">
        <f t="shared" si="32"/>
        <v>2006</v>
      </c>
      <c r="V28" s="224">
        <f t="shared" si="32"/>
        <v>2007</v>
      </c>
      <c r="W28" s="224">
        <f t="shared" si="32"/>
        <v>2008</v>
      </c>
      <c r="X28" s="224">
        <f t="shared" si="32"/>
        <v>2009</v>
      </c>
      <c r="Y28" s="224">
        <f t="shared" si="32"/>
        <v>2010</v>
      </c>
      <c r="Z28" s="224">
        <f t="shared" si="32"/>
        <v>2011</v>
      </c>
      <c r="AA28" s="224">
        <f t="shared" si="32"/>
        <v>2012</v>
      </c>
      <c r="AB28" s="224">
        <f t="shared" si="32"/>
        <v>2013</v>
      </c>
      <c r="AC28" s="224">
        <f t="shared" si="32"/>
        <v>2014</v>
      </c>
      <c r="AD28" s="224">
        <f t="shared" si="32"/>
        <v>2015</v>
      </c>
      <c r="AE28" s="224">
        <f t="shared" si="32"/>
        <v>2016</v>
      </c>
      <c r="AF28" s="224">
        <f t="shared" si="32"/>
        <v>2017</v>
      </c>
      <c r="AG28" s="224">
        <f t="shared" si="32"/>
        <v>2018</v>
      </c>
    </row>
    <row r="29" spans="2:33" ht="12.75">
      <c r="D29" s="225" t="s">
        <v>311</v>
      </c>
      <c r="E29" s="226">
        <v>2965.6642901758159</v>
      </c>
      <c r="F29" s="226">
        <v>3138.3029065418577</v>
      </c>
      <c r="G29" s="226">
        <v>3237.3457423649038</v>
      </c>
      <c r="H29" s="226">
        <v>3293.563202696163</v>
      </c>
      <c r="I29" s="226">
        <v>3430.5127146837394</v>
      </c>
      <c r="J29" s="226">
        <v>3568.9520938390106</v>
      </c>
      <c r="K29" s="226">
        <v>3668.4132179492758</v>
      </c>
      <c r="L29" s="226">
        <v>3696.780301203612</v>
      </c>
      <c r="M29" s="226">
        <v>3671.9264735377888</v>
      </c>
      <c r="N29" s="226">
        <v>3733.3390193495479</v>
      </c>
      <c r="O29" s="226">
        <v>3728.7066883305743</v>
      </c>
      <c r="P29" s="226">
        <v>3790.782898152439</v>
      </c>
      <c r="Q29" s="226">
        <v>3737.9799280338348</v>
      </c>
      <c r="R29" s="226">
        <v>3678.7699160025131</v>
      </c>
      <c r="S29" s="226">
        <v>3590.7733078475385</v>
      </c>
      <c r="T29" s="226">
        <v>3509.5302103497988</v>
      </c>
      <c r="U29" s="226">
        <v>3470.3833309603888</v>
      </c>
      <c r="V29" s="226">
        <v>3430.3689334854998</v>
      </c>
      <c r="W29" s="226">
        <v>3318.4213555080623</v>
      </c>
      <c r="X29" s="226">
        <v>3271.984791564988</v>
      </c>
      <c r="Y29" s="226">
        <v>3285.7609479420375</v>
      </c>
      <c r="Z29" s="226">
        <v>3214.8537058031343</v>
      </c>
      <c r="AA29" s="226">
        <v>3228.2822316879306</v>
      </c>
      <c r="AB29" s="226">
        <v>3135.1788262204532</v>
      </c>
      <c r="AC29" s="226">
        <v>3064.5133538464233</v>
      </c>
      <c r="AD29" s="226">
        <v>3048.244542137787</v>
      </c>
      <c r="AE29" s="226">
        <v>3022.8158520316042</v>
      </c>
      <c r="AF29" s="226">
        <v>3001.3019660589971</v>
      </c>
      <c r="AG29" s="226">
        <v>2965.1681194552043</v>
      </c>
    </row>
    <row r="30" spans="2:33" ht="12.75">
      <c r="D30" s="227" t="s">
        <v>312</v>
      </c>
      <c r="E30" s="226">
        <v>3.2546739680399998E-2</v>
      </c>
      <c r="F30" s="226">
        <v>3.0417513719999997E-2</v>
      </c>
      <c r="G30" s="226">
        <v>3.0417513719999997E-2</v>
      </c>
      <c r="H30" s="226">
        <v>2.8592462896800001E-2</v>
      </c>
      <c r="I30" s="226">
        <v>2.5246536387600004E-2</v>
      </c>
      <c r="J30" s="226">
        <v>3.1025863994400001E-2</v>
      </c>
      <c r="K30" s="226">
        <v>3.0721688857200002E-2</v>
      </c>
      <c r="L30" s="226">
        <v>3.2850914817599997E-2</v>
      </c>
      <c r="M30" s="226">
        <v>3.2546739680399998E-2</v>
      </c>
      <c r="N30" s="226">
        <v>4.2584519208000007E-2</v>
      </c>
      <c r="O30" s="226">
        <v>4.5515792000000006E-2</v>
      </c>
      <c r="P30" s="226">
        <v>4.7386304000000004E-2</v>
      </c>
      <c r="Q30" s="226">
        <v>4.5515792000000006E-2</v>
      </c>
      <c r="R30" s="226">
        <v>4.0839512000000008E-2</v>
      </c>
      <c r="S30" s="226">
        <v>4.0527760000000003E-2</v>
      </c>
      <c r="T30" s="226">
        <v>3.7048092000000005E-2</v>
      </c>
      <c r="U30" s="226">
        <v>3.2831236E-2</v>
      </c>
      <c r="V30" s="226">
        <v>3.4036052000000004E-2</v>
      </c>
      <c r="W30" s="226">
        <v>3.7650500000000003E-2</v>
      </c>
      <c r="X30" s="226">
        <v>4.3975784000000004E-2</v>
      </c>
      <c r="Y30" s="226">
        <v>4.3373375999999998E-2</v>
      </c>
      <c r="Z30" s="226">
        <v>4.3373375999999998E-2</v>
      </c>
      <c r="AA30" s="226">
        <v>4.0361336000000005E-2</v>
      </c>
      <c r="AB30" s="226">
        <v>3.9256157620426731E-2</v>
      </c>
      <c r="AC30" s="226">
        <v>3.8951846321043586E-2</v>
      </c>
      <c r="AD30" s="226">
        <v>3.8647535021660427E-2</v>
      </c>
      <c r="AE30" s="226">
        <v>4.13863367161088E-2</v>
      </c>
      <c r="AF30" s="226">
        <v>4.13863367161088E-2</v>
      </c>
      <c r="AG30" s="226">
        <v>4.1572515778724638E-2</v>
      </c>
    </row>
    <row r="31" spans="2:33" ht="12.75">
      <c r="D31" s="227" t="s">
        <v>313</v>
      </c>
      <c r="E31" s="226">
        <v>3.2592972453709592E-3</v>
      </c>
      <c r="F31" s="226">
        <v>7.8146355832077238E-3</v>
      </c>
      <c r="G31" s="226">
        <v>2.0211687329419512E-2</v>
      </c>
      <c r="H31" s="226">
        <v>4.1031027656140751E-2</v>
      </c>
      <c r="I31" s="226">
        <v>7.2819964625404035E-2</v>
      </c>
      <c r="J31" s="226">
        <v>0.14086748132003635</v>
      </c>
      <c r="K31" s="226">
        <v>0.23134022790156825</v>
      </c>
      <c r="L31" s="226">
        <v>0.33879023314675738</v>
      </c>
      <c r="M31" s="226">
        <v>0.5492169442518251</v>
      </c>
      <c r="N31" s="226">
        <v>0.78736154330306185</v>
      </c>
      <c r="O31" s="226">
        <v>1.1408740501286758</v>
      </c>
      <c r="P31" s="226">
        <v>1.7593224832124426</v>
      </c>
      <c r="Q31" s="226">
        <v>2.4514435301952751</v>
      </c>
      <c r="R31" s="226">
        <v>3.0951413733860389</v>
      </c>
      <c r="S31" s="226">
        <v>3.3727242942346916</v>
      </c>
      <c r="T31" s="226">
        <v>3.9744824412979058</v>
      </c>
      <c r="U31" s="226">
        <v>4.3915813958773029</v>
      </c>
      <c r="V31" s="226">
        <v>4.6451963055911056</v>
      </c>
      <c r="W31" s="226">
        <v>4.922100926859442</v>
      </c>
      <c r="X31" s="226">
        <v>4.7989883721244899</v>
      </c>
      <c r="Y31" s="226">
        <v>4.6673087999999998</v>
      </c>
      <c r="Z31" s="226">
        <v>4.5894016000000004</v>
      </c>
      <c r="AA31" s="226">
        <v>4.3246783999999998</v>
      </c>
      <c r="AB31" s="226">
        <v>3.9491882115711059</v>
      </c>
      <c r="AC31" s="226">
        <v>3.7291908139165053</v>
      </c>
      <c r="AD31" s="226">
        <v>3.3165088416519271</v>
      </c>
      <c r="AE31" s="226">
        <v>2.8161644252637932</v>
      </c>
      <c r="AF31" s="226">
        <v>2.3915981803196433</v>
      </c>
      <c r="AG31" s="226">
        <v>1.9493819791908777</v>
      </c>
    </row>
    <row r="32" spans="2:33" ht="12.75">
      <c r="D32" s="227" t="s">
        <v>314</v>
      </c>
      <c r="E32" s="226" t="s">
        <v>526</v>
      </c>
      <c r="F32" s="226" t="s">
        <v>526</v>
      </c>
      <c r="G32" s="226" t="s">
        <v>526</v>
      </c>
      <c r="H32" s="226" t="s">
        <v>526</v>
      </c>
      <c r="I32" s="226" t="s">
        <v>526</v>
      </c>
      <c r="J32" s="226" t="s">
        <v>526</v>
      </c>
      <c r="K32" s="226" t="s">
        <v>526</v>
      </c>
      <c r="L32" s="226" t="s">
        <v>526</v>
      </c>
      <c r="M32" s="226" t="s">
        <v>526</v>
      </c>
      <c r="N32" s="226" t="s">
        <v>526</v>
      </c>
      <c r="O32" s="226" t="s">
        <v>526</v>
      </c>
      <c r="P32" s="226" t="s">
        <v>526</v>
      </c>
      <c r="Q32" s="226" t="s">
        <v>526</v>
      </c>
      <c r="R32" s="226" t="s">
        <v>526</v>
      </c>
      <c r="S32" s="226" t="s">
        <v>526</v>
      </c>
      <c r="T32" s="226" t="s">
        <v>526</v>
      </c>
      <c r="U32" s="226" t="s">
        <v>526</v>
      </c>
      <c r="V32" s="226" t="s">
        <v>526</v>
      </c>
      <c r="W32" s="226" t="s">
        <v>526</v>
      </c>
      <c r="X32" s="226" t="s">
        <v>526</v>
      </c>
      <c r="Y32" s="226" t="s">
        <v>526</v>
      </c>
      <c r="Z32" s="226" t="s">
        <v>526</v>
      </c>
      <c r="AA32" s="226" t="s">
        <v>526</v>
      </c>
      <c r="AB32" s="226" t="s">
        <v>526</v>
      </c>
      <c r="AC32" s="226" t="s">
        <v>526</v>
      </c>
      <c r="AD32" s="226" t="s">
        <v>526</v>
      </c>
      <c r="AE32" s="226" t="s">
        <v>526</v>
      </c>
      <c r="AF32" s="226" t="s">
        <v>526</v>
      </c>
      <c r="AG32" s="226" t="s">
        <v>526</v>
      </c>
    </row>
    <row r="33" spans="2:33" ht="13.5" thickBot="1">
      <c r="D33" s="227" t="s">
        <v>315</v>
      </c>
      <c r="E33" s="226" t="s">
        <v>526</v>
      </c>
      <c r="F33" s="226" t="s">
        <v>526</v>
      </c>
      <c r="G33" s="226" t="s">
        <v>526</v>
      </c>
      <c r="H33" s="226" t="s">
        <v>526</v>
      </c>
      <c r="I33" s="226" t="s">
        <v>526</v>
      </c>
      <c r="J33" s="226" t="s">
        <v>526</v>
      </c>
      <c r="K33" s="226" t="s">
        <v>526</v>
      </c>
      <c r="L33" s="226" t="s">
        <v>526</v>
      </c>
      <c r="M33" s="226" t="s">
        <v>526</v>
      </c>
      <c r="N33" s="226" t="s">
        <v>526</v>
      </c>
      <c r="O33" s="226" t="s">
        <v>526</v>
      </c>
      <c r="P33" s="226" t="s">
        <v>526</v>
      </c>
      <c r="Q33" s="226" t="s">
        <v>526</v>
      </c>
      <c r="R33" s="226" t="s">
        <v>526</v>
      </c>
      <c r="S33" s="226" t="s">
        <v>526</v>
      </c>
      <c r="T33" s="226">
        <v>2.3899999999999998E-5</v>
      </c>
      <c r="U33" s="226">
        <v>0.1069286</v>
      </c>
      <c r="V33" s="226">
        <v>0.14899259999999998</v>
      </c>
      <c r="W33" s="226">
        <v>0.16847109999999998</v>
      </c>
      <c r="X33" s="226">
        <v>0.53078171600000001</v>
      </c>
      <c r="Y33" s="226">
        <v>8.8339674586600001</v>
      </c>
      <c r="Z33" s="226">
        <v>8.5879349099500004</v>
      </c>
      <c r="AA33" s="226">
        <v>8.7519986874299995</v>
      </c>
      <c r="AB33" s="226">
        <v>10.029602303284575</v>
      </c>
      <c r="AC33" s="226">
        <v>12.160317251968593</v>
      </c>
      <c r="AD33" s="226">
        <v>14.972834496216414</v>
      </c>
      <c r="AE33" s="226">
        <v>17.719574450006554</v>
      </c>
      <c r="AF33" s="226">
        <v>19.453892612989709</v>
      </c>
      <c r="AG33" s="226">
        <v>19.709370751243771</v>
      </c>
    </row>
    <row r="34" spans="2:33" ht="13.5" thickTop="1">
      <c r="D34" s="228" t="s">
        <v>316</v>
      </c>
      <c r="E34" s="229">
        <f t="shared" ref="E34:AB34" si="33">SUM(E29:E33)</f>
        <v>2965.7000962127418</v>
      </c>
      <c r="F34" s="229">
        <f t="shared" si="33"/>
        <v>3138.3411386911607</v>
      </c>
      <c r="G34" s="229">
        <f t="shared" si="33"/>
        <v>3237.3963715659529</v>
      </c>
      <c r="H34" s="229">
        <f t="shared" si="33"/>
        <v>3293.6328261867161</v>
      </c>
      <c r="I34" s="229">
        <f t="shared" si="33"/>
        <v>3430.6107811847523</v>
      </c>
      <c r="J34" s="229">
        <f t="shared" si="33"/>
        <v>3569.123987184325</v>
      </c>
      <c r="K34" s="229">
        <f t="shared" si="33"/>
        <v>3668.6752798660345</v>
      </c>
      <c r="L34" s="229">
        <f t="shared" si="33"/>
        <v>3697.1519423515765</v>
      </c>
      <c r="M34" s="229">
        <f t="shared" si="33"/>
        <v>3672.5082372217212</v>
      </c>
      <c r="N34" s="229">
        <f t="shared" si="33"/>
        <v>3734.1689654120592</v>
      </c>
      <c r="O34" s="229">
        <f t="shared" si="33"/>
        <v>3729.8930781727031</v>
      </c>
      <c r="P34" s="229">
        <f t="shared" si="33"/>
        <v>3792.5896069396517</v>
      </c>
      <c r="Q34" s="229">
        <f t="shared" si="33"/>
        <v>3740.4768873560301</v>
      </c>
      <c r="R34" s="229">
        <f t="shared" si="33"/>
        <v>3681.905896887899</v>
      </c>
      <c r="S34" s="229">
        <f t="shared" si="33"/>
        <v>3594.1865599017729</v>
      </c>
      <c r="T34" s="229">
        <f t="shared" si="33"/>
        <v>3513.5417647830968</v>
      </c>
      <c r="U34" s="229">
        <f t="shared" si="33"/>
        <v>3474.9146721922666</v>
      </c>
      <c r="V34" s="229">
        <f t="shared" si="33"/>
        <v>3435.1971584430908</v>
      </c>
      <c r="W34" s="229">
        <f t="shared" si="33"/>
        <v>3323.5495780349215</v>
      </c>
      <c r="X34" s="229">
        <f t="shared" si="33"/>
        <v>3277.3585374371123</v>
      </c>
      <c r="Y34" s="229">
        <f t="shared" si="33"/>
        <v>3299.3055975766974</v>
      </c>
      <c r="Z34" s="229">
        <f t="shared" si="33"/>
        <v>3228.0744156890846</v>
      </c>
      <c r="AA34" s="229">
        <f t="shared" si="33"/>
        <v>3241.3992701113602</v>
      </c>
      <c r="AB34" s="229">
        <f t="shared" si="33"/>
        <v>3149.1968728929296</v>
      </c>
      <c r="AC34" s="229">
        <f>SUM(AC29:AC33)</f>
        <v>3080.4418137586295</v>
      </c>
      <c r="AD34" s="229">
        <f>SUM(AD29:AD33)</f>
        <v>3066.5725330106766</v>
      </c>
      <c r="AE34" s="229">
        <f>SUM(AE29:AE33)</f>
        <v>3043.3929772435904</v>
      </c>
      <c r="AF34" s="229">
        <f>SUM(AF29:AF33)</f>
        <v>3023.1888431890229</v>
      </c>
      <c r="AG34" s="229">
        <f>SUM(AG29:AG33)</f>
        <v>2986.8684447014175</v>
      </c>
    </row>
    <row r="35" spans="2:33" ht="12.75">
      <c r="D35" s="231"/>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row>
    <row r="36" spans="2:33" ht="12.75">
      <c r="D36" s="231"/>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row>
    <row r="37" spans="2:33" ht="12.75">
      <c r="D37" s="231"/>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row>
    <row r="39" spans="2:33" ht="12.75">
      <c r="B39" s="220" t="s">
        <v>308</v>
      </c>
      <c r="C39" s="221">
        <v>55</v>
      </c>
      <c r="D39" s="219" t="s">
        <v>319</v>
      </c>
    </row>
    <row r="40" spans="2:33" s="222" customFormat="1" ht="12.75">
      <c r="D40" s="223" t="s">
        <v>310</v>
      </c>
      <c r="E40" s="224">
        <v>1990</v>
      </c>
      <c r="F40" s="224">
        <v>1991</v>
      </c>
      <c r="G40" s="224">
        <v>1992</v>
      </c>
      <c r="H40" s="224">
        <v>1993</v>
      </c>
      <c r="I40" s="224">
        <v>1994</v>
      </c>
      <c r="J40" s="224">
        <f t="shared" ref="J40:AG40" si="34">I40+1</f>
        <v>1995</v>
      </c>
      <c r="K40" s="224">
        <f t="shared" si="34"/>
        <v>1996</v>
      </c>
      <c r="L40" s="224">
        <f t="shared" si="34"/>
        <v>1997</v>
      </c>
      <c r="M40" s="224">
        <f t="shared" si="34"/>
        <v>1998</v>
      </c>
      <c r="N40" s="224">
        <f t="shared" si="34"/>
        <v>1999</v>
      </c>
      <c r="O40" s="224">
        <f t="shared" si="34"/>
        <v>2000</v>
      </c>
      <c r="P40" s="224">
        <f t="shared" si="34"/>
        <v>2001</v>
      </c>
      <c r="Q40" s="224">
        <f t="shared" si="34"/>
        <v>2002</v>
      </c>
      <c r="R40" s="224">
        <f t="shared" si="34"/>
        <v>2003</v>
      </c>
      <c r="S40" s="224">
        <f t="shared" si="34"/>
        <v>2004</v>
      </c>
      <c r="T40" s="224">
        <f t="shared" si="34"/>
        <v>2005</v>
      </c>
      <c r="U40" s="224">
        <f t="shared" si="34"/>
        <v>2006</v>
      </c>
      <c r="V40" s="224">
        <f t="shared" si="34"/>
        <v>2007</v>
      </c>
      <c r="W40" s="224">
        <f t="shared" si="34"/>
        <v>2008</v>
      </c>
      <c r="X40" s="224">
        <f t="shared" si="34"/>
        <v>2009</v>
      </c>
      <c r="Y40" s="224">
        <f t="shared" si="34"/>
        <v>2010</v>
      </c>
      <c r="Z40" s="224">
        <f t="shared" si="34"/>
        <v>2011</v>
      </c>
      <c r="AA40" s="224">
        <f t="shared" si="34"/>
        <v>2012</v>
      </c>
      <c r="AB40" s="224">
        <f t="shared" si="34"/>
        <v>2013</v>
      </c>
      <c r="AC40" s="224">
        <f t="shared" si="34"/>
        <v>2014</v>
      </c>
      <c r="AD40" s="224">
        <f t="shared" si="34"/>
        <v>2015</v>
      </c>
      <c r="AE40" s="224">
        <f t="shared" si="34"/>
        <v>2016</v>
      </c>
      <c r="AF40" s="224">
        <f t="shared" si="34"/>
        <v>2017</v>
      </c>
      <c r="AG40" s="224">
        <f t="shared" si="34"/>
        <v>2018</v>
      </c>
    </row>
    <row r="41" spans="2:33" ht="12.75">
      <c r="D41" s="225" t="s">
        <v>311</v>
      </c>
      <c r="E41" s="226">
        <v>1939.3585867036682</v>
      </c>
      <c r="F41" s="226">
        <v>1930.9836837885177</v>
      </c>
      <c r="G41" s="226">
        <v>1945.839502147458</v>
      </c>
      <c r="H41" s="226">
        <v>2027.6349986341875</v>
      </c>
      <c r="I41" s="226">
        <v>2010.7548782152126</v>
      </c>
      <c r="J41" s="226">
        <v>2092.7008117580922</v>
      </c>
      <c r="K41" s="226">
        <v>2062.1717869719228</v>
      </c>
      <c r="L41" s="226">
        <v>2051.1435601197472</v>
      </c>
      <c r="M41" s="226">
        <v>2105.5201023906784</v>
      </c>
      <c r="N41" s="226">
        <v>2171.395498782942</v>
      </c>
      <c r="O41" s="226">
        <v>2200.2938367471229</v>
      </c>
      <c r="P41" s="226">
        <v>2178.9394743513203</v>
      </c>
      <c r="Q41" s="226">
        <v>2202.5363379736727</v>
      </c>
      <c r="R41" s="226">
        <v>2136.3969088781287</v>
      </c>
      <c r="S41" s="226">
        <v>2207.946294003335</v>
      </c>
      <c r="T41" s="226">
        <v>2230.9366755149331</v>
      </c>
      <c r="U41" s="226">
        <v>2050.8584991172634</v>
      </c>
      <c r="V41" s="226">
        <v>1855.68302931074</v>
      </c>
      <c r="W41" s="226">
        <v>1675.643563406172</v>
      </c>
      <c r="X41" s="226">
        <v>1568.3346678260009</v>
      </c>
      <c r="Y41" s="226">
        <v>1581.4783756391537</v>
      </c>
      <c r="Z41" s="226">
        <v>1514.6103159156416</v>
      </c>
      <c r="AA41" s="226">
        <v>1423.2025232511223</v>
      </c>
      <c r="AB41" s="226">
        <v>1450.5335102426102</v>
      </c>
      <c r="AC41" s="226">
        <v>1355.5380019374679</v>
      </c>
      <c r="AD41" s="226">
        <v>1298.8591770673756</v>
      </c>
      <c r="AE41" s="226">
        <v>1285.7935749340947</v>
      </c>
      <c r="AF41" s="226">
        <v>1292.918553935292</v>
      </c>
      <c r="AG41" s="226">
        <v>1174.3414410654257</v>
      </c>
    </row>
    <row r="42" spans="2:33" ht="12.75">
      <c r="D42" s="227" t="s">
        <v>312</v>
      </c>
      <c r="E42" s="226">
        <v>3.3614224805843294</v>
      </c>
      <c r="F42" s="226">
        <v>3.0691956040752593</v>
      </c>
      <c r="G42" s="226">
        <v>3.9714510703067796</v>
      </c>
      <c r="H42" s="226">
        <v>3.4249552718379954</v>
      </c>
      <c r="I42" s="226">
        <v>2.6699628408750438</v>
      </c>
      <c r="J42" s="226">
        <v>2.2413424690164137</v>
      </c>
      <c r="K42" s="226">
        <v>2.9592298842818483</v>
      </c>
      <c r="L42" s="226">
        <v>2.5074641213327107</v>
      </c>
      <c r="M42" s="226">
        <v>1.790022012441387</v>
      </c>
      <c r="N42" s="226">
        <v>0.52191503295319852</v>
      </c>
      <c r="O42" s="226">
        <v>0.52024214070885866</v>
      </c>
      <c r="P42" s="226">
        <v>0.59845850469995276</v>
      </c>
      <c r="Q42" s="226">
        <v>0.65470427956439381</v>
      </c>
      <c r="R42" s="226">
        <v>0.7295180171644533</v>
      </c>
      <c r="S42" s="226">
        <v>0.80550029490527597</v>
      </c>
      <c r="T42" s="226">
        <v>0.8587656406157621</v>
      </c>
      <c r="U42" s="226">
        <v>0.82342258737886365</v>
      </c>
      <c r="V42" s="226">
        <v>4.6141405826130173</v>
      </c>
      <c r="W42" s="226">
        <v>16.788878507111225</v>
      </c>
      <c r="X42" s="226">
        <v>17.428827597043654</v>
      </c>
      <c r="Y42" s="226">
        <v>18.63688357918166</v>
      </c>
      <c r="Z42" s="226">
        <v>14.941251115796854</v>
      </c>
      <c r="AA42" s="226">
        <v>11.578363114667065</v>
      </c>
      <c r="AB42" s="226">
        <v>14.748137814655951</v>
      </c>
      <c r="AC42" s="226">
        <v>11.964475878689754</v>
      </c>
      <c r="AD42" s="226">
        <v>11.995488828026117</v>
      </c>
      <c r="AE42" s="226">
        <v>28.656101839387809</v>
      </c>
      <c r="AF42" s="226">
        <v>21.160847158328874</v>
      </c>
      <c r="AG42" s="226">
        <v>80.814852622353825</v>
      </c>
    </row>
    <row r="43" spans="2:33" ht="12.75">
      <c r="D43" s="227" t="s">
        <v>313</v>
      </c>
      <c r="E43" s="226">
        <v>418.15241074173485</v>
      </c>
      <c r="F43" s="226">
        <v>448.43015891621963</v>
      </c>
      <c r="G43" s="226">
        <v>472.64611447179828</v>
      </c>
      <c r="H43" s="226">
        <v>506.3172492780746</v>
      </c>
      <c r="I43" s="226">
        <v>497.40889313116213</v>
      </c>
      <c r="J43" s="226">
        <v>537.13431595593408</v>
      </c>
      <c r="K43" s="226">
        <v>548.88687684913043</v>
      </c>
      <c r="L43" s="226">
        <v>572.48872757916467</v>
      </c>
      <c r="M43" s="226">
        <v>597.8118364684118</v>
      </c>
      <c r="N43" s="226">
        <v>625.46331298012024</v>
      </c>
      <c r="O43" s="226">
        <v>649.32672828284001</v>
      </c>
      <c r="P43" s="226">
        <v>647.78563938128866</v>
      </c>
      <c r="Q43" s="226">
        <v>675.58806386465972</v>
      </c>
      <c r="R43" s="226">
        <v>684.10207141433591</v>
      </c>
      <c r="S43" s="226">
        <v>698.15628053861917</v>
      </c>
      <c r="T43" s="226">
        <v>731.02421295948966</v>
      </c>
      <c r="U43" s="226">
        <v>837.5432244934517</v>
      </c>
      <c r="V43" s="226">
        <v>904.54861159087045</v>
      </c>
      <c r="W43" s="226">
        <v>880.54379219814518</v>
      </c>
      <c r="X43" s="226">
        <v>835.17695271105447</v>
      </c>
      <c r="Y43" s="226">
        <v>835.43035737764751</v>
      </c>
      <c r="Z43" s="226">
        <v>846.98182783341065</v>
      </c>
      <c r="AA43" s="226">
        <v>826.41412651365215</v>
      </c>
      <c r="AB43" s="226">
        <v>836.03873203335695</v>
      </c>
      <c r="AC43" s="226">
        <v>831.55810927907453</v>
      </c>
      <c r="AD43" s="226">
        <v>845.68620300257169</v>
      </c>
      <c r="AE43" s="226">
        <v>849.81397319609528</v>
      </c>
      <c r="AF43" s="226">
        <v>909.49110822844239</v>
      </c>
      <c r="AG43" s="226">
        <v>862.29264008888003</v>
      </c>
    </row>
    <row r="44" spans="2:33" ht="12.75">
      <c r="D44" s="227" t="s">
        <v>314</v>
      </c>
      <c r="E44" s="226">
        <v>195.76306828340893</v>
      </c>
      <c r="F44" s="226">
        <v>203.68454612468267</v>
      </c>
      <c r="G44" s="226">
        <v>205.16759965814919</v>
      </c>
      <c r="H44" s="226">
        <v>206.69172214077668</v>
      </c>
      <c r="I44" s="226">
        <v>209.51619784984371</v>
      </c>
      <c r="J44" s="226">
        <v>218.76485269515331</v>
      </c>
      <c r="K44" s="226">
        <v>224.43068222855288</v>
      </c>
      <c r="L44" s="226">
        <v>233.24115465577802</v>
      </c>
      <c r="M44" s="226">
        <v>241.83682536648865</v>
      </c>
      <c r="N44" s="226">
        <v>244.43687402399041</v>
      </c>
      <c r="O44" s="226">
        <v>257.39671820617724</v>
      </c>
      <c r="P44" s="226">
        <v>267.33472728744965</v>
      </c>
      <c r="Q44" s="226">
        <v>277.69828233836938</v>
      </c>
      <c r="R44" s="226">
        <v>284.14062404678634</v>
      </c>
      <c r="S44" s="226">
        <v>278.43110634217601</v>
      </c>
      <c r="T44" s="226">
        <v>277.85404251514632</v>
      </c>
      <c r="U44" s="226">
        <v>273.70595974631487</v>
      </c>
      <c r="V44" s="226">
        <v>266.33436100396921</v>
      </c>
      <c r="W44" s="226">
        <v>262.51054724925632</v>
      </c>
      <c r="X44" s="226">
        <v>241.05449151124586</v>
      </c>
      <c r="Y44" s="226">
        <v>243.16872515842925</v>
      </c>
      <c r="Z44" s="226">
        <v>242.10576336030201</v>
      </c>
      <c r="AA44" s="226">
        <v>257.47828776363724</v>
      </c>
      <c r="AB44" s="226">
        <v>248.32637009456761</v>
      </c>
      <c r="AC44" s="226">
        <v>246.26286482683776</v>
      </c>
      <c r="AD44" s="226">
        <v>238.93498428921023</v>
      </c>
      <c r="AE44" s="226">
        <v>274.21782270296472</v>
      </c>
      <c r="AF44" s="226">
        <v>278.2125463667283</v>
      </c>
      <c r="AG44" s="226">
        <v>277.5918955812773</v>
      </c>
    </row>
    <row r="45" spans="2:33" ht="13.5" thickBot="1">
      <c r="D45" s="227" t="s">
        <v>315</v>
      </c>
      <c r="E45" s="226">
        <v>14.888269798733115</v>
      </c>
      <c r="F45" s="226">
        <v>15.531202703096449</v>
      </c>
      <c r="G45" s="226">
        <v>16.203003816963395</v>
      </c>
      <c r="H45" s="226">
        <v>16.636422142905211</v>
      </c>
      <c r="I45" s="226">
        <v>17.098270490824163</v>
      </c>
      <c r="J45" s="226">
        <v>17.553526495383799</v>
      </c>
      <c r="K45" s="226">
        <v>18.993643677596495</v>
      </c>
      <c r="L45" s="226">
        <v>19.785980785668155</v>
      </c>
      <c r="M45" s="226">
        <v>20.093710260499531</v>
      </c>
      <c r="N45" s="226">
        <v>22.336483511086204</v>
      </c>
      <c r="O45" s="226">
        <v>21.603872195632682</v>
      </c>
      <c r="P45" s="226">
        <v>21.596319397000137</v>
      </c>
      <c r="Q45" s="226">
        <v>25.895475368072038</v>
      </c>
      <c r="R45" s="226">
        <v>28.634633196264865</v>
      </c>
      <c r="S45" s="226">
        <v>39.493237805970935</v>
      </c>
      <c r="T45" s="226">
        <v>44.455023790343887</v>
      </c>
      <c r="U45" s="226">
        <v>47.98428426553501</v>
      </c>
      <c r="V45" s="226">
        <v>58.584807068352546</v>
      </c>
      <c r="W45" s="226">
        <v>53.14755228829241</v>
      </c>
      <c r="X45" s="226">
        <v>52.225437837995557</v>
      </c>
      <c r="Y45" s="226">
        <v>59.211185482520989</v>
      </c>
      <c r="Z45" s="226">
        <v>62.104511135153849</v>
      </c>
      <c r="AA45" s="226">
        <v>63.306758977115784</v>
      </c>
      <c r="AB45" s="226">
        <v>65.453786874682763</v>
      </c>
      <c r="AC45" s="226">
        <v>73.0473015678389</v>
      </c>
      <c r="AD45" s="226">
        <v>83.764542507065656</v>
      </c>
      <c r="AE45" s="226">
        <v>64.104995099156852</v>
      </c>
      <c r="AF45" s="226">
        <v>67.633425470088824</v>
      </c>
      <c r="AG45" s="226">
        <v>71.680100875086296</v>
      </c>
    </row>
    <row r="46" spans="2:33" ht="13.5" thickTop="1">
      <c r="D46" s="228" t="s">
        <v>316</v>
      </c>
      <c r="E46" s="229">
        <f t="shared" ref="E46:AG46" si="35">SUM(E41:E45)</f>
        <v>2571.5237580081293</v>
      </c>
      <c r="F46" s="229">
        <f t="shared" si="35"/>
        <v>2601.6987871365918</v>
      </c>
      <c r="G46" s="229">
        <f t="shared" si="35"/>
        <v>2643.8276711646758</v>
      </c>
      <c r="H46" s="229">
        <f t="shared" si="35"/>
        <v>2760.7053474677818</v>
      </c>
      <c r="I46" s="229">
        <f t="shared" si="35"/>
        <v>2737.4482025279176</v>
      </c>
      <c r="J46" s="229">
        <f t="shared" si="35"/>
        <v>2868.3948493735797</v>
      </c>
      <c r="K46" s="229">
        <f t="shared" si="35"/>
        <v>2857.4422196114847</v>
      </c>
      <c r="L46" s="229">
        <f t="shared" si="35"/>
        <v>2879.1668872616906</v>
      </c>
      <c r="M46" s="229">
        <f t="shared" si="35"/>
        <v>2967.0524964985198</v>
      </c>
      <c r="N46" s="229">
        <f t="shared" si="35"/>
        <v>3064.1540843310922</v>
      </c>
      <c r="O46" s="229">
        <f t="shared" si="35"/>
        <v>3129.1413975724822</v>
      </c>
      <c r="P46" s="229">
        <f t="shared" si="35"/>
        <v>3116.2546189217587</v>
      </c>
      <c r="Q46" s="229">
        <f t="shared" si="35"/>
        <v>3182.3728638243383</v>
      </c>
      <c r="R46" s="229">
        <f t="shared" si="35"/>
        <v>3134.0037555526806</v>
      </c>
      <c r="S46" s="229">
        <f t="shared" si="35"/>
        <v>3224.8324189850068</v>
      </c>
      <c r="T46" s="229">
        <f t="shared" si="35"/>
        <v>3285.1287204205287</v>
      </c>
      <c r="U46" s="229">
        <f t="shared" si="35"/>
        <v>3210.9153902099438</v>
      </c>
      <c r="V46" s="229">
        <f t="shared" si="35"/>
        <v>3089.7649495565452</v>
      </c>
      <c r="W46" s="229">
        <f t="shared" si="35"/>
        <v>2888.6343336489772</v>
      </c>
      <c r="X46" s="229">
        <f t="shared" si="35"/>
        <v>2714.2203774833406</v>
      </c>
      <c r="Y46" s="229">
        <f t="shared" si="35"/>
        <v>2737.9255272369332</v>
      </c>
      <c r="Z46" s="229">
        <f t="shared" si="35"/>
        <v>2680.7436693603045</v>
      </c>
      <c r="AA46" s="229">
        <f t="shared" si="35"/>
        <v>2581.9800596201944</v>
      </c>
      <c r="AB46" s="229">
        <f t="shared" si="35"/>
        <v>2615.1005370598737</v>
      </c>
      <c r="AC46" s="229">
        <f t="shared" si="35"/>
        <v>2518.370753489909</v>
      </c>
      <c r="AD46" s="229">
        <f t="shared" si="35"/>
        <v>2479.2403956942489</v>
      </c>
      <c r="AE46" s="229">
        <f t="shared" si="35"/>
        <v>2502.5864677716995</v>
      </c>
      <c r="AF46" s="229">
        <f t="shared" si="35"/>
        <v>2569.4164811588803</v>
      </c>
      <c r="AG46" s="229">
        <f t="shared" si="35"/>
        <v>2466.720930233023</v>
      </c>
    </row>
  </sheetData>
  <phoneticPr fontId="3"/>
  <pageMargins left="0.7" right="0.7" top="0.75" bottom="0.75" header="0.3" footer="0.3"/>
  <pageSetup paperSize="9" orientation="portrait" verticalDpi="0" r:id="rId1"/>
  <ignoredErrors>
    <ignoredError sqref="E22 F22:I22 E46:J4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52CC1-F781-4E4B-AF1A-42FD79CAE6CC}">
  <dimension ref="B1:AJ65"/>
  <sheetViews>
    <sheetView showGridLines="0" zoomScale="80" zoomScaleNormal="80" workbookViewId="0">
      <pane xSplit="7" ySplit="4" topLeftCell="H5" activePane="bottomRight" state="frozen"/>
      <selection activeCell="I5" sqref="I5"/>
      <selection pane="topRight" activeCell="I5" sqref="I5"/>
      <selection pane="bottomLeft" activeCell="I5" sqref="I5"/>
      <selection pane="bottomRight" activeCell="W66" sqref="W66"/>
    </sheetView>
  </sheetViews>
  <sheetFormatPr defaultColWidth="18.7109375" defaultRowHeight="12.75" customHeight="1"/>
  <cols>
    <col min="1" max="2" width="3.28515625" style="127" customWidth="1"/>
    <col min="3" max="4" width="6.42578125" style="127" customWidth="1"/>
    <col min="5" max="5" width="31" style="127" customWidth="1"/>
    <col min="6" max="6" width="8.42578125" style="129" customWidth="1"/>
    <col min="7" max="7" width="9" style="130" customWidth="1"/>
    <col min="8" max="30" width="7.42578125" style="127" bestFit="1" customWidth="1"/>
    <col min="31" max="36" width="6.42578125" style="127" bestFit="1" customWidth="1"/>
    <col min="37" max="16384" width="18.7109375" style="127"/>
  </cols>
  <sheetData>
    <row r="1" spans="2:36" ht="17.25">
      <c r="B1" s="525" t="s">
        <v>320</v>
      </c>
    </row>
    <row r="2" spans="2:36" ht="15">
      <c r="C2" s="232"/>
      <c r="D2" s="233"/>
    </row>
    <row r="3" spans="2:36" ht="15">
      <c r="B3" s="6" t="s">
        <v>97</v>
      </c>
      <c r="C3" s="132">
        <v>20</v>
      </c>
      <c r="D3" s="234" t="s">
        <v>27</v>
      </c>
    </row>
    <row r="4" spans="2:36" ht="18" customHeight="1">
      <c r="B4" s="135" t="s">
        <v>140</v>
      </c>
      <c r="C4" s="136"/>
      <c r="D4" s="136"/>
      <c r="E4" s="137"/>
      <c r="F4" s="235" t="s">
        <v>321</v>
      </c>
      <c r="G4" s="169" t="s">
        <v>322</v>
      </c>
      <c r="H4" s="169">
        <v>1990</v>
      </c>
      <c r="I4" s="139">
        <f t="shared" ref="I4:AJ4" si="0">H4+1</f>
        <v>1991</v>
      </c>
      <c r="J4" s="139">
        <f t="shared" si="0"/>
        <v>1992</v>
      </c>
      <c r="K4" s="139">
        <f t="shared" si="0"/>
        <v>1993</v>
      </c>
      <c r="L4" s="139">
        <f t="shared" si="0"/>
        <v>1994</v>
      </c>
      <c r="M4" s="139">
        <f t="shared" si="0"/>
        <v>1995</v>
      </c>
      <c r="N4" s="139">
        <f t="shared" si="0"/>
        <v>1996</v>
      </c>
      <c r="O4" s="139">
        <f t="shared" si="0"/>
        <v>1997</v>
      </c>
      <c r="P4" s="139">
        <f t="shared" si="0"/>
        <v>1998</v>
      </c>
      <c r="Q4" s="139">
        <f t="shared" si="0"/>
        <v>1999</v>
      </c>
      <c r="R4" s="139">
        <f t="shared" si="0"/>
        <v>2000</v>
      </c>
      <c r="S4" s="139">
        <f t="shared" si="0"/>
        <v>2001</v>
      </c>
      <c r="T4" s="139">
        <f t="shared" si="0"/>
        <v>2002</v>
      </c>
      <c r="U4" s="139">
        <f t="shared" si="0"/>
        <v>2003</v>
      </c>
      <c r="V4" s="139">
        <f t="shared" si="0"/>
        <v>2004</v>
      </c>
      <c r="W4" s="139">
        <f t="shared" si="0"/>
        <v>2005</v>
      </c>
      <c r="X4" s="139">
        <f t="shared" si="0"/>
        <v>2006</v>
      </c>
      <c r="Y4" s="139">
        <f t="shared" si="0"/>
        <v>2007</v>
      </c>
      <c r="Z4" s="139">
        <f t="shared" si="0"/>
        <v>2008</v>
      </c>
      <c r="AA4" s="139">
        <f t="shared" si="0"/>
        <v>2009</v>
      </c>
      <c r="AB4" s="139">
        <f t="shared" si="0"/>
        <v>2010</v>
      </c>
      <c r="AC4" s="139">
        <f t="shared" si="0"/>
        <v>2011</v>
      </c>
      <c r="AD4" s="139">
        <f t="shared" si="0"/>
        <v>2012</v>
      </c>
      <c r="AE4" s="139">
        <f t="shared" si="0"/>
        <v>2013</v>
      </c>
      <c r="AF4" s="139">
        <f t="shared" si="0"/>
        <v>2014</v>
      </c>
      <c r="AG4" s="139">
        <f t="shared" si="0"/>
        <v>2015</v>
      </c>
      <c r="AH4" s="139">
        <f t="shared" si="0"/>
        <v>2016</v>
      </c>
      <c r="AI4" s="139">
        <f t="shared" si="0"/>
        <v>2017</v>
      </c>
      <c r="AJ4" s="139">
        <f t="shared" si="0"/>
        <v>2018</v>
      </c>
    </row>
    <row r="5" spans="2:36" ht="18" customHeight="1">
      <c r="B5" s="573" t="s">
        <v>142</v>
      </c>
      <c r="C5" s="588" t="s">
        <v>143</v>
      </c>
      <c r="D5" s="236" t="s">
        <v>144</v>
      </c>
      <c r="E5" s="237"/>
      <c r="F5" s="142" t="s">
        <v>145</v>
      </c>
      <c r="G5" s="238" t="s">
        <v>323</v>
      </c>
      <c r="H5" s="239">
        <v>31.813980000000001</v>
      </c>
      <c r="I5" s="239">
        <v>31.712399999999995</v>
      </c>
      <c r="J5" s="239">
        <v>31.272599999999997</v>
      </c>
      <c r="K5" s="239">
        <v>31.158999999999995</v>
      </c>
      <c r="L5" s="239">
        <v>30.774200000000004</v>
      </c>
      <c r="M5" s="239">
        <v>30.530400000000004</v>
      </c>
      <c r="N5" s="239">
        <v>30.225819535114493</v>
      </c>
      <c r="O5" s="239">
        <v>30.117813898700067</v>
      </c>
      <c r="P5" s="239">
        <v>29.89896398562658</v>
      </c>
      <c r="Q5" s="239">
        <v>29.08027962493129</v>
      </c>
      <c r="R5" s="239">
        <v>28.950830405525419</v>
      </c>
      <c r="S5" s="239">
        <v>28.947678853062182</v>
      </c>
      <c r="T5" s="239">
        <v>28.950492644757794</v>
      </c>
      <c r="U5" s="239">
        <v>28.951070667350628</v>
      </c>
      <c r="V5" s="239">
        <v>28.95762783092022</v>
      </c>
      <c r="W5" s="239">
        <v>28.958606356116672</v>
      </c>
      <c r="X5" s="239">
        <v>28.956767233937846</v>
      </c>
      <c r="Y5" s="239">
        <v>28.945584264627989</v>
      </c>
      <c r="Z5" s="239">
        <v>28.96023636677803</v>
      </c>
      <c r="AA5" s="239">
        <v>28.966726352970635</v>
      </c>
      <c r="AB5" s="239">
        <v>28.939771981530964</v>
      </c>
      <c r="AC5" s="239">
        <v>28.92008427716156</v>
      </c>
      <c r="AD5" s="239">
        <v>28.907201930765183</v>
      </c>
      <c r="AE5" s="239">
        <v>28.734010166761724</v>
      </c>
      <c r="AF5" s="239">
        <v>28.732954406467396</v>
      </c>
      <c r="AG5" s="239">
        <v>28.72857845615874</v>
      </c>
      <c r="AH5" s="239">
        <v>28.731601003755792</v>
      </c>
      <c r="AI5" s="239">
        <v>28.725410547092775</v>
      </c>
      <c r="AJ5" s="239">
        <v>28.742303882142281</v>
      </c>
    </row>
    <row r="6" spans="2:36" ht="18" customHeight="1">
      <c r="B6" s="577"/>
      <c r="C6" s="589"/>
      <c r="D6" s="240" t="s">
        <v>146</v>
      </c>
      <c r="E6" s="237"/>
      <c r="F6" s="142" t="s">
        <v>147</v>
      </c>
      <c r="G6" s="238" t="s">
        <v>324</v>
      </c>
      <c r="H6" s="239">
        <v>31.813980000000001</v>
      </c>
      <c r="I6" s="239">
        <v>31.712399999999999</v>
      </c>
      <c r="J6" s="239">
        <v>31.272600000000001</v>
      </c>
      <c r="K6" s="239">
        <v>31.158999999999999</v>
      </c>
      <c r="L6" s="239">
        <v>30.7742</v>
      </c>
      <c r="M6" s="239">
        <v>30.5304</v>
      </c>
      <c r="N6" s="239">
        <v>30.2515</v>
      </c>
      <c r="O6" s="239">
        <v>30.206199999999999</v>
      </c>
      <c r="P6" s="239">
        <v>30.0489</v>
      </c>
      <c r="Q6" s="239">
        <v>29.163</v>
      </c>
      <c r="R6" s="239">
        <v>29.1</v>
      </c>
      <c r="S6" s="239">
        <v>29.1</v>
      </c>
      <c r="T6" s="239">
        <v>29.1</v>
      </c>
      <c r="U6" s="239">
        <v>29.1</v>
      </c>
      <c r="V6" s="239">
        <v>29.1</v>
      </c>
      <c r="W6" s="239">
        <v>29.1</v>
      </c>
      <c r="X6" s="239">
        <v>29.1</v>
      </c>
      <c r="Y6" s="239">
        <v>29.1</v>
      </c>
      <c r="Z6" s="239">
        <v>29.1</v>
      </c>
      <c r="AA6" s="239">
        <v>29.1</v>
      </c>
      <c r="AB6" s="239">
        <v>29.1</v>
      </c>
      <c r="AC6" s="239">
        <v>29.1</v>
      </c>
      <c r="AD6" s="239">
        <v>29.1</v>
      </c>
      <c r="AE6" s="239">
        <v>28.943886008302673</v>
      </c>
      <c r="AF6" s="239">
        <v>28.943886008302673</v>
      </c>
      <c r="AG6" s="239">
        <v>28.943886008302673</v>
      </c>
      <c r="AH6" s="239">
        <v>28.943886008302673</v>
      </c>
      <c r="AI6" s="239">
        <v>28.943886008302673</v>
      </c>
      <c r="AJ6" s="239">
        <v>28.881904422449185</v>
      </c>
    </row>
    <row r="7" spans="2:36" ht="18" customHeight="1">
      <c r="B7" s="577"/>
      <c r="C7" s="589"/>
      <c r="D7" s="240" t="s">
        <v>148</v>
      </c>
      <c r="E7" s="237"/>
      <c r="F7" s="142" t="s">
        <v>149</v>
      </c>
      <c r="G7" s="238" t="s">
        <v>324</v>
      </c>
      <c r="H7" s="239">
        <v>31.813980000000001</v>
      </c>
      <c r="I7" s="239">
        <v>31.712399999999999</v>
      </c>
      <c r="J7" s="239">
        <v>31.272600000000001</v>
      </c>
      <c r="K7" s="239">
        <v>31.158999999999999</v>
      </c>
      <c r="L7" s="239">
        <v>30.7742</v>
      </c>
      <c r="M7" s="239">
        <v>30.5304</v>
      </c>
      <c r="N7" s="239">
        <v>30.064320000000002</v>
      </c>
      <c r="O7" s="239">
        <v>29.598240000000001</v>
      </c>
      <c r="P7" s="239">
        <v>29.132159999999999</v>
      </c>
      <c r="Q7" s="239">
        <v>28.666080000000001</v>
      </c>
      <c r="R7" s="239">
        <v>28.2</v>
      </c>
      <c r="S7" s="239">
        <v>28.2</v>
      </c>
      <c r="T7" s="239">
        <v>28.2</v>
      </c>
      <c r="U7" s="239">
        <v>28.2</v>
      </c>
      <c r="V7" s="239">
        <v>28.2</v>
      </c>
      <c r="W7" s="239">
        <v>28.2</v>
      </c>
      <c r="X7" s="239">
        <v>28.2</v>
      </c>
      <c r="Y7" s="239">
        <v>28.2</v>
      </c>
      <c r="Z7" s="239">
        <v>28.2</v>
      </c>
      <c r="AA7" s="239">
        <v>28.2</v>
      </c>
      <c r="AB7" s="239">
        <v>28.2</v>
      </c>
      <c r="AC7" s="239">
        <v>28.2</v>
      </c>
      <c r="AD7" s="239">
        <v>28.2</v>
      </c>
      <c r="AE7" s="239">
        <v>28.008143599715869</v>
      </c>
      <c r="AF7" s="239">
        <v>28.008143599715869</v>
      </c>
      <c r="AG7" s="239">
        <v>28.008143599715869</v>
      </c>
      <c r="AH7" s="239">
        <v>28.008143599715869</v>
      </c>
      <c r="AI7" s="239">
        <v>28.008143599715869</v>
      </c>
      <c r="AJ7" s="239">
        <v>28.256684467499998</v>
      </c>
    </row>
    <row r="8" spans="2:36" ht="18" customHeight="1">
      <c r="B8" s="577"/>
      <c r="C8" s="589"/>
      <c r="D8" s="236" t="s">
        <v>150</v>
      </c>
      <c r="E8" s="237"/>
      <c r="F8" s="142" t="s">
        <v>151</v>
      </c>
      <c r="G8" s="238" t="s">
        <v>324</v>
      </c>
      <c r="H8" s="239">
        <v>25.953510000000001</v>
      </c>
      <c r="I8" s="239">
        <v>25.953510000000001</v>
      </c>
      <c r="J8" s="239">
        <v>25.953510000000001</v>
      </c>
      <c r="K8" s="239">
        <v>25.953510000000001</v>
      </c>
      <c r="L8" s="239">
        <v>25.953510000000001</v>
      </c>
      <c r="M8" s="239">
        <v>25.953510000000001</v>
      </c>
      <c r="N8" s="239">
        <v>25.953510000000001</v>
      </c>
      <c r="O8" s="239">
        <v>25.953510000000001</v>
      </c>
      <c r="P8" s="239">
        <v>25.953510000000001</v>
      </c>
      <c r="Q8" s="239">
        <v>25.953510000000001</v>
      </c>
      <c r="R8" s="239">
        <v>26.6</v>
      </c>
      <c r="S8" s="239">
        <v>26.6</v>
      </c>
      <c r="T8" s="239">
        <v>26.6</v>
      </c>
      <c r="U8" s="239">
        <v>26.6</v>
      </c>
      <c r="V8" s="239">
        <v>26.6</v>
      </c>
      <c r="W8" s="239">
        <v>25.7</v>
      </c>
      <c r="X8" s="239">
        <v>25.7</v>
      </c>
      <c r="Y8" s="239">
        <v>25.7</v>
      </c>
      <c r="Z8" s="239">
        <v>25.7</v>
      </c>
      <c r="AA8" s="239">
        <v>25.7</v>
      </c>
      <c r="AB8" s="239">
        <v>25.7</v>
      </c>
      <c r="AC8" s="239">
        <v>25.7</v>
      </c>
      <c r="AD8" s="239">
        <v>25.7</v>
      </c>
      <c r="AE8" s="239">
        <v>25.965127933716122</v>
      </c>
      <c r="AF8" s="239">
        <v>25.965127933716122</v>
      </c>
      <c r="AG8" s="239">
        <v>25.965127933716122</v>
      </c>
      <c r="AH8" s="239">
        <v>25.965127933716122</v>
      </c>
      <c r="AI8" s="239">
        <v>25.965127933716122</v>
      </c>
      <c r="AJ8" s="239">
        <v>26.08193370980014</v>
      </c>
    </row>
    <row r="9" spans="2:36" ht="18" customHeight="1">
      <c r="B9" s="577"/>
      <c r="C9" s="589"/>
      <c r="D9" s="145" t="s">
        <v>152</v>
      </c>
      <c r="E9" s="237"/>
      <c r="F9" s="142" t="s">
        <v>153</v>
      </c>
      <c r="G9" s="238" t="s">
        <v>324</v>
      </c>
      <c r="H9" s="239">
        <v>25.953510000000001</v>
      </c>
      <c r="I9" s="239">
        <v>25.953510000000001</v>
      </c>
      <c r="J9" s="239">
        <v>25.953510000000001</v>
      </c>
      <c r="K9" s="239">
        <v>25.953510000000001</v>
      </c>
      <c r="L9" s="239">
        <v>25.953510000000001</v>
      </c>
      <c r="M9" s="239">
        <v>25.953510000000001</v>
      </c>
      <c r="N9" s="239">
        <v>25.953510000000001</v>
      </c>
      <c r="O9" s="239">
        <v>25.953510000000001</v>
      </c>
      <c r="P9" s="239">
        <v>25.953510000000001</v>
      </c>
      <c r="Q9" s="239">
        <v>25.953510000000001</v>
      </c>
      <c r="R9" s="239">
        <v>26.6</v>
      </c>
      <c r="S9" s="239">
        <v>26.6</v>
      </c>
      <c r="T9" s="239">
        <v>26.6</v>
      </c>
      <c r="U9" s="239">
        <v>26.6</v>
      </c>
      <c r="V9" s="239">
        <v>26.6</v>
      </c>
      <c r="W9" s="239">
        <v>25.7</v>
      </c>
      <c r="X9" s="239">
        <v>25.7</v>
      </c>
      <c r="Y9" s="239">
        <v>25.7</v>
      </c>
      <c r="Z9" s="239">
        <v>25.7</v>
      </c>
      <c r="AA9" s="239">
        <v>25.7</v>
      </c>
      <c r="AB9" s="239">
        <v>25.7</v>
      </c>
      <c r="AC9" s="239">
        <v>25.7</v>
      </c>
      <c r="AD9" s="239">
        <v>25.7</v>
      </c>
      <c r="AE9" s="239">
        <v>25.965127933716122</v>
      </c>
      <c r="AF9" s="239">
        <v>25.965127933716122</v>
      </c>
      <c r="AG9" s="239">
        <v>25.965127933716122</v>
      </c>
      <c r="AH9" s="239">
        <v>25.965127933716122</v>
      </c>
      <c r="AI9" s="239">
        <v>25.965127933716122</v>
      </c>
      <c r="AJ9" s="239">
        <v>26.08193370980014</v>
      </c>
    </row>
    <row r="10" spans="2:36" ht="18" customHeight="1">
      <c r="B10" s="577"/>
      <c r="C10" s="589"/>
      <c r="D10" s="240" t="s">
        <v>154</v>
      </c>
      <c r="E10" s="237"/>
      <c r="F10" s="142" t="s">
        <v>155</v>
      </c>
      <c r="G10" s="238" t="s">
        <v>324</v>
      </c>
      <c r="H10" s="239">
        <v>24.917797561674224</v>
      </c>
      <c r="I10" s="239">
        <v>25.502121462963032</v>
      </c>
      <c r="J10" s="239">
        <v>25.586374907022954</v>
      </c>
      <c r="K10" s="239">
        <v>25.669895834383489</v>
      </c>
      <c r="L10" s="239">
        <v>26.136716649295487</v>
      </c>
      <c r="M10" s="239">
        <v>26.128893736861976</v>
      </c>
      <c r="N10" s="239">
        <v>26.193759995153616</v>
      </c>
      <c r="O10" s="239">
        <v>26.164897659590146</v>
      </c>
      <c r="P10" s="239">
        <v>26.185444136606755</v>
      </c>
      <c r="Q10" s="239">
        <v>26.21569629634914</v>
      </c>
      <c r="R10" s="239">
        <v>26.385242934622191</v>
      </c>
      <c r="S10" s="239">
        <v>26.382925937729748</v>
      </c>
      <c r="T10" s="239">
        <v>26.057059383887172</v>
      </c>
      <c r="U10" s="239">
        <v>25.875604893127282</v>
      </c>
      <c r="V10" s="239">
        <v>25.65742644310831</v>
      </c>
      <c r="W10" s="239">
        <v>25.489127076831576</v>
      </c>
      <c r="X10" s="239">
        <v>25.622234157934741</v>
      </c>
      <c r="Y10" s="239">
        <v>25.515371941614188</v>
      </c>
      <c r="Z10" s="239">
        <v>25.265213228053092</v>
      </c>
      <c r="AA10" s="239">
        <v>25.394192379739138</v>
      </c>
      <c r="AB10" s="239">
        <v>25.302624428709663</v>
      </c>
      <c r="AC10" s="239">
        <v>25.255829906139557</v>
      </c>
      <c r="AD10" s="239">
        <v>25.308137183357392</v>
      </c>
      <c r="AE10" s="239">
        <v>25.965127933716122</v>
      </c>
      <c r="AF10" s="239">
        <v>25.48</v>
      </c>
      <c r="AG10" s="239">
        <v>25.33</v>
      </c>
      <c r="AH10" s="239">
        <v>25.080042531981348</v>
      </c>
      <c r="AI10" s="239">
        <v>24.95035277734253</v>
      </c>
      <c r="AJ10" s="239">
        <v>24.765848193798565</v>
      </c>
    </row>
    <row r="11" spans="2:36" ht="18" customHeight="1">
      <c r="B11" s="577"/>
      <c r="C11" s="589"/>
      <c r="D11" s="236" t="s">
        <v>156</v>
      </c>
      <c r="E11" s="237"/>
      <c r="F11" s="142" t="s">
        <v>157</v>
      </c>
      <c r="G11" s="238" t="s">
        <v>324</v>
      </c>
      <c r="H11" s="239">
        <v>24.27909</v>
      </c>
      <c r="I11" s="239">
        <v>24.27909</v>
      </c>
      <c r="J11" s="239">
        <v>24.27909</v>
      </c>
      <c r="K11" s="239">
        <v>24.27909</v>
      </c>
      <c r="L11" s="239">
        <v>24.27909</v>
      </c>
      <c r="M11" s="239">
        <v>24.27909</v>
      </c>
      <c r="N11" s="239">
        <v>24.27909</v>
      </c>
      <c r="O11" s="239">
        <v>24.27909</v>
      </c>
      <c r="P11" s="239">
        <v>24.27909</v>
      </c>
      <c r="Q11" s="239">
        <v>24.27909</v>
      </c>
      <c r="R11" s="239">
        <v>22.5</v>
      </c>
      <c r="S11" s="239">
        <v>22.5</v>
      </c>
      <c r="T11" s="239">
        <v>22.5</v>
      </c>
      <c r="U11" s="239">
        <v>22.5</v>
      </c>
      <c r="V11" s="239">
        <v>22.5</v>
      </c>
      <c r="W11" s="239">
        <v>22.5</v>
      </c>
      <c r="X11" s="239">
        <v>22.5</v>
      </c>
      <c r="Y11" s="239">
        <v>22.5</v>
      </c>
      <c r="Z11" s="239">
        <v>22.5</v>
      </c>
      <c r="AA11" s="239">
        <v>22.5</v>
      </c>
      <c r="AB11" s="239">
        <v>22.5</v>
      </c>
      <c r="AC11" s="239">
        <v>22.5</v>
      </c>
      <c r="AD11" s="239">
        <v>22.5</v>
      </c>
      <c r="AE11" s="239">
        <v>25.283699068205362</v>
      </c>
      <c r="AF11" s="239">
        <v>25.283699068205362</v>
      </c>
      <c r="AG11" s="239">
        <v>25.283699068205362</v>
      </c>
      <c r="AH11" s="239">
        <v>25.283699068205362</v>
      </c>
      <c r="AI11" s="239">
        <v>25.283699068205362</v>
      </c>
      <c r="AJ11" s="239">
        <v>24.247061280354213</v>
      </c>
    </row>
    <row r="12" spans="2:36" ht="18" customHeight="1">
      <c r="B12" s="577"/>
      <c r="C12" s="590"/>
      <c r="D12" s="236" t="s">
        <v>158</v>
      </c>
      <c r="E12" s="237"/>
      <c r="F12" s="142" t="s">
        <v>159</v>
      </c>
      <c r="G12" s="238" t="s">
        <v>324</v>
      </c>
      <c r="H12" s="241">
        <v>27.209325</v>
      </c>
      <c r="I12" s="239">
        <v>27.209325</v>
      </c>
      <c r="J12" s="239">
        <v>27.209325</v>
      </c>
      <c r="K12" s="239">
        <v>27.209325</v>
      </c>
      <c r="L12" s="239">
        <v>27.209325</v>
      </c>
      <c r="M12" s="239">
        <v>27.209325</v>
      </c>
      <c r="N12" s="239">
        <v>27.209325</v>
      </c>
      <c r="O12" s="239">
        <v>27.209325</v>
      </c>
      <c r="P12" s="239">
        <v>27.209325</v>
      </c>
      <c r="Q12" s="239">
        <v>27.209325</v>
      </c>
      <c r="R12" s="239">
        <v>27.2</v>
      </c>
      <c r="S12" s="239">
        <v>27.2</v>
      </c>
      <c r="T12" s="239">
        <v>27.2</v>
      </c>
      <c r="U12" s="239">
        <v>27.2</v>
      </c>
      <c r="V12" s="239">
        <v>27.2</v>
      </c>
      <c r="W12" s="239">
        <v>26.9</v>
      </c>
      <c r="X12" s="239">
        <v>26.9</v>
      </c>
      <c r="Y12" s="239">
        <v>26.9</v>
      </c>
      <c r="Z12" s="239">
        <v>26.9</v>
      </c>
      <c r="AA12" s="239">
        <v>26.9</v>
      </c>
      <c r="AB12" s="239">
        <v>26.9</v>
      </c>
      <c r="AC12" s="239">
        <v>26.9</v>
      </c>
      <c r="AD12" s="239">
        <v>26.9</v>
      </c>
      <c r="AE12" s="239">
        <v>27.802058961245699</v>
      </c>
      <c r="AF12" s="239">
        <v>27.802058961245699</v>
      </c>
      <c r="AG12" s="239">
        <v>27.802058961245699</v>
      </c>
      <c r="AH12" s="239">
        <v>27.802058961245699</v>
      </c>
      <c r="AI12" s="239">
        <v>27.802058961245699</v>
      </c>
      <c r="AJ12" s="239">
        <v>27.802058961245699</v>
      </c>
    </row>
    <row r="13" spans="2:36" ht="18" customHeight="1">
      <c r="B13" s="577"/>
      <c r="C13" s="588" t="s">
        <v>160</v>
      </c>
      <c r="D13" s="236" t="s">
        <v>161</v>
      </c>
      <c r="E13" s="237"/>
      <c r="F13" s="142" t="s">
        <v>162</v>
      </c>
      <c r="G13" s="238" t="s">
        <v>324</v>
      </c>
      <c r="H13" s="241">
        <v>30.139560000000003</v>
      </c>
      <c r="I13" s="239">
        <v>30.139560000000003</v>
      </c>
      <c r="J13" s="239">
        <v>30.139560000000003</v>
      </c>
      <c r="K13" s="239">
        <v>30.139560000000003</v>
      </c>
      <c r="L13" s="239">
        <v>30.139560000000003</v>
      </c>
      <c r="M13" s="239">
        <v>30.139560000000003</v>
      </c>
      <c r="N13" s="239">
        <v>30.139560000000003</v>
      </c>
      <c r="O13" s="239">
        <v>30.139560000000003</v>
      </c>
      <c r="P13" s="239">
        <v>30.139560000000003</v>
      </c>
      <c r="Q13" s="239">
        <v>30.139560000000003</v>
      </c>
      <c r="R13" s="239">
        <v>30.1</v>
      </c>
      <c r="S13" s="239">
        <v>30.1</v>
      </c>
      <c r="T13" s="239">
        <v>30.1</v>
      </c>
      <c r="U13" s="239">
        <v>30.1</v>
      </c>
      <c r="V13" s="239">
        <v>30.1</v>
      </c>
      <c r="W13" s="239">
        <v>29.4</v>
      </c>
      <c r="X13" s="239">
        <v>29.4</v>
      </c>
      <c r="Y13" s="239">
        <v>29.4</v>
      </c>
      <c r="Z13" s="239">
        <v>29.4</v>
      </c>
      <c r="AA13" s="239">
        <v>29.4</v>
      </c>
      <c r="AB13" s="239">
        <v>29.4</v>
      </c>
      <c r="AC13" s="239">
        <v>29.4</v>
      </c>
      <c r="AD13" s="239">
        <v>29.4</v>
      </c>
      <c r="AE13" s="239">
        <v>29.180632291666665</v>
      </c>
      <c r="AF13" s="239">
        <v>29.180632291666665</v>
      </c>
      <c r="AG13" s="239">
        <v>29.180632291666665</v>
      </c>
      <c r="AH13" s="239">
        <v>29.180632291666665</v>
      </c>
      <c r="AI13" s="239">
        <v>29.180632291666665</v>
      </c>
      <c r="AJ13" s="239">
        <v>29.008192307692301</v>
      </c>
    </row>
    <row r="14" spans="2:36" ht="18" customHeight="1">
      <c r="B14" s="577"/>
      <c r="C14" s="589"/>
      <c r="D14" s="236" t="s">
        <v>163</v>
      </c>
      <c r="E14" s="237"/>
      <c r="F14" s="142" t="s">
        <v>164</v>
      </c>
      <c r="G14" s="238" t="s">
        <v>324</v>
      </c>
      <c r="H14" s="241">
        <v>37.255845000000001</v>
      </c>
      <c r="I14" s="239">
        <v>37.255845000000001</v>
      </c>
      <c r="J14" s="239">
        <v>37.255845000000001</v>
      </c>
      <c r="K14" s="239">
        <v>37.255845000000001</v>
      </c>
      <c r="L14" s="239">
        <v>37.255845000000001</v>
      </c>
      <c r="M14" s="239">
        <v>37.255845000000001</v>
      </c>
      <c r="N14" s="239">
        <v>37.255845000000001</v>
      </c>
      <c r="O14" s="239">
        <v>37.255845000000001</v>
      </c>
      <c r="P14" s="239">
        <v>37.255845000000001</v>
      </c>
      <c r="Q14" s="239">
        <v>37.255845000000001</v>
      </c>
      <c r="R14" s="239">
        <v>37.255845000000001</v>
      </c>
      <c r="S14" s="239">
        <v>37.255845000000001</v>
      </c>
      <c r="T14" s="239">
        <v>37.255845000000001</v>
      </c>
      <c r="U14" s="239">
        <v>37.255845000000001</v>
      </c>
      <c r="V14" s="239">
        <v>37.255845000000001</v>
      </c>
      <c r="W14" s="239">
        <v>37.255845000000001</v>
      </c>
      <c r="X14" s="239">
        <v>37.255845000000001</v>
      </c>
      <c r="Y14" s="239">
        <v>37.255845000000001</v>
      </c>
      <c r="Z14" s="239">
        <v>37.255845000000001</v>
      </c>
      <c r="AA14" s="239">
        <v>37.255845000000001</v>
      </c>
      <c r="AB14" s="239">
        <v>37.255845000000001</v>
      </c>
      <c r="AC14" s="239">
        <v>37.255845000000001</v>
      </c>
      <c r="AD14" s="239">
        <v>37.255845000000001</v>
      </c>
      <c r="AE14" s="239">
        <v>37.255800000000001</v>
      </c>
      <c r="AF14" s="239">
        <v>37.255800000000001</v>
      </c>
      <c r="AG14" s="239">
        <v>37.255800000000001</v>
      </c>
      <c r="AH14" s="239">
        <v>37.255800000000001</v>
      </c>
      <c r="AI14" s="239">
        <v>37.255800000000001</v>
      </c>
      <c r="AJ14" s="239">
        <v>37.255800000000001</v>
      </c>
    </row>
    <row r="15" spans="2:36" ht="18" customHeight="1">
      <c r="B15" s="577"/>
      <c r="C15" s="589"/>
      <c r="D15" s="236" t="s">
        <v>165</v>
      </c>
      <c r="E15" s="237"/>
      <c r="F15" s="142" t="s">
        <v>166</v>
      </c>
      <c r="G15" s="238" t="s">
        <v>324</v>
      </c>
      <c r="H15" s="241">
        <v>23.9</v>
      </c>
      <c r="I15" s="239">
        <v>23.9</v>
      </c>
      <c r="J15" s="239">
        <v>23.9</v>
      </c>
      <c r="K15" s="239">
        <v>23.9</v>
      </c>
      <c r="L15" s="239">
        <v>23.9</v>
      </c>
      <c r="M15" s="239">
        <v>23.9</v>
      </c>
      <c r="N15" s="239">
        <v>23.9</v>
      </c>
      <c r="O15" s="239">
        <v>23.9</v>
      </c>
      <c r="P15" s="239">
        <v>23.9</v>
      </c>
      <c r="Q15" s="239">
        <v>23.9</v>
      </c>
      <c r="R15" s="239">
        <v>23.9</v>
      </c>
      <c r="S15" s="239">
        <v>23.9</v>
      </c>
      <c r="T15" s="239">
        <v>23.9</v>
      </c>
      <c r="U15" s="239">
        <v>23.9</v>
      </c>
      <c r="V15" s="239">
        <v>23.9</v>
      </c>
      <c r="W15" s="239">
        <v>23.9</v>
      </c>
      <c r="X15" s="239">
        <v>23.9</v>
      </c>
      <c r="Y15" s="239">
        <v>23.9</v>
      </c>
      <c r="Z15" s="239">
        <v>23.9</v>
      </c>
      <c r="AA15" s="239">
        <v>23.9</v>
      </c>
      <c r="AB15" s="239">
        <v>23.9</v>
      </c>
      <c r="AC15" s="239">
        <v>23.9</v>
      </c>
      <c r="AD15" s="239">
        <v>23.9</v>
      </c>
      <c r="AE15" s="239">
        <v>23.9</v>
      </c>
      <c r="AF15" s="239">
        <v>23.9</v>
      </c>
      <c r="AG15" s="239">
        <v>23.9</v>
      </c>
      <c r="AH15" s="239">
        <v>23.9</v>
      </c>
      <c r="AI15" s="239">
        <v>23.9</v>
      </c>
      <c r="AJ15" s="239">
        <v>23.9</v>
      </c>
    </row>
    <row r="16" spans="2:36" ht="18">
      <c r="B16" s="577"/>
      <c r="C16" s="589"/>
      <c r="D16" s="236" t="s">
        <v>167</v>
      </c>
      <c r="E16" s="237"/>
      <c r="F16" s="142" t="s">
        <v>168</v>
      </c>
      <c r="G16" s="238" t="s">
        <v>325</v>
      </c>
      <c r="H16" s="241">
        <v>21.507566721248633</v>
      </c>
      <c r="I16" s="239">
        <v>21.546448168221911</v>
      </c>
      <c r="J16" s="239">
        <v>21.62577561983483</v>
      </c>
      <c r="K16" s="239">
        <v>21.619017038952819</v>
      </c>
      <c r="L16" s="239">
        <v>21.556425978161197</v>
      </c>
      <c r="M16" s="239">
        <v>21.570917373187971</v>
      </c>
      <c r="N16" s="239">
        <v>21.569430436092954</v>
      </c>
      <c r="O16" s="239">
        <v>21.447747252755889</v>
      </c>
      <c r="P16" s="239">
        <v>21.400417730730585</v>
      </c>
      <c r="Q16" s="239">
        <v>21.35334364337902</v>
      </c>
      <c r="R16" s="239">
        <v>21.274254274546259</v>
      </c>
      <c r="S16" s="239">
        <v>21.322527705913721</v>
      </c>
      <c r="T16" s="239">
        <v>21.154123584783957</v>
      </c>
      <c r="U16" s="239">
        <v>21.358452971205811</v>
      </c>
      <c r="V16" s="239">
        <v>21.356740998360955</v>
      </c>
      <c r="W16" s="239">
        <v>21.423474484168803</v>
      </c>
      <c r="X16" s="239">
        <v>21.382785442907025</v>
      </c>
      <c r="Y16" s="239">
        <v>21.279370134687159</v>
      </c>
      <c r="Z16" s="239">
        <v>21.19783098984708</v>
      </c>
      <c r="AA16" s="239">
        <v>21.146098664039215</v>
      </c>
      <c r="AB16" s="239">
        <v>21.320872564528283</v>
      </c>
      <c r="AC16" s="239">
        <v>21.115604608533385</v>
      </c>
      <c r="AD16" s="239">
        <v>20.747000623693562</v>
      </c>
      <c r="AE16" s="239">
        <v>18.871745510512309</v>
      </c>
      <c r="AF16" s="239">
        <v>18.871745510512309</v>
      </c>
      <c r="AG16" s="239">
        <v>18.871745510512309</v>
      </c>
      <c r="AH16" s="239">
        <v>18.871745510512309</v>
      </c>
      <c r="AI16" s="239">
        <v>18.871745510512309</v>
      </c>
      <c r="AJ16" s="239">
        <v>18.379432313544658</v>
      </c>
    </row>
    <row r="17" spans="2:36" ht="18" customHeight="1">
      <c r="B17" s="577"/>
      <c r="C17" s="589"/>
      <c r="D17" s="236" t="s">
        <v>169</v>
      </c>
      <c r="E17" s="237"/>
      <c r="F17" s="142" t="s">
        <v>170</v>
      </c>
      <c r="G17" s="238" t="s">
        <v>325</v>
      </c>
      <c r="H17" s="241">
        <v>3.5132795403972108</v>
      </c>
      <c r="I17" s="239">
        <v>3.5049206648011335</v>
      </c>
      <c r="J17" s="239">
        <v>3.5077478135708891</v>
      </c>
      <c r="K17" s="239">
        <v>3.508462269615622</v>
      </c>
      <c r="L17" s="239">
        <v>3.6506542686729433</v>
      </c>
      <c r="M17" s="239">
        <v>3.5852197554801895</v>
      </c>
      <c r="N17" s="239">
        <v>3.6413285270585694</v>
      </c>
      <c r="O17" s="239">
        <v>3.6254326858640793</v>
      </c>
      <c r="P17" s="239">
        <v>3.6529191318960157</v>
      </c>
      <c r="Q17" s="239">
        <v>3.6566412072340424</v>
      </c>
      <c r="R17" s="239">
        <v>3.6432750730362877</v>
      </c>
      <c r="S17" s="239">
        <v>3.6739256834543355</v>
      </c>
      <c r="T17" s="239">
        <v>3.7081690422747915</v>
      </c>
      <c r="U17" s="239">
        <v>3.6796215097871796</v>
      </c>
      <c r="V17" s="239">
        <v>3.692267546742487</v>
      </c>
      <c r="W17" s="239">
        <v>3.41</v>
      </c>
      <c r="X17" s="239">
        <v>3.41</v>
      </c>
      <c r="Y17" s="239">
        <v>3.41</v>
      </c>
      <c r="Z17" s="239">
        <v>3.41</v>
      </c>
      <c r="AA17" s="239">
        <v>3.41</v>
      </c>
      <c r="AB17" s="239">
        <v>3.41</v>
      </c>
      <c r="AC17" s="239">
        <v>3.41</v>
      </c>
      <c r="AD17" s="239">
        <v>3.41</v>
      </c>
      <c r="AE17" s="239">
        <v>3.2411661353834664</v>
      </c>
      <c r="AF17" s="239">
        <v>3.2411661353834664</v>
      </c>
      <c r="AG17" s="239">
        <v>3.2411661353834664</v>
      </c>
      <c r="AH17" s="239">
        <v>3.2411661353834664</v>
      </c>
      <c r="AI17" s="239">
        <v>3.2411661353834664</v>
      </c>
      <c r="AJ17" s="239">
        <v>3.230681099948653</v>
      </c>
    </row>
    <row r="18" spans="2:36" ht="18" customHeight="1">
      <c r="B18" s="578"/>
      <c r="C18" s="590"/>
      <c r="D18" s="236" t="s">
        <v>171</v>
      </c>
      <c r="E18" s="237"/>
      <c r="F18" s="142" t="s">
        <v>172</v>
      </c>
      <c r="G18" s="238" t="s">
        <v>325</v>
      </c>
      <c r="H18" s="241">
        <v>8.3720999999999997</v>
      </c>
      <c r="I18" s="239">
        <v>8.3720999999999997</v>
      </c>
      <c r="J18" s="239">
        <v>8.3720999999999997</v>
      </c>
      <c r="K18" s="239">
        <v>8.3720999999999997</v>
      </c>
      <c r="L18" s="239">
        <v>8.3720999999999997</v>
      </c>
      <c r="M18" s="239">
        <v>8.3720999999999997</v>
      </c>
      <c r="N18" s="239">
        <v>8.3720999999999997</v>
      </c>
      <c r="O18" s="239">
        <v>8.3720999999999997</v>
      </c>
      <c r="P18" s="239">
        <v>8.3720999999999997</v>
      </c>
      <c r="Q18" s="239">
        <v>8.3720999999999997</v>
      </c>
      <c r="R18" s="239">
        <v>8.41</v>
      </c>
      <c r="S18" s="239">
        <v>8.41</v>
      </c>
      <c r="T18" s="239">
        <v>8.41</v>
      </c>
      <c r="U18" s="239">
        <v>8.41</v>
      </c>
      <c r="V18" s="239">
        <v>8.41</v>
      </c>
      <c r="W18" s="239">
        <v>8.41</v>
      </c>
      <c r="X18" s="239">
        <v>8.41</v>
      </c>
      <c r="Y18" s="239">
        <v>8.41</v>
      </c>
      <c r="Z18" s="239">
        <v>8.41</v>
      </c>
      <c r="AA18" s="239">
        <v>8.41</v>
      </c>
      <c r="AB18" s="239">
        <v>8.41</v>
      </c>
      <c r="AC18" s="239">
        <v>8.41</v>
      </c>
      <c r="AD18" s="239">
        <v>8.41</v>
      </c>
      <c r="AE18" s="239">
        <v>7.5403417190174498</v>
      </c>
      <c r="AF18" s="239">
        <v>7.5403417190174498</v>
      </c>
      <c r="AG18" s="239">
        <v>7.5403417190174498</v>
      </c>
      <c r="AH18" s="239">
        <v>7.5403417190174498</v>
      </c>
      <c r="AI18" s="239">
        <v>7.5403417190174498</v>
      </c>
      <c r="AJ18" s="239">
        <v>7.527950494881547</v>
      </c>
    </row>
    <row r="19" spans="2:36" ht="18" customHeight="1">
      <c r="B19" s="573" t="s">
        <v>173</v>
      </c>
      <c r="C19" s="595" t="s">
        <v>174</v>
      </c>
      <c r="D19" s="236" t="s">
        <v>175</v>
      </c>
      <c r="E19" s="237"/>
      <c r="F19" s="142" t="s">
        <v>176</v>
      </c>
      <c r="G19" s="238" t="s">
        <v>326</v>
      </c>
      <c r="H19" s="241">
        <v>38.33750806886988</v>
      </c>
      <c r="I19" s="239">
        <v>38.262847920124798</v>
      </c>
      <c r="J19" s="239">
        <v>38.263558597113153</v>
      </c>
      <c r="K19" s="239">
        <v>38.291337830656772</v>
      </c>
      <c r="L19" s="239">
        <v>38.280687071223063</v>
      </c>
      <c r="M19" s="239">
        <v>38.272992230296367</v>
      </c>
      <c r="N19" s="239">
        <v>38.273974243568844</v>
      </c>
      <c r="O19" s="239">
        <v>38.272657838241578</v>
      </c>
      <c r="P19" s="239">
        <v>38.248632576479253</v>
      </c>
      <c r="Q19" s="239">
        <v>38.254392857693311</v>
      </c>
      <c r="R19" s="239">
        <v>38.221242012239919</v>
      </c>
      <c r="S19" s="239">
        <v>38.156194482765329</v>
      </c>
      <c r="T19" s="239">
        <v>38.183030233793779</v>
      </c>
      <c r="U19" s="239">
        <v>38.161440508683938</v>
      </c>
      <c r="V19" s="239">
        <v>38.112933889537295</v>
      </c>
      <c r="W19" s="239">
        <v>38.111408988037475</v>
      </c>
      <c r="X19" s="239">
        <v>38.10591756383571</v>
      </c>
      <c r="Y19" s="239">
        <v>38.12966172357936</v>
      </c>
      <c r="Z19" s="239">
        <v>38.153232743969603</v>
      </c>
      <c r="AA19" s="239">
        <v>38.135993665652499</v>
      </c>
      <c r="AB19" s="239">
        <v>38.155626870858185</v>
      </c>
      <c r="AC19" s="239">
        <v>38.150273553662679</v>
      </c>
      <c r="AD19" s="239">
        <v>38.118300073063097</v>
      </c>
      <c r="AE19" s="239">
        <v>38.214801866653268</v>
      </c>
      <c r="AF19" s="239">
        <v>38.241615189322658</v>
      </c>
      <c r="AG19" s="239">
        <v>38.228406269364953</v>
      </c>
      <c r="AH19" s="239">
        <v>38.241634004583915</v>
      </c>
      <c r="AI19" s="239">
        <v>38.183527144674891</v>
      </c>
      <c r="AJ19" s="239">
        <v>38.155335553137427</v>
      </c>
    </row>
    <row r="20" spans="2:36" ht="18" customHeight="1">
      <c r="B20" s="574"/>
      <c r="C20" s="596"/>
      <c r="D20" s="242" t="s">
        <v>177</v>
      </c>
      <c r="E20" s="237"/>
      <c r="F20" s="142" t="s">
        <v>178</v>
      </c>
      <c r="G20" s="238" t="s">
        <v>326</v>
      </c>
      <c r="H20" s="241">
        <v>38.33750806886988</v>
      </c>
      <c r="I20" s="239">
        <v>38.262847920124798</v>
      </c>
      <c r="J20" s="239">
        <v>38.263558597113153</v>
      </c>
      <c r="K20" s="239">
        <v>38.291337830656772</v>
      </c>
      <c r="L20" s="239">
        <v>38.280687071223063</v>
      </c>
      <c r="M20" s="239">
        <v>38.272992230296367</v>
      </c>
      <c r="N20" s="239">
        <v>38.273974243568844</v>
      </c>
      <c r="O20" s="239">
        <v>38.272657838241578</v>
      </c>
      <c r="P20" s="239">
        <v>38.248632576479253</v>
      </c>
      <c r="Q20" s="239">
        <v>38.254392857693311</v>
      </c>
      <c r="R20" s="239">
        <v>38.221242012239919</v>
      </c>
      <c r="S20" s="239">
        <v>38.156194482765329</v>
      </c>
      <c r="T20" s="239">
        <v>38.183030233793779</v>
      </c>
      <c r="U20" s="239">
        <v>38.161440508683938</v>
      </c>
      <c r="V20" s="239">
        <v>38.112933889537295</v>
      </c>
      <c r="W20" s="239">
        <v>38.111408988037475</v>
      </c>
      <c r="X20" s="239">
        <v>38.10591756383571</v>
      </c>
      <c r="Y20" s="239">
        <v>38.12966172357936</v>
      </c>
      <c r="Z20" s="239">
        <v>38.153232743969603</v>
      </c>
      <c r="AA20" s="239">
        <v>38.135993665652499</v>
      </c>
      <c r="AB20" s="239">
        <v>38.155626870858185</v>
      </c>
      <c r="AC20" s="239">
        <v>38.150273553662679</v>
      </c>
      <c r="AD20" s="239">
        <v>38.118300073063097</v>
      </c>
      <c r="AE20" s="239">
        <v>38.214801866653268</v>
      </c>
      <c r="AF20" s="239">
        <v>38.241615189322658</v>
      </c>
      <c r="AG20" s="239">
        <v>38.228406269364953</v>
      </c>
      <c r="AH20" s="239">
        <v>38.241634004583915</v>
      </c>
      <c r="AI20" s="239">
        <v>38.183527144674891</v>
      </c>
      <c r="AJ20" s="239">
        <v>38.155335553137427</v>
      </c>
    </row>
    <row r="21" spans="2:36" ht="18" customHeight="1">
      <c r="B21" s="574"/>
      <c r="C21" s="596"/>
      <c r="D21" s="242" t="s">
        <v>179</v>
      </c>
      <c r="E21" s="237"/>
      <c r="F21" s="142" t="s">
        <v>180</v>
      </c>
      <c r="G21" s="238" t="s">
        <v>326</v>
      </c>
      <c r="H21" s="241">
        <v>38.33750806886988</v>
      </c>
      <c r="I21" s="239">
        <v>38.262847920124798</v>
      </c>
      <c r="J21" s="239">
        <v>38.263558597113153</v>
      </c>
      <c r="K21" s="239">
        <v>38.291337830656772</v>
      </c>
      <c r="L21" s="239">
        <v>38.280687071223063</v>
      </c>
      <c r="M21" s="239">
        <v>38.272992230296367</v>
      </c>
      <c r="N21" s="239">
        <v>38.273974243568844</v>
      </c>
      <c r="O21" s="239">
        <v>38.272657838241578</v>
      </c>
      <c r="P21" s="239">
        <v>38.248632576479253</v>
      </c>
      <c r="Q21" s="239">
        <v>38.254392857693311</v>
      </c>
      <c r="R21" s="239">
        <v>38.221242012239919</v>
      </c>
      <c r="S21" s="239">
        <v>38.156194482765329</v>
      </c>
      <c r="T21" s="239">
        <v>38.183030233793779</v>
      </c>
      <c r="U21" s="239">
        <v>38.161440508683938</v>
      </c>
      <c r="V21" s="239">
        <v>38.112933889537295</v>
      </c>
      <c r="W21" s="239">
        <v>38.111408988037475</v>
      </c>
      <c r="X21" s="239">
        <v>38.10591756383571</v>
      </c>
      <c r="Y21" s="239">
        <v>38.12966172357936</v>
      </c>
      <c r="Z21" s="239">
        <v>38.153232743969603</v>
      </c>
      <c r="AA21" s="239">
        <v>38.135993665652499</v>
      </c>
      <c r="AB21" s="239">
        <v>38.155626870858185</v>
      </c>
      <c r="AC21" s="239">
        <v>38.150273553662679</v>
      </c>
      <c r="AD21" s="239">
        <v>38.118300073063097</v>
      </c>
      <c r="AE21" s="239">
        <v>41.292605634091395</v>
      </c>
      <c r="AF21" s="239">
        <v>40.860861117080326</v>
      </c>
      <c r="AG21" s="239">
        <v>40.626856946260695</v>
      </c>
      <c r="AH21" s="239">
        <v>40.759143906512335</v>
      </c>
      <c r="AI21" s="239">
        <v>40.337787544719525</v>
      </c>
      <c r="AJ21" s="239">
        <v>40.207780374112843</v>
      </c>
    </row>
    <row r="22" spans="2:36" ht="18" customHeight="1">
      <c r="B22" s="574"/>
      <c r="C22" s="596"/>
      <c r="D22" s="236" t="s">
        <v>181</v>
      </c>
      <c r="E22" s="237"/>
      <c r="F22" s="142" t="s">
        <v>182</v>
      </c>
      <c r="G22" s="238" t="s">
        <v>326</v>
      </c>
      <c r="H22" s="241">
        <v>39.054648957806315</v>
      </c>
      <c r="I22" s="239">
        <v>39.114606885661388</v>
      </c>
      <c r="J22" s="239">
        <v>39.124772504020747</v>
      </c>
      <c r="K22" s="239">
        <v>39.173560822543088</v>
      </c>
      <c r="L22" s="239">
        <v>39.095464891342033</v>
      </c>
      <c r="M22" s="239">
        <v>39.152931965355833</v>
      </c>
      <c r="N22" s="239">
        <v>39.296382638345754</v>
      </c>
      <c r="O22" s="239">
        <v>39.393375463638833</v>
      </c>
      <c r="P22" s="239">
        <v>39.451276405636534</v>
      </c>
      <c r="Q22" s="239">
        <v>39.458120151087428</v>
      </c>
      <c r="R22" s="239">
        <v>39.587671713641768</v>
      </c>
      <c r="S22" s="239">
        <v>39.70943190150809</v>
      </c>
      <c r="T22" s="239">
        <v>39.551798684642435</v>
      </c>
      <c r="U22" s="239">
        <v>39.53877126717201</v>
      </c>
      <c r="V22" s="239">
        <v>39.58524455163959</v>
      </c>
      <c r="W22" s="239">
        <v>38.504956743551674</v>
      </c>
      <c r="X22" s="239">
        <v>39.262750145186715</v>
      </c>
      <c r="Y22" s="239">
        <v>39.526100080675697</v>
      </c>
      <c r="Z22" s="239">
        <v>39.544249356774522</v>
      </c>
      <c r="AA22" s="239">
        <v>39.672497213384858</v>
      </c>
      <c r="AB22" s="239">
        <v>39.678269714741404</v>
      </c>
      <c r="AC22" s="239">
        <v>39.382887700604243</v>
      </c>
      <c r="AD22" s="239">
        <v>39.29597322308264</v>
      </c>
      <c r="AE22" s="239">
        <v>39.295999999999999</v>
      </c>
      <c r="AF22" s="239">
        <v>39.42</v>
      </c>
      <c r="AG22" s="239">
        <v>39.75</v>
      </c>
      <c r="AH22" s="239">
        <v>39.974246984601685</v>
      </c>
      <c r="AI22" s="239">
        <v>39.523310531316419</v>
      </c>
      <c r="AJ22" s="239">
        <v>39.783289268200704</v>
      </c>
    </row>
    <row r="23" spans="2:36" ht="18" customHeight="1">
      <c r="B23" s="574"/>
      <c r="C23" s="596"/>
      <c r="D23" s="236" t="s">
        <v>183</v>
      </c>
      <c r="E23" s="237"/>
      <c r="F23" s="142" t="s">
        <v>184</v>
      </c>
      <c r="G23" s="238" t="s">
        <v>323</v>
      </c>
      <c r="H23" s="241">
        <v>30.055839000000002</v>
      </c>
      <c r="I23" s="239">
        <v>30.055839000000002</v>
      </c>
      <c r="J23" s="239">
        <v>30.055839000000002</v>
      </c>
      <c r="K23" s="239">
        <v>30.055839000000002</v>
      </c>
      <c r="L23" s="239">
        <v>30.055839000000002</v>
      </c>
      <c r="M23" s="239">
        <v>30.307002000000001</v>
      </c>
      <c r="N23" s="239">
        <v>30.0139785</v>
      </c>
      <c r="O23" s="239">
        <v>29.846506535433068</v>
      </c>
      <c r="P23" s="239">
        <v>29.988308842229589</v>
      </c>
      <c r="Q23" s="239">
        <v>29.992084283676103</v>
      </c>
      <c r="R23" s="239">
        <v>29.860935591154217</v>
      </c>
      <c r="S23" s="239">
        <v>29.991323026405798</v>
      </c>
      <c r="T23" s="239">
        <v>30.000000000000004</v>
      </c>
      <c r="U23" s="239">
        <v>29.914499316619999</v>
      </c>
      <c r="V23" s="239">
        <v>29.857416404201945</v>
      </c>
      <c r="W23" s="239">
        <v>22.44</v>
      </c>
      <c r="X23" s="239">
        <v>22.44</v>
      </c>
      <c r="Y23" s="239">
        <v>22.44</v>
      </c>
      <c r="Z23" s="239">
        <v>22.44</v>
      </c>
      <c r="AA23" s="239">
        <v>22.44</v>
      </c>
      <c r="AB23" s="239">
        <v>22.44</v>
      </c>
      <c r="AC23" s="239">
        <v>22.44</v>
      </c>
      <c r="AD23" s="239">
        <v>22.44</v>
      </c>
      <c r="AE23" s="239">
        <v>22.44</v>
      </c>
      <c r="AF23" s="239">
        <v>22.44</v>
      </c>
      <c r="AG23" s="239">
        <v>22.44</v>
      </c>
      <c r="AH23" s="239">
        <v>22.44</v>
      </c>
      <c r="AI23" s="239">
        <v>22.44</v>
      </c>
      <c r="AJ23" s="239">
        <v>22.44</v>
      </c>
    </row>
    <row r="24" spans="2:36" ht="18" customHeight="1">
      <c r="B24" s="574"/>
      <c r="C24" s="596"/>
      <c r="D24" s="236" t="s">
        <v>185</v>
      </c>
      <c r="E24" s="237"/>
      <c r="F24" s="142" t="s">
        <v>186</v>
      </c>
      <c r="G24" s="238" t="s">
        <v>326</v>
      </c>
      <c r="H24" s="241">
        <v>35.735986846153843</v>
      </c>
      <c r="I24" s="239">
        <v>35.344215499999997</v>
      </c>
      <c r="J24" s="239">
        <v>35.581424999999996</v>
      </c>
      <c r="K24" s="239">
        <v>35.520244269230766</v>
      </c>
      <c r="L24" s="239">
        <v>35.452038000000002</v>
      </c>
      <c r="M24" s="239">
        <v>35.509120499999995</v>
      </c>
      <c r="N24" s="239">
        <v>35.432587666666663</v>
      </c>
      <c r="O24" s="239">
        <v>35.325610833333329</v>
      </c>
      <c r="P24" s="239">
        <v>35.392499999999998</v>
      </c>
      <c r="Q24" s="239">
        <v>35.369999999999997</v>
      </c>
      <c r="R24" s="239">
        <v>35.413749999999993</v>
      </c>
      <c r="S24" s="239">
        <v>35.54</v>
      </c>
      <c r="T24" s="239">
        <v>35.5</v>
      </c>
      <c r="U24" s="239">
        <v>35.341800952419369</v>
      </c>
      <c r="V24" s="239">
        <v>34.328584987412661</v>
      </c>
      <c r="W24" s="239">
        <v>35.030163746183291</v>
      </c>
      <c r="X24" s="239">
        <v>35.007297038996178</v>
      </c>
      <c r="Y24" s="239">
        <v>35.455395833915212</v>
      </c>
      <c r="Z24" s="239">
        <v>32.898840970350406</v>
      </c>
      <c r="AA24" s="239">
        <v>34.82694351943389</v>
      </c>
      <c r="AB24" s="239">
        <v>34.770144404332129</v>
      </c>
      <c r="AC24" s="239">
        <v>36.934755472239061</v>
      </c>
      <c r="AD24" s="239">
        <v>34.79712962962963</v>
      </c>
      <c r="AE24" s="239">
        <v>34.811953496059182</v>
      </c>
      <c r="AF24" s="239">
        <v>34.700531804940198</v>
      </c>
      <c r="AG24" s="239">
        <v>34.649979881648044</v>
      </c>
      <c r="AH24" s="239">
        <v>34.771877460879026</v>
      </c>
      <c r="AI24" s="239">
        <v>34.548934938517569</v>
      </c>
      <c r="AJ24" s="239">
        <v>34.520832670570421</v>
      </c>
    </row>
    <row r="25" spans="2:36" ht="18" customHeight="1">
      <c r="B25" s="574"/>
      <c r="C25" s="596"/>
      <c r="D25" s="240" t="s">
        <v>187</v>
      </c>
      <c r="E25" s="237"/>
      <c r="F25" s="142" t="s">
        <v>188</v>
      </c>
      <c r="G25" s="238" t="s">
        <v>326</v>
      </c>
      <c r="H25" s="241">
        <v>35.735986846153843</v>
      </c>
      <c r="I25" s="239">
        <v>35.344215499999997</v>
      </c>
      <c r="J25" s="239">
        <v>35.581424999999996</v>
      </c>
      <c r="K25" s="239">
        <v>35.520244269230766</v>
      </c>
      <c r="L25" s="239">
        <v>35.452038000000002</v>
      </c>
      <c r="M25" s="239">
        <v>35.509120499999995</v>
      </c>
      <c r="N25" s="239">
        <v>35.432587666666663</v>
      </c>
      <c r="O25" s="239">
        <v>35.325610833333329</v>
      </c>
      <c r="P25" s="239">
        <v>35.392499999999998</v>
      </c>
      <c r="Q25" s="239">
        <v>35.369999999999997</v>
      </c>
      <c r="R25" s="239">
        <v>35.413749999999993</v>
      </c>
      <c r="S25" s="239">
        <v>35.54</v>
      </c>
      <c r="T25" s="239">
        <v>35.5</v>
      </c>
      <c r="U25" s="239">
        <v>35.341800952419369</v>
      </c>
      <c r="V25" s="239">
        <v>34.328584987412661</v>
      </c>
      <c r="W25" s="239">
        <v>35.030163746183291</v>
      </c>
      <c r="X25" s="239">
        <v>35.007297038996178</v>
      </c>
      <c r="Y25" s="239">
        <v>35.455395833915212</v>
      </c>
      <c r="Z25" s="239">
        <v>32.898840970350406</v>
      </c>
      <c r="AA25" s="239">
        <v>34.82694351943389</v>
      </c>
      <c r="AB25" s="239">
        <v>34.770144404332129</v>
      </c>
      <c r="AC25" s="239">
        <v>36.934755472239061</v>
      </c>
      <c r="AD25" s="239">
        <v>34.79712962962963</v>
      </c>
      <c r="AE25" s="239">
        <v>34.820334842244975</v>
      </c>
      <c r="AF25" s="239">
        <v>34.706850951347683</v>
      </c>
      <c r="AG25" s="239">
        <v>34.659154453373851</v>
      </c>
      <c r="AH25" s="239">
        <v>34.773293586828856</v>
      </c>
      <c r="AI25" s="239">
        <v>34.563015228729469</v>
      </c>
      <c r="AJ25" s="239">
        <v>34.528819540760765</v>
      </c>
    </row>
    <row r="26" spans="2:36" ht="18" customHeight="1">
      <c r="B26" s="574"/>
      <c r="C26" s="596"/>
      <c r="D26" s="240" t="s">
        <v>189</v>
      </c>
      <c r="E26" s="237"/>
      <c r="F26" s="142" t="s">
        <v>190</v>
      </c>
      <c r="G26" s="238" t="s">
        <v>326</v>
      </c>
      <c r="H26" s="241">
        <v>35.735986846153843</v>
      </c>
      <c r="I26" s="239">
        <v>35.344215499999997</v>
      </c>
      <c r="J26" s="239">
        <v>35.581424999999996</v>
      </c>
      <c r="K26" s="239">
        <v>35.520244269230766</v>
      </c>
      <c r="L26" s="239">
        <v>35.452038000000002</v>
      </c>
      <c r="M26" s="239">
        <v>35.509120499999995</v>
      </c>
      <c r="N26" s="239">
        <v>35.432587666666663</v>
      </c>
      <c r="O26" s="239">
        <v>35.325610833333329</v>
      </c>
      <c r="P26" s="239">
        <v>35.392499999999998</v>
      </c>
      <c r="Q26" s="239">
        <v>35.369999999999997</v>
      </c>
      <c r="R26" s="239">
        <v>35.413749999999993</v>
      </c>
      <c r="S26" s="239">
        <v>35.54</v>
      </c>
      <c r="T26" s="239">
        <v>35.5</v>
      </c>
      <c r="U26" s="239">
        <v>35.341800952419369</v>
      </c>
      <c r="V26" s="239">
        <v>34.328584987412661</v>
      </c>
      <c r="W26" s="239">
        <v>35.030163746183291</v>
      </c>
      <c r="X26" s="239">
        <v>35.007297038996178</v>
      </c>
      <c r="Y26" s="239">
        <v>35.455395833915212</v>
      </c>
      <c r="Z26" s="239">
        <v>32.898840970350406</v>
      </c>
      <c r="AA26" s="239">
        <v>34.82694351943389</v>
      </c>
      <c r="AB26" s="239">
        <v>34.770144404332129</v>
      </c>
      <c r="AC26" s="239">
        <v>36.934755472239061</v>
      </c>
      <c r="AD26" s="239">
        <v>34.79712962962963</v>
      </c>
      <c r="AE26" s="239">
        <v>34.232258363538925</v>
      </c>
      <c r="AF26" s="239">
        <v>34.232258363538925</v>
      </c>
      <c r="AG26" s="239">
        <v>34.232258363538925</v>
      </c>
      <c r="AH26" s="239">
        <v>34.232258363538925</v>
      </c>
      <c r="AI26" s="239">
        <v>34.232258363538925</v>
      </c>
      <c r="AJ26" s="239">
        <v>34.232258363538925</v>
      </c>
    </row>
    <row r="27" spans="2:36" ht="18" customHeight="1">
      <c r="B27" s="574"/>
      <c r="C27" s="597"/>
      <c r="D27" s="240" t="s">
        <v>191</v>
      </c>
      <c r="E27" s="237"/>
      <c r="F27" s="142" t="s">
        <v>192</v>
      </c>
      <c r="G27" s="238" t="s">
        <v>326</v>
      </c>
      <c r="H27" s="241">
        <v>35.735986846153843</v>
      </c>
      <c r="I27" s="239">
        <v>35.344215499999997</v>
      </c>
      <c r="J27" s="239">
        <v>35.581424999999996</v>
      </c>
      <c r="K27" s="239">
        <v>35.520244269230766</v>
      </c>
      <c r="L27" s="239">
        <v>35.452038000000002</v>
      </c>
      <c r="M27" s="239">
        <v>35.509120499999995</v>
      </c>
      <c r="N27" s="239">
        <v>35.432587666666663</v>
      </c>
      <c r="O27" s="239">
        <v>35.325610833333329</v>
      </c>
      <c r="P27" s="239">
        <v>35.392499999999998</v>
      </c>
      <c r="Q27" s="239">
        <v>35.369999999999997</v>
      </c>
      <c r="R27" s="239">
        <v>35.413749999999993</v>
      </c>
      <c r="S27" s="239">
        <v>35.54</v>
      </c>
      <c r="T27" s="239">
        <v>35.5</v>
      </c>
      <c r="U27" s="239">
        <v>35.341800952419369</v>
      </c>
      <c r="V27" s="239">
        <v>34.328584987412661</v>
      </c>
      <c r="W27" s="239">
        <v>35.030163746183291</v>
      </c>
      <c r="X27" s="239">
        <v>35.007297038996178</v>
      </c>
      <c r="Y27" s="239">
        <v>35.455395833915212</v>
      </c>
      <c r="Z27" s="239">
        <v>32.898840970350406</v>
      </c>
      <c r="AA27" s="239">
        <v>34.82694351943389</v>
      </c>
      <c r="AB27" s="239">
        <v>34.770144404332129</v>
      </c>
      <c r="AC27" s="239">
        <v>36.934755472239061</v>
      </c>
      <c r="AD27" s="239">
        <v>34.79712962962963</v>
      </c>
      <c r="AE27" s="239">
        <v>34.556297668770959</v>
      </c>
      <c r="AF27" s="239">
        <v>34.513488989475263</v>
      </c>
      <c r="AG27" s="239">
        <v>34.441331529150176</v>
      </c>
      <c r="AH27" s="239">
        <v>34.680232801824594</v>
      </c>
      <c r="AI27" s="239">
        <v>34.414603622184764</v>
      </c>
      <c r="AJ27" s="239">
        <v>34.325993434346763</v>
      </c>
    </row>
    <row r="28" spans="2:36" ht="18" customHeight="1">
      <c r="B28" s="574"/>
      <c r="C28" s="589" t="s">
        <v>193</v>
      </c>
      <c r="D28" s="598" t="s">
        <v>194</v>
      </c>
      <c r="E28" s="243" t="s">
        <v>195</v>
      </c>
      <c r="F28" s="142" t="s">
        <v>196</v>
      </c>
      <c r="G28" s="238" t="s">
        <v>326</v>
      </c>
      <c r="H28" s="239">
        <v>33.634309642043327</v>
      </c>
      <c r="I28" s="239">
        <v>33.616681990333355</v>
      </c>
      <c r="J28" s="239">
        <v>33.616436807838149</v>
      </c>
      <c r="K28" s="239">
        <v>33.62154200913659</v>
      </c>
      <c r="L28" s="239">
        <v>33.621637255630183</v>
      </c>
      <c r="M28" s="239">
        <v>33.627095932081097</v>
      </c>
      <c r="N28" s="239">
        <v>33.617420709578262</v>
      </c>
      <c r="O28" s="239">
        <v>33.611251587105471</v>
      </c>
      <c r="P28" s="239">
        <v>33.580155184843854</v>
      </c>
      <c r="Q28" s="239">
        <v>33.573410940022853</v>
      </c>
      <c r="R28" s="239">
        <v>33.572052159584118</v>
      </c>
      <c r="S28" s="239">
        <v>33.563577660134989</v>
      </c>
      <c r="T28" s="239">
        <v>33.579037759205036</v>
      </c>
      <c r="U28" s="239">
        <v>33.554818437970297</v>
      </c>
      <c r="V28" s="239">
        <v>33.547353768652954</v>
      </c>
      <c r="W28" s="239">
        <v>33.546526293874884</v>
      </c>
      <c r="X28" s="239">
        <v>33.547311815446051</v>
      </c>
      <c r="Y28" s="239">
        <v>33.537593104915914</v>
      </c>
      <c r="Z28" s="239">
        <v>33.526311878844517</v>
      </c>
      <c r="AA28" s="239">
        <v>33.527222131645956</v>
      </c>
      <c r="AB28" s="239">
        <v>33.525548342770897</v>
      </c>
      <c r="AC28" s="239">
        <v>33.525992201032928</v>
      </c>
      <c r="AD28" s="239">
        <v>33.5320301412224</v>
      </c>
      <c r="AE28" s="239">
        <v>33.309703937007825</v>
      </c>
      <c r="AF28" s="239">
        <v>33.309703937007825</v>
      </c>
      <c r="AG28" s="239">
        <v>33.309703937007825</v>
      </c>
      <c r="AH28" s="239">
        <v>33.309703937007825</v>
      </c>
      <c r="AI28" s="239">
        <v>33.309703937007825</v>
      </c>
      <c r="AJ28" s="239">
        <v>33.309703937007825</v>
      </c>
    </row>
    <row r="29" spans="2:36" ht="18" customHeight="1">
      <c r="B29" s="574"/>
      <c r="C29" s="589"/>
      <c r="D29" s="599"/>
      <c r="E29" s="243" t="s">
        <v>197</v>
      </c>
      <c r="F29" s="142" t="s">
        <v>198</v>
      </c>
      <c r="G29" s="238" t="s">
        <v>326</v>
      </c>
      <c r="H29" s="239">
        <v>35.084999999999994</v>
      </c>
      <c r="I29" s="239">
        <v>35.084999999999994</v>
      </c>
      <c r="J29" s="239">
        <v>35.084999999999994</v>
      </c>
      <c r="K29" s="239">
        <v>35.084999999999994</v>
      </c>
      <c r="L29" s="239">
        <v>35.084999999999994</v>
      </c>
      <c r="M29" s="239">
        <v>35.084999999999994</v>
      </c>
      <c r="N29" s="239">
        <v>35.084999999999994</v>
      </c>
      <c r="O29" s="239">
        <v>35.084999999999994</v>
      </c>
      <c r="P29" s="239">
        <v>35.084999999999994</v>
      </c>
      <c r="Q29" s="239">
        <v>35.084999999999994</v>
      </c>
      <c r="R29" s="239">
        <v>35.084999999999994</v>
      </c>
      <c r="S29" s="239">
        <v>35.084999999999994</v>
      </c>
      <c r="T29" s="239">
        <v>35.084999999999994</v>
      </c>
      <c r="U29" s="239">
        <v>35.084999999999994</v>
      </c>
      <c r="V29" s="239">
        <v>35.084999999999994</v>
      </c>
      <c r="W29" s="239">
        <v>35.084999999999994</v>
      </c>
      <c r="X29" s="239">
        <v>35.084999999999994</v>
      </c>
      <c r="Y29" s="239">
        <v>35.084999999999994</v>
      </c>
      <c r="Z29" s="239">
        <v>35.084999999999994</v>
      </c>
      <c r="AA29" s="239">
        <v>35.084999999999994</v>
      </c>
      <c r="AB29" s="239">
        <v>35.084999999999994</v>
      </c>
      <c r="AC29" s="239">
        <v>35.084999999999994</v>
      </c>
      <c r="AD29" s="239">
        <v>35.084999999999994</v>
      </c>
      <c r="AE29" s="239">
        <v>33.747182734413194</v>
      </c>
      <c r="AF29" s="239">
        <v>33.747182734413194</v>
      </c>
      <c r="AG29" s="239">
        <v>33.747182734413194</v>
      </c>
      <c r="AH29" s="239">
        <v>33.747182734413194</v>
      </c>
      <c r="AI29" s="239">
        <v>33.747182734413194</v>
      </c>
      <c r="AJ29" s="239">
        <v>33.747182734413194</v>
      </c>
    </row>
    <row r="30" spans="2:36" ht="18" customHeight="1">
      <c r="B30" s="574"/>
      <c r="C30" s="589"/>
      <c r="D30" s="593" t="s">
        <v>199</v>
      </c>
      <c r="E30" s="148" t="s">
        <v>327</v>
      </c>
      <c r="F30" s="579" t="s">
        <v>201</v>
      </c>
      <c r="G30" s="238" t="s">
        <v>326</v>
      </c>
      <c r="H30" s="239">
        <v>34.567045100411484</v>
      </c>
      <c r="I30" s="239">
        <v>34.579886792092545</v>
      </c>
      <c r="J30" s="239">
        <v>34.597950406440432</v>
      </c>
      <c r="K30" s="239">
        <v>34.605036342646009</v>
      </c>
      <c r="L30" s="239">
        <v>34.607099764873567</v>
      </c>
      <c r="M30" s="239">
        <v>34.605244479590418</v>
      </c>
      <c r="N30" s="239">
        <v>34.60743918066288</v>
      </c>
      <c r="O30" s="239">
        <v>34.607383106218784</v>
      </c>
      <c r="P30" s="239">
        <v>34.608083951460031</v>
      </c>
      <c r="Q30" s="239">
        <v>34.60773592711692</v>
      </c>
      <c r="R30" s="239">
        <v>34.602116726174735</v>
      </c>
      <c r="S30" s="239">
        <v>34.601448598032043</v>
      </c>
      <c r="T30" s="239">
        <v>34.598498326752271</v>
      </c>
      <c r="U30" s="239">
        <v>34.596942553229873</v>
      </c>
      <c r="V30" s="239">
        <v>34.593655277465331</v>
      </c>
      <c r="W30" s="239">
        <v>34.588300513684189</v>
      </c>
      <c r="X30" s="239">
        <v>34.582146271442042</v>
      </c>
      <c r="Y30" s="239">
        <v>34.576321953994459</v>
      </c>
      <c r="Z30" s="239">
        <v>34.57019694610068</v>
      </c>
      <c r="AA30" s="239">
        <v>34.57266228107536</v>
      </c>
      <c r="AB30" s="239">
        <v>34.571365357323508</v>
      </c>
      <c r="AC30" s="239">
        <v>34.569500488673143</v>
      </c>
      <c r="AD30" s="239">
        <v>34.562191216821226</v>
      </c>
      <c r="AE30" s="239">
        <v>33.3666079192786</v>
      </c>
      <c r="AF30" s="239">
        <v>33.365595934979048</v>
      </c>
      <c r="AG30" s="239">
        <v>33.367162936913118</v>
      </c>
      <c r="AH30" s="239">
        <v>33.360009496451113</v>
      </c>
      <c r="AI30" s="239">
        <v>33.359788892880857</v>
      </c>
      <c r="AJ30" s="239">
        <v>33.363814525244273</v>
      </c>
    </row>
    <row r="31" spans="2:36" ht="18" customHeight="1">
      <c r="B31" s="574"/>
      <c r="C31" s="589"/>
      <c r="D31" s="593"/>
      <c r="E31" s="148" t="s">
        <v>328</v>
      </c>
      <c r="F31" s="580"/>
      <c r="G31" s="238" t="s">
        <v>326</v>
      </c>
      <c r="H31" s="239">
        <v>34.567045100411484</v>
      </c>
      <c r="I31" s="239">
        <v>34.579886792092545</v>
      </c>
      <c r="J31" s="239">
        <v>34.597950406440432</v>
      </c>
      <c r="K31" s="239">
        <v>34.605036342646009</v>
      </c>
      <c r="L31" s="239">
        <v>34.607099764873567</v>
      </c>
      <c r="M31" s="239">
        <v>34.605244479590418</v>
      </c>
      <c r="N31" s="239">
        <v>34.60743918066288</v>
      </c>
      <c r="O31" s="239">
        <v>34.607383106218784</v>
      </c>
      <c r="P31" s="239">
        <v>34.608083951460031</v>
      </c>
      <c r="Q31" s="239">
        <v>34.60773592711692</v>
      </c>
      <c r="R31" s="239">
        <v>34.602116726174735</v>
      </c>
      <c r="S31" s="239">
        <v>34.601448598032043</v>
      </c>
      <c r="T31" s="239">
        <v>34.598498326752271</v>
      </c>
      <c r="U31" s="239">
        <v>34.596942553229873</v>
      </c>
      <c r="V31" s="239">
        <v>34.593655277465331</v>
      </c>
      <c r="W31" s="239">
        <v>34.588300262304415</v>
      </c>
      <c r="X31" s="239">
        <v>34.582145503398692</v>
      </c>
      <c r="Y31" s="239">
        <v>34.576320685421187</v>
      </c>
      <c r="Z31" s="239">
        <v>34.570171056421664</v>
      </c>
      <c r="AA31" s="239">
        <v>34.569155185034134</v>
      </c>
      <c r="AB31" s="239">
        <v>34.478575878102468</v>
      </c>
      <c r="AC31" s="239">
        <v>34.472803852214177</v>
      </c>
      <c r="AD31" s="239">
        <v>34.461191009396543</v>
      </c>
      <c r="AE31" s="239">
        <v>33.273195986913549</v>
      </c>
      <c r="AF31" s="239">
        <v>33.250701217156717</v>
      </c>
      <c r="AG31" s="239">
        <v>33.228348442912207</v>
      </c>
      <c r="AH31" s="239">
        <v>33.205275660822707</v>
      </c>
      <c r="AI31" s="239">
        <v>33.190921780018712</v>
      </c>
      <c r="AJ31" s="239">
        <v>33.181886397078209</v>
      </c>
    </row>
    <row r="32" spans="2:36" ht="18" customHeight="1">
      <c r="B32" s="574"/>
      <c r="C32" s="589"/>
      <c r="D32" s="594"/>
      <c r="E32" s="243" t="s">
        <v>203</v>
      </c>
      <c r="F32" s="142" t="s">
        <v>204</v>
      </c>
      <c r="G32" s="238" t="s">
        <v>326</v>
      </c>
      <c r="H32" s="239">
        <v>36.418635000000002</v>
      </c>
      <c r="I32" s="239">
        <v>36.418635000000002</v>
      </c>
      <c r="J32" s="239">
        <v>36.418634999999995</v>
      </c>
      <c r="K32" s="239">
        <v>36.418634999999995</v>
      </c>
      <c r="L32" s="239">
        <v>36.418635000000002</v>
      </c>
      <c r="M32" s="239">
        <v>36.418635000000002</v>
      </c>
      <c r="N32" s="239">
        <v>36.418634999999995</v>
      </c>
      <c r="O32" s="239">
        <v>36.418635000000002</v>
      </c>
      <c r="P32" s="239">
        <v>36.418635000000002</v>
      </c>
      <c r="Q32" s="239">
        <v>36.418634999999995</v>
      </c>
      <c r="R32" s="239">
        <v>36.700000000000003</v>
      </c>
      <c r="S32" s="239">
        <v>36.700000000000003</v>
      </c>
      <c r="T32" s="239">
        <v>36.70000000000001</v>
      </c>
      <c r="U32" s="239">
        <v>36.699999999999996</v>
      </c>
      <c r="V32" s="239">
        <v>36.699999999999996</v>
      </c>
      <c r="W32" s="239">
        <v>36.700000000000003</v>
      </c>
      <c r="X32" s="239">
        <v>36.700000000000003</v>
      </c>
      <c r="Y32" s="239">
        <v>36.700000000000003</v>
      </c>
      <c r="Z32" s="239">
        <v>36.699999999999996</v>
      </c>
      <c r="AA32" s="239">
        <v>36.700000000000003</v>
      </c>
      <c r="AB32" s="239">
        <v>36.700000000000003</v>
      </c>
      <c r="AC32" s="239">
        <v>36.700000000000003</v>
      </c>
      <c r="AD32" s="239">
        <v>36.700000000000003</v>
      </c>
      <c r="AE32" s="239">
        <v>36.326416409643144</v>
      </c>
      <c r="AF32" s="239">
        <v>36.284527800508691</v>
      </c>
      <c r="AG32" s="239">
        <v>36.231430256877296</v>
      </c>
      <c r="AH32" s="239">
        <v>36.278612937529282</v>
      </c>
      <c r="AI32" s="239">
        <v>36.35071767281223</v>
      </c>
      <c r="AJ32" s="239">
        <v>36.36526075117046</v>
      </c>
    </row>
    <row r="33" spans="2:36" ht="18" customHeight="1">
      <c r="B33" s="574"/>
      <c r="C33" s="589"/>
      <c r="D33" s="594"/>
      <c r="E33" s="243" t="s">
        <v>205</v>
      </c>
      <c r="F33" s="142" t="s">
        <v>206</v>
      </c>
      <c r="G33" s="238" t="s">
        <v>326</v>
      </c>
      <c r="H33" s="239">
        <v>36.781744553621323</v>
      </c>
      <c r="I33" s="239">
        <v>36.777181715926083</v>
      </c>
      <c r="J33" s="239">
        <v>36.777553462819036</v>
      </c>
      <c r="K33" s="239">
        <v>36.782116782943945</v>
      </c>
      <c r="L33" s="239">
        <v>36.780795757776573</v>
      </c>
      <c r="M33" s="239">
        <v>36.79380582683968</v>
      </c>
      <c r="N33" s="239">
        <v>36.788322571833383</v>
      </c>
      <c r="O33" s="239">
        <v>36.784102252236828</v>
      </c>
      <c r="P33" s="239">
        <v>36.756691110285011</v>
      </c>
      <c r="Q33" s="239">
        <v>36.782986660496178</v>
      </c>
      <c r="R33" s="239">
        <v>36.758465497850636</v>
      </c>
      <c r="S33" s="239">
        <v>36.754054906833289</v>
      </c>
      <c r="T33" s="239">
        <v>36.752593754333432</v>
      </c>
      <c r="U33" s="239">
        <v>36.746756410839481</v>
      </c>
      <c r="V33" s="239">
        <v>36.742647190656967</v>
      </c>
      <c r="W33" s="239">
        <v>36.740013009713692</v>
      </c>
      <c r="X33" s="239">
        <v>36.735815035417104</v>
      </c>
      <c r="Y33" s="239">
        <v>36.735098247223377</v>
      </c>
      <c r="Z33" s="239">
        <v>36.725843624509146</v>
      </c>
      <c r="AA33" s="239">
        <v>36.724758820022956</v>
      </c>
      <c r="AB33" s="239">
        <v>36.731216063225041</v>
      </c>
      <c r="AC33" s="239">
        <v>36.733323063833069</v>
      </c>
      <c r="AD33" s="239">
        <v>36.735084274482858</v>
      </c>
      <c r="AE33" s="239">
        <v>36.494518065217392</v>
      </c>
      <c r="AF33" s="239">
        <v>36.494518065217392</v>
      </c>
      <c r="AG33" s="239">
        <v>36.494518065217392</v>
      </c>
      <c r="AH33" s="239">
        <v>36.494518065217392</v>
      </c>
      <c r="AI33" s="239">
        <v>36.494518065217392</v>
      </c>
      <c r="AJ33" s="239">
        <v>36.494518065217392</v>
      </c>
    </row>
    <row r="34" spans="2:36" ht="18" customHeight="1">
      <c r="B34" s="574"/>
      <c r="C34" s="589"/>
      <c r="D34" s="594"/>
      <c r="E34" s="148" t="s">
        <v>329</v>
      </c>
      <c r="F34" s="579" t="s">
        <v>209</v>
      </c>
      <c r="G34" s="238" t="s">
        <v>326</v>
      </c>
      <c r="H34" s="239">
        <v>38.114902428723028</v>
      </c>
      <c r="I34" s="239">
        <v>38.106167927710842</v>
      </c>
      <c r="J34" s="239">
        <v>38.099998918235286</v>
      </c>
      <c r="K34" s="239">
        <v>38.118556224137933</v>
      </c>
      <c r="L34" s="239">
        <v>38.124450375000002</v>
      </c>
      <c r="M34" s="239">
        <v>38.088821915730335</v>
      </c>
      <c r="N34" s="239">
        <v>38.10029827752809</v>
      </c>
      <c r="O34" s="239">
        <v>38.155752726666663</v>
      </c>
      <c r="P34" s="239">
        <v>38.120888888888913</v>
      </c>
      <c r="Q34" s="239">
        <v>38.127177777777774</v>
      </c>
      <c r="R34" s="239">
        <v>38.184162790697677</v>
      </c>
      <c r="S34" s="239">
        <v>38.203614457831328</v>
      </c>
      <c r="T34" s="239">
        <v>38.037037037037038</v>
      </c>
      <c r="U34" s="239">
        <v>37.996185178861893</v>
      </c>
      <c r="V34" s="239">
        <v>37.765180411666286</v>
      </c>
      <c r="W34" s="239">
        <v>37.762503415531526</v>
      </c>
      <c r="X34" s="239">
        <v>37.855497998911197</v>
      </c>
      <c r="Y34" s="239">
        <v>37.957984030302001</v>
      </c>
      <c r="Z34" s="239">
        <v>37.944810991286097</v>
      </c>
      <c r="AA34" s="239">
        <v>37.917853373113942</v>
      </c>
      <c r="AB34" s="239">
        <v>38.063633267630031</v>
      </c>
      <c r="AC34" s="239">
        <v>37.956012902005554</v>
      </c>
      <c r="AD34" s="239">
        <v>37.938322212442507</v>
      </c>
      <c r="AE34" s="239">
        <v>38.041820628985519</v>
      </c>
      <c r="AF34" s="239">
        <v>38.041820628985519</v>
      </c>
      <c r="AG34" s="239">
        <v>38.041820628985519</v>
      </c>
      <c r="AH34" s="239">
        <v>38.041820628985519</v>
      </c>
      <c r="AI34" s="239">
        <v>38.041820628985519</v>
      </c>
      <c r="AJ34" s="239">
        <v>38.041820628985519</v>
      </c>
    </row>
    <row r="35" spans="2:36" ht="18" customHeight="1">
      <c r="B35" s="574"/>
      <c r="C35" s="589"/>
      <c r="D35" s="594"/>
      <c r="E35" s="148" t="s">
        <v>330</v>
      </c>
      <c r="F35" s="580"/>
      <c r="G35" s="238" t="s">
        <v>326</v>
      </c>
      <c r="H35" s="239">
        <v>38.114902428723028</v>
      </c>
      <c r="I35" s="239">
        <v>38.106167927710842</v>
      </c>
      <c r="J35" s="239">
        <v>38.099998918235286</v>
      </c>
      <c r="K35" s="239">
        <v>38.118556224137933</v>
      </c>
      <c r="L35" s="239">
        <v>38.124450375000002</v>
      </c>
      <c r="M35" s="239">
        <v>38.088821915730335</v>
      </c>
      <c r="N35" s="239">
        <v>38.10029827752809</v>
      </c>
      <c r="O35" s="239">
        <v>38.155752726666663</v>
      </c>
      <c r="P35" s="239">
        <v>38.120888888888913</v>
      </c>
      <c r="Q35" s="239">
        <v>38.127177777777774</v>
      </c>
      <c r="R35" s="239">
        <v>38.184162790697677</v>
      </c>
      <c r="S35" s="239">
        <v>38.203614457831328</v>
      </c>
      <c r="T35" s="239">
        <v>38.037037037037038</v>
      </c>
      <c r="U35" s="239">
        <v>37.996185178861893</v>
      </c>
      <c r="V35" s="239">
        <v>37.765180411666286</v>
      </c>
      <c r="W35" s="239">
        <v>37.762503415531526</v>
      </c>
      <c r="X35" s="239">
        <v>37.853960355410024</v>
      </c>
      <c r="Y35" s="239">
        <v>37.955993646130153</v>
      </c>
      <c r="Z35" s="239">
        <v>37.942699473020866</v>
      </c>
      <c r="AA35" s="239">
        <v>37.915045049462982</v>
      </c>
      <c r="AB35" s="239">
        <v>38.060786409411854</v>
      </c>
      <c r="AC35" s="239">
        <v>37.952928293306279</v>
      </c>
      <c r="AD35" s="239">
        <v>37.935269014379109</v>
      </c>
      <c r="AE35" s="239">
        <v>38.038370091071499</v>
      </c>
      <c r="AF35" s="239">
        <v>38.036292364845409</v>
      </c>
      <c r="AG35" s="239">
        <v>38.035908667698159</v>
      </c>
      <c r="AH35" s="239">
        <v>38.036453778446109</v>
      </c>
      <c r="AI35" s="239">
        <v>38.036591529207072</v>
      </c>
      <c r="AJ35" s="239">
        <v>38.036648102423314</v>
      </c>
    </row>
    <row r="36" spans="2:36" ht="18" customHeight="1">
      <c r="B36" s="574"/>
      <c r="C36" s="589"/>
      <c r="D36" s="594"/>
      <c r="E36" s="243" t="s">
        <v>211</v>
      </c>
      <c r="F36" s="142" t="s">
        <v>212</v>
      </c>
      <c r="G36" s="238" t="s">
        <v>326</v>
      </c>
      <c r="H36" s="239">
        <v>39.74285117647058</v>
      </c>
      <c r="I36" s="239">
        <v>39.809335500000003</v>
      </c>
      <c r="J36" s="239">
        <v>39.706079599999995</v>
      </c>
      <c r="K36" s="239">
        <v>39.668056312499999</v>
      </c>
      <c r="L36" s="239">
        <v>39.555556218749999</v>
      </c>
      <c r="M36" s="239">
        <v>39.60788184375</v>
      </c>
      <c r="N36" s="239">
        <v>39.448288687499996</v>
      </c>
      <c r="O36" s="239">
        <v>39.399102599999999</v>
      </c>
      <c r="P36" s="239">
        <v>39.475333333333325</v>
      </c>
      <c r="Q36" s="239">
        <v>39.43571428571429</v>
      </c>
      <c r="R36" s="239">
        <v>39.332307692307694</v>
      </c>
      <c r="S36" s="239">
        <v>39.424545454545459</v>
      </c>
      <c r="T36" s="239">
        <v>39.625</v>
      </c>
      <c r="U36" s="239">
        <v>39.154624970469854</v>
      </c>
      <c r="V36" s="239">
        <v>39.265583188025659</v>
      </c>
      <c r="W36" s="239">
        <v>39.084256468935067</v>
      </c>
      <c r="X36" s="239">
        <v>39.967740750768137</v>
      </c>
      <c r="Y36" s="239">
        <v>40.049194024269433</v>
      </c>
      <c r="Z36" s="239">
        <v>39.875009268139216</v>
      </c>
      <c r="AA36" s="239">
        <v>39.928064793553702</v>
      </c>
      <c r="AB36" s="239">
        <v>39.919514675967577</v>
      </c>
      <c r="AC36" s="239">
        <v>39.77577911209017</v>
      </c>
      <c r="AD36" s="239">
        <v>39.755016223934696</v>
      </c>
      <c r="AE36" s="239">
        <v>38.902059373913055</v>
      </c>
      <c r="AF36" s="239">
        <v>38.902059373913055</v>
      </c>
      <c r="AG36" s="239">
        <v>38.902059373913055</v>
      </c>
      <c r="AH36" s="239">
        <v>38.902059373913055</v>
      </c>
      <c r="AI36" s="239">
        <v>38.902059373913055</v>
      </c>
      <c r="AJ36" s="239">
        <v>38.902059373913055</v>
      </c>
    </row>
    <row r="37" spans="2:36" ht="18" customHeight="1">
      <c r="B37" s="574"/>
      <c r="C37" s="589"/>
      <c r="D37" s="594"/>
      <c r="E37" s="243" t="s">
        <v>213</v>
      </c>
      <c r="F37" s="142" t="s">
        <v>214</v>
      </c>
      <c r="G37" s="238" t="s">
        <v>326</v>
      </c>
      <c r="H37" s="239">
        <v>40.220698615340964</v>
      </c>
      <c r="I37" s="239">
        <v>40.345689222292194</v>
      </c>
      <c r="J37" s="239">
        <v>40.216589303490046</v>
      </c>
      <c r="K37" s="239">
        <v>40.32174207990915</v>
      </c>
      <c r="L37" s="239">
        <v>40.340181339785175</v>
      </c>
      <c r="M37" s="239">
        <v>40.294129468926528</v>
      </c>
      <c r="N37" s="239">
        <v>40.354851350456514</v>
      </c>
      <c r="O37" s="239">
        <v>40.418450380492096</v>
      </c>
      <c r="P37" s="239">
        <v>40.335431018250105</v>
      </c>
      <c r="Q37" s="239">
        <v>40.34667344007687</v>
      </c>
      <c r="R37" s="239">
        <v>40.345190235993584</v>
      </c>
      <c r="S37" s="239">
        <v>40.401386179172775</v>
      </c>
      <c r="T37" s="239">
        <v>40.335614961483678</v>
      </c>
      <c r="U37" s="239">
        <v>40.414632699453101</v>
      </c>
      <c r="V37" s="239">
        <v>40.375391517400296</v>
      </c>
      <c r="W37" s="239">
        <v>40.34035035847841</v>
      </c>
      <c r="X37" s="239">
        <v>40.391674286276348</v>
      </c>
      <c r="Y37" s="239">
        <v>40.24457922518198</v>
      </c>
      <c r="Z37" s="239">
        <v>40.299981248817559</v>
      </c>
      <c r="AA37" s="239">
        <v>40.44128922721174</v>
      </c>
      <c r="AB37" s="239">
        <v>40.379277867754439</v>
      </c>
      <c r="AC37" s="239">
        <v>39.991576212267631</v>
      </c>
      <c r="AD37" s="239">
        <v>40.636999955679457</v>
      </c>
      <c r="AE37" s="239">
        <v>41.200894325714415</v>
      </c>
      <c r="AF37" s="239">
        <v>40.918633500684514</v>
      </c>
      <c r="AG37" s="239">
        <v>41.367930778867084</v>
      </c>
      <c r="AH37" s="239">
        <v>40.992577526393823</v>
      </c>
      <c r="AI37" s="239">
        <v>40.999574544956069</v>
      </c>
      <c r="AJ37" s="239">
        <v>41.057037305389869</v>
      </c>
    </row>
    <row r="38" spans="2:36" ht="18" customHeight="1">
      <c r="B38" s="574"/>
      <c r="C38" s="589"/>
      <c r="D38" s="594"/>
      <c r="E38" s="244" t="s">
        <v>215</v>
      </c>
      <c r="F38" s="142" t="s">
        <v>216</v>
      </c>
      <c r="G38" s="238" t="s">
        <v>326</v>
      </c>
      <c r="H38" s="239">
        <v>40.186080000000004</v>
      </c>
      <c r="I38" s="239">
        <v>40.186080000000004</v>
      </c>
      <c r="J38" s="239">
        <v>40.186080000000004</v>
      </c>
      <c r="K38" s="239">
        <v>40.186080000000004</v>
      </c>
      <c r="L38" s="239">
        <v>40.186080000000004</v>
      </c>
      <c r="M38" s="239">
        <v>40.186080000000004</v>
      </c>
      <c r="N38" s="239">
        <v>40.186080000000004</v>
      </c>
      <c r="O38" s="239">
        <v>40.186080000000004</v>
      </c>
      <c r="P38" s="239">
        <v>40.186080000000004</v>
      </c>
      <c r="Q38" s="239">
        <v>40.186080000000004</v>
      </c>
      <c r="R38" s="239">
        <v>40.4</v>
      </c>
      <c r="S38" s="239">
        <v>40.4</v>
      </c>
      <c r="T38" s="239">
        <v>40.4</v>
      </c>
      <c r="U38" s="239">
        <v>40.4</v>
      </c>
      <c r="V38" s="239">
        <v>40.4</v>
      </c>
      <c r="W38" s="239">
        <v>40.4</v>
      </c>
      <c r="X38" s="239">
        <v>40.4</v>
      </c>
      <c r="Y38" s="239">
        <v>40.4</v>
      </c>
      <c r="Z38" s="239">
        <v>40.4</v>
      </c>
      <c r="AA38" s="239">
        <v>40.4</v>
      </c>
      <c r="AB38" s="239">
        <v>40.4</v>
      </c>
      <c r="AC38" s="239">
        <v>40.4</v>
      </c>
      <c r="AD38" s="239">
        <v>40.4</v>
      </c>
      <c r="AE38" s="239">
        <v>40.4</v>
      </c>
      <c r="AF38" s="239">
        <v>40.4</v>
      </c>
      <c r="AG38" s="239">
        <v>40.4</v>
      </c>
      <c r="AH38" s="239">
        <v>40.4</v>
      </c>
      <c r="AI38" s="239">
        <v>40.4</v>
      </c>
      <c r="AJ38" s="239">
        <v>40.4</v>
      </c>
    </row>
    <row r="39" spans="2:36" ht="18" customHeight="1">
      <c r="B39" s="574"/>
      <c r="C39" s="589"/>
      <c r="D39" s="594"/>
      <c r="E39" s="244" t="s">
        <v>217</v>
      </c>
      <c r="F39" s="142" t="s">
        <v>218</v>
      </c>
      <c r="G39" s="238" t="s">
        <v>326</v>
      </c>
      <c r="H39" s="239">
        <v>40.220698615340964</v>
      </c>
      <c r="I39" s="239">
        <v>40.345689222292194</v>
      </c>
      <c r="J39" s="239">
        <v>40.216589303490046</v>
      </c>
      <c r="K39" s="239">
        <v>40.32174207990915</v>
      </c>
      <c r="L39" s="239">
        <v>40.340181339785175</v>
      </c>
      <c r="M39" s="239">
        <v>40.294129468926528</v>
      </c>
      <c r="N39" s="239">
        <v>40.354851350456514</v>
      </c>
      <c r="O39" s="239">
        <v>40.418450380492096</v>
      </c>
      <c r="P39" s="239">
        <v>40.335431018250105</v>
      </c>
      <c r="Q39" s="239">
        <v>40.34667344007687</v>
      </c>
      <c r="R39" s="239">
        <v>40.345190235993584</v>
      </c>
      <c r="S39" s="239">
        <v>40.401386179172775</v>
      </c>
      <c r="T39" s="239">
        <v>40.335614961483678</v>
      </c>
      <c r="U39" s="239">
        <v>40.414632699453101</v>
      </c>
      <c r="V39" s="239">
        <v>40.375391517400296</v>
      </c>
      <c r="W39" s="239">
        <v>40.34035035847841</v>
      </c>
      <c r="X39" s="239">
        <v>40.391674286276348</v>
      </c>
      <c r="Y39" s="239">
        <v>40.24457922518198</v>
      </c>
      <c r="Z39" s="239">
        <v>40.299981248817559</v>
      </c>
      <c r="AA39" s="239">
        <v>40.44128922721174</v>
      </c>
      <c r="AB39" s="239">
        <v>40.379277867754439</v>
      </c>
      <c r="AC39" s="239">
        <v>39.991576212267631</v>
      </c>
      <c r="AD39" s="239">
        <v>40.636999955679457</v>
      </c>
      <c r="AE39" s="239">
        <v>41.200894325714415</v>
      </c>
      <c r="AF39" s="239">
        <v>40.918633500684514</v>
      </c>
      <c r="AG39" s="239">
        <v>41.367930778867084</v>
      </c>
      <c r="AH39" s="239">
        <v>40.992577526393823</v>
      </c>
      <c r="AI39" s="239">
        <v>40.999574544956069</v>
      </c>
      <c r="AJ39" s="239">
        <v>41.057037305389869</v>
      </c>
    </row>
    <row r="40" spans="2:36" ht="18" customHeight="1">
      <c r="B40" s="574"/>
      <c r="C40" s="589"/>
      <c r="D40" s="594"/>
      <c r="E40" s="244" t="s">
        <v>219</v>
      </c>
      <c r="F40" s="142" t="s">
        <v>220</v>
      </c>
      <c r="G40" s="238" t="s">
        <v>326</v>
      </c>
      <c r="H40" s="239">
        <v>41.061016128361963</v>
      </c>
      <c r="I40" s="239">
        <v>40.916579207483394</v>
      </c>
      <c r="J40" s="239">
        <v>41.035590052691603</v>
      </c>
      <c r="K40" s="239">
        <v>41.066131995721371</v>
      </c>
      <c r="L40" s="239">
        <v>41.042507674845034</v>
      </c>
      <c r="M40" s="239">
        <v>41.123757904384711</v>
      </c>
      <c r="N40" s="239">
        <v>41.174682553908276</v>
      </c>
      <c r="O40" s="239">
        <v>41.137897789768189</v>
      </c>
      <c r="P40" s="239">
        <v>41.278891670045546</v>
      </c>
      <c r="Q40" s="239">
        <v>41.318041147909426</v>
      </c>
      <c r="R40" s="239">
        <v>41.331851947429023</v>
      </c>
      <c r="S40" s="239">
        <v>41.240099732485866</v>
      </c>
      <c r="T40" s="239">
        <v>41.216595935398054</v>
      </c>
      <c r="U40" s="239">
        <v>41.062997226827775</v>
      </c>
      <c r="V40" s="239">
        <v>41.192194590740343</v>
      </c>
      <c r="W40" s="239">
        <v>41.186861184784064</v>
      </c>
      <c r="X40" s="239">
        <v>41.235776221396897</v>
      </c>
      <c r="Y40" s="239">
        <v>41.20971057563105</v>
      </c>
      <c r="Z40" s="239">
        <v>41.212181600995777</v>
      </c>
      <c r="AA40" s="239">
        <v>41.226275911118222</v>
      </c>
      <c r="AB40" s="239">
        <v>41.325235152697935</v>
      </c>
      <c r="AC40" s="239">
        <v>41.237964026945114</v>
      </c>
      <c r="AD40" s="239">
        <v>41.155973577370844</v>
      </c>
      <c r="AE40" s="239">
        <v>41.155999999999999</v>
      </c>
      <c r="AF40" s="239">
        <v>41.43</v>
      </c>
      <c r="AG40" s="239">
        <v>40.97</v>
      </c>
      <c r="AH40" s="239">
        <v>41.490445705305163</v>
      </c>
      <c r="AI40" s="239">
        <v>41.571836543257305</v>
      </c>
      <c r="AJ40" s="239">
        <v>41.603635601964172</v>
      </c>
    </row>
    <row r="41" spans="2:36" ht="18" customHeight="1">
      <c r="B41" s="574"/>
      <c r="C41" s="589"/>
      <c r="D41" s="593" t="s">
        <v>221</v>
      </c>
      <c r="E41" s="243" t="s">
        <v>222</v>
      </c>
      <c r="F41" s="142" t="s">
        <v>223</v>
      </c>
      <c r="G41" s="238" t="s">
        <v>326</v>
      </c>
      <c r="H41" s="239">
        <v>40.186080000000004</v>
      </c>
      <c r="I41" s="239">
        <v>40.186080000000004</v>
      </c>
      <c r="J41" s="239">
        <v>40.186080000000004</v>
      </c>
      <c r="K41" s="239">
        <v>40.186080000000004</v>
      </c>
      <c r="L41" s="239">
        <v>40.186080000000004</v>
      </c>
      <c r="M41" s="239">
        <v>40.186080000000004</v>
      </c>
      <c r="N41" s="239">
        <v>40.186080000000004</v>
      </c>
      <c r="O41" s="239">
        <v>40.186080000000004</v>
      </c>
      <c r="P41" s="239">
        <v>40.186080000000004</v>
      </c>
      <c r="Q41" s="239">
        <v>40.186080000000004</v>
      </c>
      <c r="R41" s="239">
        <v>40.200000000000003</v>
      </c>
      <c r="S41" s="239">
        <v>40.200000000000003</v>
      </c>
      <c r="T41" s="239">
        <v>40.200000000000003</v>
      </c>
      <c r="U41" s="239">
        <v>40.200000000000003</v>
      </c>
      <c r="V41" s="239">
        <v>40.200000000000003</v>
      </c>
      <c r="W41" s="239">
        <v>40.200000000000003</v>
      </c>
      <c r="X41" s="239">
        <v>40.200000000000003</v>
      </c>
      <c r="Y41" s="239">
        <v>40.200000000000003</v>
      </c>
      <c r="Z41" s="239">
        <v>40.200000000000003</v>
      </c>
      <c r="AA41" s="239">
        <v>40.200000000000003</v>
      </c>
      <c r="AB41" s="239">
        <v>40.200000000000003</v>
      </c>
      <c r="AC41" s="239">
        <v>40.200000000000003</v>
      </c>
      <c r="AD41" s="239">
        <v>40.200000000000003</v>
      </c>
      <c r="AE41" s="239">
        <v>40.200000000000003</v>
      </c>
      <c r="AF41" s="239">
        <v>40.200000000000003</v>
      </c>
      <c r="AG41" s="239">
        <v>40.200000000000003</v>
      </c>
      <c r="AH41" s="239">
        <v>40.200000000000003</v>
      </c>
      <c r="AI41" s="239">
        <v>40.200000000000003</v>
      </c>
      <c r="AJ41" s="239">
        <v>40.200000000000003</v>
      </c>
    </row>
    <row r="42" spans="2:36" ht="18" customHeight="1">
      <c r="B42" s="574"/>
      <c r="C42" s="589"/>
      <c r="D42" s="593"/>
      <c r="E42" s="243" t="s">
        <v>224</v>
      </c>
      <c r="F42" s="142" t="s">
        <v>225</v>
      </c>
      <c r="G42" s="238" t="s">
        <v>323</v>
      </c>
      <c r="H42" s="239">
        <v>39.239705966186307</v>
      </c>
      <c r="I42" s="239">
        <v>39.361648021748486</v>
      </c>
      <c r="J42" s="239">
        <v>39.235696881453705</v>
      </c>
      <c r="K42" s="239">
        <v>39.338284956008927</v>
      </c>
      <c r="L42" s="239">
        <v>39.3562744778392</v>
      </c>
      <c r="M42" s="239">
        <v>39.311345823342954</v>
      </c>
      <c r="N42" s="239">
        <v>39.37058668337221</v>
      </c>
      <c r="O42" s="239">
        <v>39.432634517553268</v>
      </c>
      <c r="P42" s="239">
        <v>39.351640017804982</v>
      </c>
      <c r="Q42" s="239">
        <v>39.362608234221341</v>
      </c>
      <c r="R42" s="239">
        <v>39.361161205847402</v>
      </c>
      <c r="S42" s="239">
        <v>39.415986516266123</v>
      </c>
      <c r="T42" s="239">
        <v>39.351819474618225</v>
      </c>
      <c r="U42" s="239">
        <v>39.428909950685956</v>
      </c>
      <c r="V42" s="239">
        <v>39.390625870634437</v>
      </c>
      <c r="W42" s="239">
        <v>39.35643937412528</v>
      </c>
      <c r="X42" s="239">
        <v>39.406511498806196</v>
      </c>
      <c r="Y42" s="239">
        <v>39.263004122128763</v>
      </c>
      <c r="Z42" s="239">
        <v>39.317054876895185</v>
      </c>
      <c r="AA42" s="239">
        <v>39.454916319230968</v>
      </c>
      <c r="AB42" s="239">
        <v>39.394417431955553</v>
      </c>
      <c r="AC42" s="239">
        <v>39.016171914407451</v>
      </c>
      <c r="AD42" s="239">
        <v>39.645853615297035</v>
      </c>
      <c r="AE42" s="239">
        <v>40.195994464111628</v>
      </c>
      <c r="AF42" s="239">
        <v>39.920618049448308</v>
      </c>
      <c r="AG42" s="239">
        <v>40.358956857431302</v>
      </c>
      <c r="AH42" s="239">
        <v>39.992758562335439</v>
      </c>
      <c r="AI42" s="239">
        <v>39.999584921908365</v>
      </c>
      <c r="AJ42" s="239">
        <v>40.055646151599873</v>
      </c>
    </row>
    <row r="43" spans="2:36" ht="18" customHeight="1">
      <c r="B43" s="574"/>
      <c r="C43" s="589"/>
      <c r="D43" s="594"/>
      <c r="E43" s="243" t="s">
        <v>226</v>
      </c>
      <c r="F43" s="142" t="s">
        <v>227</v>
      </c>
      <c r="G43" s="238" t="s">
        <v>323</v>
      </c>
      <c r="H43" s="239">
        <v>35.581425000000003</v>
      </c>
      <c r="I43" s="239">
        <v>35.581425000000003</v>
      </c>
      <c r="J43" s="239">
        <v>35.581425000000003</v>
      </c>
      <c r="K43" s="239">
        <v>35.581425000000003</v>
      </c>
      <c r="L43" s="239">
        <v>35.581425000000003</v>
      </c>
      <c r="M43" s="239">
        <v>35.581425000000003</v>
      </c>
      <c r="N43" s="239">
        <v>35.581425000000003</v>
      </c>
      <c r="O43" s="239">
        <v>35.581425000000003</v>
      </c>
      <c r="P43" s="239">
        <v>35.581425000000003</v>
      </c>
      <c r="Q43" s="239">
        <v>35.581425000000003</v>
      </c>
      <c r="R43" s="239">
        <v>35.6</v>
      </c>
      <c r="S43" s="239">
        <v>35.6</v>
      </c>
      <c r="T43" s="239">
        <v>35.6</v>
      </c>
      <c r="U43" s="239">
        <v>35.6</v>
      </c>
      <c r="V43" s="239">
        <v>35.6</v>
      </c>
      <c r="W43" s="239">
        <v>29.9</v>
      </c>
      <c r="X43" s="239">
        <v>29.9</v>
      </c>
      <c r="Y43" s="239">
        <v>29.9</v>
      </c>
      <c r="Z43" s="239">
        <v>29.9</v>
      </c>
      <c r="AA43" s="239">
        <v>29.9</v>
      </c>
      <c r="AB43" s="239">
        <v>29.9</v>
      </c>
      <c r="AC43" s="239">
        <v>29.9</v>
      </c>
      <c r="AD43" s="239">
        <v>29.9</v>
      </c>
      <c r="AE43" s="239">
        <v>33.293376922185708</v>
      </c>
      <c r="AF43" s="239">
        <v>33.293376922185708</v>
      </c>
      <c r="AG43" s="239">
        <v>33.293376922185708</v>
      </c>
      <c r="AH43" s="239">
        <v>33.293376922185708</v>
      </c>
      <c r="AI43" s="239">
        <v>33.293376922185708</v>
      </c>
      <c r="AJ43" s="239">
        <v>33.293376922185708</v>
      </c>
    </row>
    <row r="44" spans="2:36" ht="18" customHeight="1">
      <c r="B44" s="574"/>
      <c r="C44" s="589"/>
      <c r="D44" s="594"/>
      <c r="E44" s="243" t="s">
        <v>228</v>
      </c>
      <c r="F44" s="142" t="s">
        <v>229</v>
      </c>
      <c r="G44" s="238" t="s">
        <v>325</v>
      </c>
      <c r="H44" s="239">
        <v>8.3720999999999997</v>
      </c>
      <c r="I44" s="239">
        <v>8.3720999999999997</v>
      </c>
      <c r="J44" s="239">
        <v>8.3720999999999997</v>
      </c>
      <c r="K44" s="239">
        <v>8.3720999999999997</v>
      </c>
      <c r="L44" s="239">
        <v>8.3720999999999997</v>
      </c>
      <c r="M44" s="239">
        <v>8.3720999999999997</v>
      </c>
      <c r="N44" s="239">
        <v>8.3720999999999997</v>
      </c>
      <c r="O44" s="239">
        <v>8.3720999999999997</v>
      </c>
      <c r="P44" s="239">
        <v>8.3720999999999997</v>
      </c>
      <c r="Q44" s="239">
        <v>8.3720999999999997</v>
      </c>
      <c r="R44" s="239">
        <v>8.41</v>
      </c>
      <c r="S44" s="239">
        <v>8.41</v>
      </c>
      <c r="T44" s="239">
        <v>8.41</v>
      </c>
      <c r="U44" s="239">
        <v>8.41</v>
      </c>
      <c r="V44" s="239">
        <v>8.41</v>
      </c>
      <c r="W44" s="239">
        <v>8.41</v>
      </c>
      <c r="X44" s="239">
        <v>8.41</v>
      </c>
      <c r="Y44" s="239">
        <v>8.41</v>
      </c>
      <c r="Z44" s="239">
        <v>8.41</v>
      </c>
      <c r="AA44" s="239">
        <v>8.41</v>
      </c>
      <c r="AB44" s="239">
        <v>8.41</v>
      </c>
      <c r="AC44" s="239">
        <v>8.41</v>
      </c>
      <c r="AD44" s="239">
        <v>8.41</v>
      </c>
      <c r="AE44" s="239">
        <v>7.5403417190174498</v>
      </c>
      <c r="AF44" s="239">
        <v>7.5403417190174498</v>
      </c>
      <c r="AG44" s="239">
        <v>7.5403417190174498</v>
      </c>
      <c r="AH44" s="239">
        <v>7.5403417190174498</v>
      </c>
      <c r="AI44" s="239">
        <v>7.5403417190174498</v>
      </c>
      <c r="AJ44" s="239">
        <v>7.527950494881547</v>
      </c>
    </row>
    <row r="45" spans="2:36" ht="18" customHeight="1">
      <c r="B45" s="574"/>
      <c r="C45" s="589"/>
      <c r="D45" s="594"/>
      <c r="E45" s="243" t="s">
        <v>230</v>
      </c>
      <c r="F45" s="142" t="s">
        <v>231</v>
      </c>
      <c r="G45" s="238" t="s">
        <v>325</v>
      </c>
      <c r="H45" s="239">
        <v>39.348870000000005</v>
      </c>
      <c r="I45" s="239">
        <v>39.348870000000005</v>
      </c>
      <c r="J45" s="239">
        <v>39.348870000000005</v>
      </c>
      <c r="K45" s="239">
        <v>39.348870000000005</v>
      </c>
      <c r="L45" s="239">
        <v>39.348870000000005</v>
      </c>
      <c r="M45" s="239">
        <v>39.348870000000005</v>
      </c>
      <c r="N45" s="239">
        <v>39.348870000000005</v>
      </c>
      <c r="O45" s="239">
        <v>39.348870000000005</v>
      </c>
      <c r="P45" s="239">
        <v>39.348870000000005</v>
      </c>
      <c r="Q45" s="239">
        <v>39.348870000000005</v>
      </c>
      <c r="R45" s="239">
        <v>44.9</v>
      </c>
      <c r="S45" s="239">
        <v>44.9</v>
      </c>
      <c r="T45" s="239">
        <v>44.9</v>
      </c>
      <c r="U45" s="239">
        <v>44.9</v>
      </c>
      <c r="V45" s="239">
        <v>44.9</v>
      </c>
      <c r="W45" s="239">
        <v>44.9</v>
      </c>
      <c r="X45" s="239">
        <v>44.9</v>
      </c>
      <c r="Y45" s="239">
        <v>44.9</v>
      </c>
      <c r="Z45" s="239">
        <v>44.9</v>
      </c>
      <c r="AA45" s="239">
        <v>44.9</v>
      </c>
      <c r="AB45" s="239">
        <v>44.9</v>
      </c>
      <c r="AC45" s="239">
        <v>44.9</v>
      </c>
      <c r="AD45" s="239">
        <v>44.9</v>
      </c>
      <c r="AE45" s="239">
        <v>46.116938594842786</v>
      </c>
      <c r="AF45" s="239">
        <v>46.116938594842786</v>
      </c>
      <c r="AG45" s="239">
        <v>46.116938594842786</v>
      </c>
      <c r="AH45" s="239">
        <v>46.116938594842786</v>
      </c>
      <c r="AI45" s="239">
        <v>46.116938594842786</v>
      </c>
      <c r="AJ45" s="239">
        <v>46.116925731071873</v>
      </c>
    </row>
    <row r="46" spans="2:36" ht="18" customHeight="1">
      <c r="B46" s="575"/>
      <c r="C46" s="590"/>
      <c r="D46" s="594"/>
      <c r="E46" s="243" t="s">
        <v>232</v>
      </c>
      <c r="F46" s="142" t="s">
        <v>233</v>
      </c>
      <c r="G46" s="238" t="s">
        <v>324</v>
      </c>
      <c r="H46" s="239">
        <v>50.531353959612147</v>
      </c>
      <c r="I46" s="239">
        <v>50.549620078847255</v>
      </c>
      <c r="J46" s="239">
        <v>50.56519744636612</v>
      </c>
      <c r="K46" s="239">
        <v>50.593123193648346</v>
      </c>
      <c r="L46" s="239">
        <v>50.590576755089209</v>
      </c>
      <c r="M46" s="239">
        <v>50.628824521111241</v>
      </c>
      <c r="N46" s="239">
        <v>50.634295974059071</v>
      </c>
      <c r="O46" s="239">
        <v>50.659158493623082</v>
      </c>
      <c r="P46" s="239">
        <v>50.681835130401296</v>
      </c>
      <c r="Q46" s="239">
        <v>50.689652909357264</v>
      </c>
      <c r="R46" s="239">
        <v>50.704009156960616</v>
      </c>
      <c r="S46" s="239">
        <v>50.732325387469416</v>
      </c>
      <c r="T46" s="239">
        <v>50.715978937608163</v>
      </c>
      <c r="U46" s="239">
        <v>50.749448919821191</v>
      </c>
      <c r="V46" s="239">
        <v>50.728935947007287</v>
      </c>
      <c r="W46" s="239">
        <v>50.74681900754878</v>
      </c>
      <c r="X46" s="239">
        <v>50.741701965788174</v>
      </c>
      <c r="Y46" s="239">
        <v>50.725716651886636</v>
      </c>
      <c r="Z46" s="239">
        <v>50.728468576302973</v>
      </c>
      <c r="AA46" s="239">
        <v>50.720146999134997</v>
      </c>
      <c r="AB46" s="239">
        <v>50.773253658634658</v>
      </c>
      <c r="AC46" s="239">
        <v>50.764609847755956</v>
      </c>
      <c r="AD46" s="239">
        <v>50.775814192060331</v>
      </c>
      <c r="AE46" s="239">
        <v>50.07190243651101</v>
      </c>
      <c r="AF46" s="239">
        <v>50.086445425145378</v>
      </c>
      <c r="AG46" s="239">
        <v>50.098895836933153</v>
      </c>
      <c r="AH46" s="239">
        <v>50.101337918689353</v>
      </c>
      <c r="AI46" s="239">
        <v>50.111585104380318</v>
      </c>
      <c r="AJ46" s="239">
        <v>50.102274907566489</v>
      </c>
    </row>
    <row r="47" spans="2:36" ht="18" customHeight="1">
      <c r="B47" s="573" t="s">
        <v>234</v>
      </c>
      <c r="C47" s="588" t="s">
        <v>235</v>
      </c>
      <c r="D47" s="236" t="s">
        <v>236</v>
      </c>
      <c r="E47" s="237"/>
      <c r="F47" s="142" t="s">
        <v>237</v>
      </c>
      <c r="G47" s="238" t="s">
        <v>323</v>
      </c>
      <c r="H47" s="239">
        <v>54.535092999410146</v>
      </c>
      <c r="I47" s="239">
        <v>54.536678271332782</v>
      </c>
      <c r="J47" s="239">
        <v>54.529223112573227</v>
      </c>
      <c r="K47" s="239">
        <v>54.52717889464143</v>
      </c>
      <c r="L47" s="239">
        <v>54.526747968672815</v>
      </c>
      <c r="M47" s="239">
        <v>54.526121123207773</v>
      </c>
      <c r="N47" s="239">
        <v>54.524842090199748</v>
      </c>
      <c r="O47" s="239">
        <v>54.519582090679762</v>
      </c>
      <c r="P47" s="239">
        <v>54.51927167967316</v>
      </c>
      <c r="Q47" s="239">
        <v>54.515283791495122</v>
      </c>
      <c r="R47" s="239">
        <v>54.515655599329307</v>
      </c>
      <c r="S47" s="239">
        <v>54.514324570790862</v>
      </c>
      <c r="T47" s="239">
        <v>54.513946641611092</v>
      </c>
      <c r="U47" s="239">
        <v>54.511333305125937</v>
      </c>
      <c r="V47" s="239">
        <v>54.506875818239649</v>
      </c>
      <c r="W47" s="239">
        <v>54.506977434528032</v>
      </c>
      <c r="X47" s="239">
        <v>54.499858258929301</v>
      </c>
      <c r="Y47" s="239">
        <v>54.494556371371473</v>
      </c>
      <c r="Z47" s="239">
        <v>54.49584463156264</v>
      </c>
      <c r="AA47" s="239">
        <v>54.49162149498455</v>
      </c>
      <c r="AB47" s="239">
        <v>54.49078231306919</v>
      </c>
      <c r="AC47" s="239">
        <v>54.475145912911181</v>
      </c>
      <c r="AD47" s="239">
        <v>54.465854873441614</v>
      </c>
      <c r="AE47" s="239">
        <v>54.461766817183246</v>
      </c>
      <c r="AF47" s="239">
        <v>54.463546491191657</v>
      </c>
      <c r="AG47" s="239">
        <v>54.461724952590508</v>
      </c>
      <c r="AH47" s="239">
        <v>54.461732140626964</v>
      </c>
      <c r="AI47" s="239">
        <v>54.464028787435041</v>
      </c>
      <c r="AJ47" s="239">
        <v>54.704215287822791</v>
      </c>
    </row>
    <row r="48" spans="2:36" ht="18" customHeight="1">
      <c r="B48" s="574"/>
      <c r="C48" s="589"/>
      <c r="D48" s="236" t="s">
        <v>238</v>
      </c>
      <c r="E48" s="237"/>
      <c r="F48" s="142" t="s">
        <v>239</v>
      </c>
      <c r="G48" s="238" t="s">
        <v>325</v>
      </c>
      <c r="H48" s="239">
        <v>42.093962817154718</v>
      </c>
      <c r="I48" s="239">
        <v>42.225038412185917</v>
      </c>
      <c r="J48" s="239">
        <v>42.243622069272085</v>
      </c>
      <c r="K48" s="239">
        <v>42.32119967928233</v>
      </c>
      <c r="L48" s="239">
        <v>42.212249499141009</v>
      </c>
      <c r="M48" s="239">
        <v>42.387286678831352</v>
      </c>
      <c r="N48" s="239">
        <v>42.564743822860841</v>
      </c>
      <c r="O48" s="239">
        <v>42.751017743127512</v>
      </c>
      <c r="P48" s="239">
        <v>42.759315949854496</v>
      </c>
      <c r="Q48" s="239">
        <v>42.631258976914879</v>
      </c>
      <c r="R48" s="239">
        <v>42.553613910435836</v>
      </c>
      <c r="S48" s="239">
        <v>42.894953361881278</v>
      </c>
      <c r="T48" s="239">
        <v>42.536128413826752</v>
      </c>
      <c r="U48" s="239">
        <v>42.911451355746095</v>
      </c>
      <c r="V48" s="239">
        <v>42.387916532899084</v>
      </c>
      <c r="W48" s="239">
        <v>42.871322083569666</v>
      </c>
      <c r="X48" s="239">
        <v>43.569852064617685</v>
      </c>
      <c r="Y48" s="239">
        <v>44.612521393262945</v>
      </c>
      <c r="Z48" s="239">
        <v>44.707358508776267</v>
      </c>
      <c r="AA48" s="239">
        <v>44.836215458022039</v>
      </c>
      <c r="AB48" s="239">
        <v>44.670083518846972</v>
      </c>
      <c r="AC48" s="239">
        <v>44.743329146289192</v>
      </c>
      <c r="AD48" s="239">
        <v>44.753861894210075</v>
      </c>
      <c r="AE48" s="239">
        <v>39.624308593882311</v>
      </c>
      <c r="AF48" s="239">
        <v>39.624308593882311</v>
      </c>
      <c r="AG48" s="239">
        <v>39.624308593882311</v>
      </c>
      <c r="AH48" s="239">
        <v>39.624308593882311</v>
      </c>
      <c r="AI48" s="239">
        <v>39.624308593882311</v>
      </c>
      <c r="AJ48" s="239">
        <v>38.378321639711153</v>
      </c>
    </row>
    <row r="49" spans="2:36" ht="18" customHeight="1">
      <c r="B49" s="574"/>
      <c r="C49" s="589"/>
      <c r="D49" s="240" t="s">
        <v>240</v>
      </c>
      <c r="E49" s="237"/>
      <c r="F49" s="142" t="s">
        <v>241</v>
      </c>
      <c r="G49" s="238" t="s">
        <v>325</v>
      </c>
      <c r="H49" s="239">
        <v>42.093962817154718</v>
      </c>
      <c r="I49" s="239">
        <v>42.225038412185917</v>
      </c>
      <c r="J49" s="239">
        <v>42.243622069272085</v>
      </c>
      <c r="K49" s="239">
        <v>42.32119967928233</v>
      </c>
      <c r="L49" s="239">
        <v>42.212249499141009</v>
      </c>
      <c r="M49" s="239">
        <v>42.387286678831352</v>
      </c>
      <c r="N49" s="239">
        <v>42.564743822860841</v>
      </c>
      <c r="O49" s="239">
        <v>42.751017743127512</v>
      </c>
      <c r="P49" s="239">
        <v>42.759315949854496</v>
      </c>
      <c r="Q49" s="239">
        <v>42.631258976914879</v>
      </c>
      <c r="R49" s="239">
        <v>42.553613910435836</v>
      </c>
      <c r="S49" s="239">
        <v>42.894953361881278</v>
      </c>
      <c r="T49" s="239">
        <v>42.536128413826752</v>
      </c>
      <c r="U49" s="239">
        <v>42.911451355746095</v>
      </c>
      <c r="V49" s="239">
        <v>42.387916532899084</v>
      </c>
      <c r="W49" s="239">
        <v>42.871322083569666</v>
      </c>
      <c r="X49" s="239">
        <v>43.569852064617685</v>
      </c>
      <c r="Y49" s="239">
        <v>44.612521393262945</v>
      </c>
      <c r="Z49" s="239">
        <v>44.707358508776267</v>
      </c>
      <c r="AA49" s="239">
        <v>44.836215458022039</v>
      </c>
      <c r="AB49" s="239">
        <v>44.670083518846972</v>
      </c>
      <c r="AC49" s="239">
        <v>44.743329146289192</v>
      </c>
      <c r="AD49" s="239">
        <v>44.753861894210075</v>
      </c>
      <c r="AE49" s="239">
        <v>39.624308593882311</v>
      </c>
      <c r="AF49" s="239">
        <v>39.624308593882311</v>
      </c>
      <c r="AG49" s="239">
        <v>39.624308593882311</v>
      </c>
      <c r="AH49" s="239">
        <v>39.624308593882311</v>
      </c>
      <c r="AI49" s="239">
        <v>39.624308593882311</v>
      </c>
      <c r="AJ49" s="239">
        <v>38.378321639711153</v>
      </c>
    </row>
    <row r="50" spans="2:36" ht="18" customHeight="1">
      <c r="B50" s="574"/>
      <c r="C50" s="589"/>
      <c r="D50" s="240" t="s">
        <v>242</v>
      </c>
      <c r="E50" s="237"/>
      <c r="F50" s="142" t="s">
        <v>243</v>
      </c>
      <c r="G50" s="238" t="s">
        <v>325</v>
      </c>
      <c r="H50" s="239">
        <v>36.000030000000002</v>
      </c>
      <c r="I50" s="239">
        <v>36.000030000000002</v>
      </c>
      <c r="J50" s="239">
        <v>36.000030000000002</v>
      </c>
      <c r="K50" s="239">
        <v>36.000030000000002</v>
      </c>
      <c r="L50" s="239">
        <v>36.000030000000002</v>
      </c>
      <c r="M50" s="239">
        <v>36.000030000000002</v>
      </c>
      <c r="N50" s="239">
        <v>36.000030000000002</v>
      </c>
      <c r="O50" s="239">
        <v>36.000030000000002</v>
      </c>
      <c r="P50" s="239">
        <v>36.000030000000002</v>
      </c>
      <c r="Q50" s="239">
        <v>36.000030000000002</v>
      </c>
      <c r="R50" s="239">
        <v>16.7</v>
      </c>
      <c r="S50" s="239">
        <v>16.7</v>
      </c>
      <c r="T50" s="239">
        <v>16.7</v>
      </c>
      <c r="U50" s="239">
        <v>16.7</v>
      </c>
      <c r="V50" s="239">
        <v>16.7</v>
      </c>
      <c r="W50" s="239">
        <v>16.7</v>
      </c>
      <c r="X50" s="239">
        <v>16.7</v>
      </c>
      <c r="Y50" s="239">
        <v>16.7</v>
      </c>
      <c r="Z50" s="239">
        <v>16.7</v>
      </c>
      <c r="AA50" s="239">
        <v>16.7</v>
      </c>
      <c r="AB50" s="239">
        <v>16.7</v>
      </c>
      <c r="AC50" s="239">
        <v>16.7</v>
      </c>
      <c r="AD50" s="239">
        <v>16.7</v>
      </c>
      <c r="AE50" s="239">
        <v>15.099628066637925</v>
      </c>
      <c r="AF50" s="239">
        <v>15.099628066637925</v>
      </c>
      <c r="AG50" s="239">
        <v>15.099628066637925</v>
      </c>
      <c r="AH50" s="239">
        <v>15.099628066637925</v>
      </c>
      <c r="AI50" s="239">
        <v>15.099628066637925</v>
      </c>
      <c r="AJ50" s="239">
        <v>15.099628066637925</v>
      </c>
    </row>
    <row r="51" spans="2:36" ht="18" customHeight="1">
      <c r="B51" s="574"/>
      <c r="C51" s="590"/>
      <c r="D51" s="240" t="s">
        <v>244</v>
      </c>
      <c r="E51" s="237"/>
      <c r="F51" s="142" t="s">
        <v>245</v>
      </c>
      <c r="G51" s="238" t="s">
        <v>325</v>
      </c>
      <c r="H51" s="239">
        <v>42.093962817154718</v>
      </c>
      <c r="I51" s="239">
        <v>42.225038412185917</v>
      </c>
      <c r="J51" s="239">
        <v>42.243622069272085</v>
      </c>
      <c r="K51" s="239">
        <v>42.32119967928233</v>
      </c>
      <c r="L51" s="239">
        <v>42.212249499141009</v>
      </c>
      <c r="M51" s="239">
        <v>42.387286678831352</v>
      </c>
      <c r="N51" s="239">
        <v>42.564743822860841</v>
      </c>
      <c r="O51" s="239">
        <v>42.751017743127512</v>
      </c>
      <c r="P51" s="239">
        <v>42.759315949854496</v>
      </c>
      <c r="Q51" s="239">
        <v>42.631258976914879</v>
      </c>
      <c r="R51" s="239">
        <v>42.553613910435836</v>
      </c>
      <c r="S51" s="239">
        <v>42.894953361881278</v>
      </c>
      <c r="T51" s="239">
        <v>42.536128413826752</v>
      </c>
      <c r="U51" s="239">
        <v>42.911451355746095</v>
      </c>
      <c r="V51" s="239">
        <v>42.387916532899084</v>
      </c>
      <c r="W51" s="239">
        <v>42.871322083569666</v>
      </c>
      <c r="X51" s="239">
        <v>43.569852064617685</v>
      </c>
      <c r="Y51" s="239">
        <v>44.612521393262945</v>
      </c>
      <c r="Z51" s="239">
        <v>44.707358508776267</v>
      </c>
      <c r="AA51" s="239">
        <v>44.836215458022039</v>
      </c>
      <c r="AB51" s="239">
        <v>44.670083518846972</v>
      </c>
      <c r="AC51" s="239">
        <v>44.743329146289192</v>
      </c>
      <c r="AD51" s="239">
        <v>44.753861894210075</v>
      </c>
      <c r="AE51" s="239">
        <v>39.624308593882311</v>
      </c>
      <c r="AF51" s="239">
        <v>39.624308593882311</v>
      </c>
      <c r="AG51" s="239">
        <v>39.624308593882311</v>
      </c>
      <c r="AH51" s="239">
        <v>39.624308593882311</v>
      </c>
      <c r="AI51" s="239">
        <v>39.624308593882311</v>
      </c>
      <c r="AJ51" s="239">
        <v>38.378321639711153</v>
      </c>
    </row>
    <row r="52" spans="2:36" ht="18" customHeight="1">
      <c r="B52" s="574"/>
      <c r="C52" s="591" t="s">
        <v>331</v>
      </c>
      <c r="D52" s="245" t="s">
        <v>247</v>
      </c>
      <c r="E52" s="237"/>
      <c r="F52" s="142" t="s">
        <v>248</v>
      </c>
      <c r="G52" s="238" t="s">
        <v>325</v>
      </c>
      <c r="H52" s="239">
        <v>41.860500000000002</v>
      </c>
      <c r="I52" s="239">
        <v>41.860500000000002</v>
      </c>
      <c r="J52" s="239">
        <v>41.860500000000002</v>
      </c>
      <c r="K52" s="239">
        <v>41.860500000000002</v>
      </c>
      <c r="L52" s="239">
        <v>41.860500000000002</v>
      </c>
      <c r="M52" s="239">
        <v>41.860500000000002</v>
      </c>
      <c r="N52" s="239">
        <v>41.860500000000002</v>
      </c>
      <c r="O52" s="239">
        <v>41.860500000000002</v>
      </c>
      <c r="P52" s="239">
        <v>41.860500000000002</v>
      </c>
      <c r="Q52" s="239">
        <v>41.860500000000002</v>
      </c>
      <c r="R52" s="239">
        <v>41.1</v>
      </c>
      <c r="S52" s="239">
        <v>41.1</v>
      </c>
      <c r="T52" s="239">
        <v>41.1</v>
      </c>
      <c r="U52" s="239">
        <v>41.1</v>
      </c>
      <c r="V52" s="239">
        <v>41.1</v>
      </c>
      <c r="W52" s="239">
        <v>44.8</v>
      </c>
      <c r="X52" s="239">
        <v>44.8</v>
      </c>
      <c r="Y52" s="239">
        <v>44.8</v>
      </c>
      <c r="Z52" s="239">
        <v>44.8</v>
      </c>
      <c r="AA52" s="239">
        <v>44.8</v>
      </c>
      <c r="AB52" s="239">
        <v>44.8</v>
      </c>
      <c r="AC52" s="239">
        <v>44.8</v>
      </c>
      <c r="AD52" s="239">
        <v>44.8</v>
      </c>
      <c r="AE52" s="239">
        <v>40.759487697653981</v>
      </c>
      <c r="AF52" s="239">
        <v>40.778115262934037</v>
      </c>
      <c r="AG52" s="239">
        <v>40.676690559732627</v>
      </c>
      <c r="AH52" s="239">
        <v>40.693103170208992</v>
      </c>
      <c r="AI52" s="239">
        <v>40.787870849151261</v>
      </c>
      <c r="AJ52" s="239">
        <v>39.988461734681735</v>
      </c>
    </row>
    <row r="53" spans="2:36" ht="18" customHeight="1">
      <c r="B53" s="575"/>
      <c r="C53" s="592"/>
      <c r="D53" s="245" t="s">
        <v>249</v>
      </c>
      <c r="E53" s="237"/>
      <c r="F53" s="142" t="s">
        <v>250</v>
      </c>
      <c r="G53" s="238" t="s">
        <v>325</v>
      </c>
      <c r="H53" s="239">
        <v>105.3727030656424</v>
      </c>
      <c r="I53" s="239">
        <v>105.04693759796369</v>
      </c>
      <c r="J53" s="239">
        <v>104.76912443197726</v>
      </c>
      <c r="K53" s="239">
        <v>104.27108519295901</v>
      </c>
      <c r="L53" s="239">
        <v>104.31649942339583</v>
      </c>
      <c r="M53" s="239">
        <v>103.63437306554923</v>
      </c>
      <c r="N53" s="239">
        <v>103.53679292794642</v>
      </c>
      <c r="O53" s="239">
        <v>103.09338454934158</v>
      </c>
      <c r="P53" s="239">
        <v>102.68896010152361</v>
      </c>
      <c r="Q53" s="239">
        <v>102.54953462285339</v>
      </c>
      <c r="R53" s="239">
        <v>102.29349941064312</v>
      </c>
      <c r="S53" s="239">
        <v>101.78849613349013</v>
      </c>
      <c r="T53" s="239">
        <v>102.08002542963651</v>
      </c>
      <c r="U53" s="239">
        <v>101.48310802925788</v>
      </c>
      <c r="V53" s="239">
        <v>101.8489448058712</v>
      </c>
      <c r="W53" s="239">
        <v>101.53001096415878</v>
      </c>
      <c r="X53" s="239">
        <v>101.62127038718248</v>
      </c>
      <c r="Y53" s="239">
        <v>101.90635903639668</v>
      </c>
      <c r="Z53" s="239">
        <v>101.85728008684188</v>
      </c>
      <c r="AA53" s="239">
        <v>102.00569050960657</v>
      </c>
      <c r="AB53" s="239">
        <v>101.0585645467192</v>
      </c>
      <c r="AC53" s="239">
        <v>101.21272181774005</v>
      </c>
      <c r="AD53" s="239">
        <v>101.01289894264725</v>
      </c>
      <c r="AE53" s="239">
        <v>96.031252346521242</v>
      </c>
      <c r="AF53" s="239">
        <v>95.661762073042894</v>
      </c>
      <c r="AG53" s="239">
        <v>95.347857713992781</v>
      </c>
      <c r="AH53" s="239">
        <v>95.286546780286315</v>
      </c>
      <c r="AI53" s="239">
        <v>95.030202832982042</v>
      </c>
      <c r="AJ53" s="239">
        <v>94.778618742299727</v>
      </c>
    </row>
    <row r="54" spans="2:36" ht="18" customHeight="1">
      <c r="B54" s="571" t="s">
        <v>251</v>
      </c>
      <c r="C54" s="571" t="s">
        <v>315</v>
      </c>
      <c r="D54" s="151" t="s">
        <v>253</v>
      </c>
      <c r="E54" s="141"/>
      <c r="F54" s="246" t="s">
        <v>254</v>
      </c>
      <c r="G54" s="238" t="s">
        <v>323</v>
      </c>
      <c r="H54" s="239">
        <v>15.417064579256369</v>
      </c>
      <c r="I54" s="239">
        <v>15.417064579256369</v>
      </c>
      <c r="J54" s="239">
        <v>15.417064579256369</v>
      </c>
      <c r="K54" s="239">
        <v>15.417064579256369</v>
      </c>
      <c r="L54" s="239">
        <v>15.417064579256369</v>
      </c>
      <c r="M54" s="239">
        <v>15.417064579256369</v>
      </c>
      <c r="N54" s="239">
        <v>15.417064579256369</v>
      </c>
      <c r="O54" s="239">
        <v>15.417064579256369</v>
      </c>
      <c r="P54" s="239">
        <v>15.417064579256369</v>
      </c>
      <c r="Q54" s="239">
        <v>15.417064579256369</v>
      </c>
      <c r="R54" s="239">
        <v>15.417064579256369</v>
      </c>
      <c r="S54" s="239">
        <v>15.417064579256369</v>
      </c>
      <c r="T54" s="239">
        <v>15.417064579256369</v>
      </c>
      <c r="U54" s="239">
        <v>15.417064579256369</v>
      </c>
      <c r="V54" s="239">
        <v>14.964334763948496</v>
      </c>
      <c r="W54" s="239">
        <v>19.872128780487802</v>
      </c>
      <c r="X54" s="239">
        <v>19.830875780506968</v>
      </c>
      <c r="Y54" s="239">
        <v>17.733973746958636</v>
      </c>
      <c r="Z54" s="239">
        <v>18.502395869823157</v>
      </c>
      <c r="AA54" s="239">
        <v>18.646811026786224</v>
      </c>
      <c r="AB54" s="239">
        <v>17.403595915174943</v>
      </c>
      <c r="AC54" s="239">
        <v>17.679346773595039</v>
      </c>
      <c r="AD54" s="239">
        <v>17.939326233400163</v>
      </c>
      <c r="AE54" s="239">
        <v>17.594185634465262</v>
      </c>
      <c r="AF54" s="239">
        <v>17.18</v>
      </c>
      <c r="AG54" s="239">
        <v>16.95</v>
      </c>
      <c r="AH54" s="239">
        <v>13.094674944958166</v>
      </c>
      <c r="AI54" s="239">
        <v>12.93099539214969</v>
      </c>
      <c r="AJ54" s="239">
        <v>13.589160288018412</v>
      </c>
    </row>
    <row r="55" spans="2:36" ht="18" customHeight="1">
      <c r="B55" s="572"/>
      <c r="C55" s="572"/>
      <c r="D55" s="151" t="s">
        <v>255</v>
      </c>
      <c r="E55" s="141"/>
      <c r="F55" s="246" t="s">
        <v>256</v>
      </c>
      <c r="G55" s="238" t="s">
        <v>323</v>
      </c>
      <c r="H55" s="239">
        <v>16.7</v>
      </c>
      <c r="I55" s="239">
        <v>16.7</v>
      </c>
      <c r="J55" s="239">
        <v>16.7</v>
      </c>
      <c r="K55" s="239">
        <v>16.7</v>
      </c>
      <c r="L55" s="239">
        <v>16.7</v>
      </c>
      <c r="M55" s="239">
        <v>16.7</v>
      </c>
      <c r="N55" s="239">
        <v>16.7</v>
      </c>
      <c r="O55" s="239">
        <v>16.7</v>
      </c>
      <c r="P55" s="239">
        <v>16.7</v>
      </c>
      <c r="Q55" s="239">
        <v>16.7</v>
      </c>
      <c r="R55" s="239">
        <v>16.7</v>
      </c>
      <c r="S55" s="239">
        <v>16.7</v>
      </c>
      <c r="T55" s="239">
        <v>16.7</v>
      </c>
      <c r="U55" s="239">
        <v>16.7</v>
      </c>
      <c r="V55" s="239">
        <v>16.7</v>
      </c>
      <c r="W55" s="239">
        <v>16.3</v>
      </c>
      <c r="X55" s="239">
        <v>16.3</v>
      </c>
      <c r="Y55" s="239">
        <v>16.3</v>
      </c>
      <c r="Z55" s="239">
        <v>16.3</v>
      </c>
      <c r="AA55" s="239">
        <v>16.3</v>
      </c>
      <c r="AB55" s="239">
        <v>16.3</v>
      </c>
      <c r="AC55" s="239">
        <v>16.3</v>
      </c>
      <c r="AD55" s="239">
        <v>16.3</v>
      </c>
      <c r="AE55" s="239">
        <v>17.062152408434127</v>
      </c>
      <c r="AF55" s="239">
        <v>17.062152408434127</v>
      </c>
      <c r="AG55" s="239">
        <v>17.062152408434127</v>
      </c>
      <c r="AH55" s="239">
        <v>17.062152408434127</v>
      </c>
      <c r="AI55" s="239">
        <v>17.062152408434127</v>
      </c>
      <c r="AJ55" s="239">
        <v>17.062152408434127</v>
      </c>
    </row>
    <row r="56" spans="2:36" ht="18" customHeight="1">
      <c r="B56" s="572"/>
      <c r="C56" s="572"/>
      <c r="D56" s="151" t="s">
        <v>257</v>
      </c>
      <c r="E56" s="141"/>
      <c r="F56" s="246" t="s">
        <v>258</v>
      </c>
      <c r="G56" s="238" t="s">
        <v>326</v>
      </c>
      <c r="H56" s="239">
        <v>23.9</v>
      </c>
      <c r="I56" s="239">
        <v>23.9</v>
      </c>
      <c r="J56" s="239">
        <v>23.9</v>
      </c>
      <c r="K56" s="239">
        <v>23.9</v>
      </c>
      <c r="L56" s="239">
        <v>23.9</v>
      </c>
      <c r="M56" s="239">
        <v>23.9</v>
      </c>
      <c r="N56" s="239">
        <v>23.9</v>
      </c>
      <c r="O56" s="239">
        <v>23.9</v>
      </c>
      <c r="P56" s="239">
        <v>23.9</v>
      </c>
      <c r="Q56" s="239">
        <v>23.9</v>
      </c>
      <c r="R56" s="239">
        <v>23.9</v>
      </c>
      <c r="S56" s="239">
        <v>23.9</v>
      </c>
      <c r="T56" s="239">
        <v>23.9</v>
      </c>
      <c r="U56" s="239">
        <v>23.9</v>
      </c>
      <c r="V56" s="239">
        <v>23.9</v>
      </c>
      <c r="W56" s="239">
        <v>23.9</v>
      </c>
      <c r="X56" s="239">
        <v>23.9</v>
      </c>
      <c r="Y56" s="239">
        <v>23.9</v>
      </c>
      <c r="Z56" s="239">
        <v>23.9</v>
      </c>
      <c r="AA56" s="239">
        <v>23.9</v>
      </c>
      <c r="AB56" s="239">
        <v>23.9</v>
      </c>
      <c r="AC56" s="239">
        <v>23.9</v>
      </c>
      <c r="AD56" s="239">
        <v>23.9</v>
      </c>
      <c r="AE56" s="239">
        <v>23.42057546976293</v>
      </c>
      <c r="AF56" s="239">
        <v>23.42057546976293</v>
      </c>
      <c r="AG56" s="239">
        <v>23.42057546976293</v>
      </c>
      <c r="AH56" s="239">
        <v>23.42057546976293</v>
      </c>
      <c r="AI56" s="239">
        <v>23.42057546976293</v>
      </c>
      <c r="AJ56" s="239">
        <v>23.419034067783922</v>
      </c>
    </row>
    <row r="57" spans="2:36" ht="18" customHeight="1">
      <c r="B57" s="572"/>
      <c r="C57" s="572"/>
      <c r="D57" s="151" t="s">
        <v>259</v>
      </c>
      <c r="E57" s="141"/>
      <c r="F57" s="246" t="s">
        <v>260</v>
      </c>
      <c r="G57" s="238" t="s">
        <v>326</v>
      </c>
      <c r="H57" s="239">
        <v>23.9</v>
      </c>
      <c r="I57" s="239">
        <v>23.9</v>
      </c>
      <c r="J57" s="239">
        <v>23.9</v>
      </c>
      <c r="K57" s="239">
        <v>23.9</v>
      </c>
      <c r="L57" s="239">
        <v>23.9</v>
      </c>
      <c r="M57" s="239">
        <v>23.9</v>
      </c>
      <c r="N57" s="239">
        <v>23.9</v>
      </c>
      <c r="O57" s="239">
        <v>23.9</v>
      </c>
      <c r="P57" s="239">
        <v>23.9</v>
      </c>
      <c r="Q57" s="239">
        <v>23.9</v>
      </c>
      <c r="R57" s="239">
        <v>23.9</v>
      </c>
      <c r="S57" s="239">
        <v>23.9</v>
      </c>
      <c r="T57" s="239">
        <v>23.9</v>
      </c>
      <c r="U57" s="239">
        <v>23.9</v>
      </c>
      <c r="V57" s="239">
        <v>23.9</v>
      </c>
      <c r="W57" s="239">
        <v>23.9</v>
      </c>
      <c r="X57" s="239">
        <v>23.9</v>
      </c>
      <c r="Y57" s="239">
        <v>23.9</v>
      </c>
      <c r="Z57" s="239">
        <v>23.9</v>
      </c>
      <c r="AA57" s="239">
        <v>23.9</v>
      </c>
      <c r="AB57" s="239">
        <v>23.9</v>
      </c>
      <c r="AC57" s="239">
        <v>23.9</v>
      </c>
      <c r="AD57" s="239">
        <v>23.9</v>
      </c>
      <c r="AE57" s="239">
        <v>23.42057546976293</v>
      </c>
      <c r="AF57" s="239">
        <v>23.42057546976293</v>
      </c>
      <c r="AG57" s="239">
        <v>23.42057546976293</v>
      </c>
      <c r="AH57" s="239">
        <v>23.42057546976293</v>
      </c>
      <c r="AI57" s="239">
        <v>23.42057546976293</v>
      </c>
      <c r="AJ57" s="239">
        <v>23.419034067783922</v>
      </c>
    </row>
    <row r="58" spans="2:36" ht="18" customHeight="1">
      <c r="B58" s="572"/>
      <c r="C58" s="572"/>
      <c r="D58" s="151" t="s">
        <v>261</v>
      </c>
      <c r="E58" s="141"/>
      <c r="F58" s="246" t="s">
        <v>262</v>
      </c>
      <c r="G58" s="238" t="s">
        <v>323</v>
      </c>
      <c r="H58" s="239">
        <v>12.6</v>
      </c>
      <c r="I58" s="239">
        <v>12.6</v>
      </c>
      <c r="J58" s="239">
        <v>12.6</v>
      </c>
      <c r="K58" s="239">
        <v>12.6</v>
      </c>
      <c r="L58" s="239">
        <v>12.6</v>
      </c>
      <c r="M58" s="239">
        <v>12.6</v>
      </c>
      <c r="N58" s="239">
        <v>12.6</v>
      </c>
      <c r="O58" s="239">
        <v>12.6</v>
      </c>
      <c r="P58" s="239">
        <v>12.6</v>
      </c>
      <c r="Q58" s="239">
        <v>12.6</v>
      </c>
      <c r="R58" s="239">
        <v>12.6</v>
      </c>
      <c r="S58" s="239">
        <v>12.6</v>
      </c>
      <c r="T58" s="239">
        <v>12.6</v>
      </c>
      <c r="U58" s="239">
        <v>12.6</v>
      </c>
      <c r="V58" s="239">
        <v>12.6</v>
      </c>
      <c r="W58" s="239">
        <v>13.2</v>
      </c>
      <c r="X58" s="239">
        <v>13.2</v>
      </c>
      <c r="Y58" s="239">
        <v>13.2</v>
      </c>
      <c r="Z58" s="239">
        <v>13.2</v>
      </c>
      <c r="AA58" s="239">
        <v>13.2</v>
      </c>
      <c r="AB58" s="239">
        <v>13.2</v>
      </c>
      <c r="AC58" s="239">
        <v>13.2</v>
      </c>
      <c r="AD58" s="239">
        <v>13.2</v>
      </c>
      <c r="AE58" s="239">
        <v>13.609066783216523</v>
      </c>
      <c r="AF58" s="239">
        <v>13.609066783216523</v>
      </c>
      <c r="AG58" s="239">
        <v>13.609066783216523</v>
      </c>
      <c r="AH58" s="239">
        <v>13.609066783216523</v>
      </c>
      <c r="AI58" s="239">
        <v>13.609066783216523</v>
      </c>
      <c r="AJ58" s="239">
        <v>13.609066783216523</v>
      </c>
    </row>
    <row r="59" spans="2:36" ht="18" customHeight="1">
      <c r="B59" s="572"/>
      <c r="C59" s="572"/>
      <c r="D59" s="151" t="s">
        <v>263</v>
      </c>
      <c r="E59" s="141"/>
      <c r="F59" s="246" t="s">
        <v>264</v>
      </c>
      <c r="G59" s="238" t="s">
        <v>325</v>
      </c>
      <c r="H59" s="239">
        <v>23.4</v>
      </c>
      <c r="I59" s="239">
        <v>23.4</v>
      </c>
      <c r="J59" s="239">
        <v>23.4</v>
      </c>
      <c r="K59" s="239">
        <v>23.4</v>
      </c>
      <c r="L59" s="239">
        <v>23.4</v>
      </c>
      <c r="M59" s="239">
        <v>23.4</v>
      </c>
      <c r="N59" s="239">
        <v>23.4</v>
      </c>
      <c r="O59" s="239">
        <v>23.4</v>
      </c>
      <c r="P59" s="239">
        <v>23.4</v>
      </c>
      <c r="Q59" s="239">
        <v>23.4</v>
      </c>
      <c r="R59" s="239">
        <v>23.4</v>
      </c>
      <c r="S59" s="239">
        <v>23.4</v>
      </c>
      <c r="T59" s="239">
        <v>23.4</v>
      </c>
      <c r="U59" s="239">
        <v>23.4</v>
      </c>
      <c r="V59" s="239">
        <v>23.4</v>
      </c>
      <c r="W59" s="239">
        <v>23.4</v>
      </c>
      <c r="X59" s="239">
        <v>23.4</v>
      </c>
      <c r="Y59" s="239">
        <v>23.4</v>
      </c>
      <c r="Z59" s="239">
        <v>23.4</v>
      </c>
      <c r="AA59" s="239">
        <v>23.4</v>
      </c>
      <c r="AB59" s="239">
        <v>23.4</v>
      </c>
      <c r="AC59" s="239">
        <v>23.4</v>
      </c>
      <c r="AD59" s="239">
        <v>23.4</v>
      </c>
      <c r="AE59" s="239">
        <v>21.157562680199248</v>
      </c>
      <c r="AF59" s="239">
        <v>21.157562680199248</v>
      </c>
      <c r="AG59" s="239">
        <v>21.157562680199248</v>
      </c>
      <c r="AH59" s="239">
        <v>21.157562680199248</v>
      </c>
      <c r="AI59" s="239">
        <v>21.157562680199248</v>
      </c>
      <c r="AJ59" s="239">
        <v>21.157562680199248</v>
      </c>
    </row>
    <row r="60" spans="2:36" ht="15" customHeight="1">
      <c r="B60" s="153" t="s">
        <v>332</v>
      </c>
      <c r="C60" s="153"/>
      <c r="D60" s="158"/>
      <c r="E60" s="159"/>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row>
    <row r="61" spans="2:36" ht="15" customHeight="1">
      <c r="B61" s="77" t="s">
        <v>333</v>
      </c>
      <c r="C61" s="77"/>
      <c r="D61" s="159"/>
      <c r="E61" s="159"/>
      <c r="F61" s="159"/>
      <c r="G61" s="159"/>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row>
    <row r="62" spans="2:36" ht="15" customHeight="1">
      <c r="B62" s="77" t="s">
        <v>334</v>
      </c>
      <c r="C62" s="77"/>
      <c r="D62" s="159"/>
      <c r="E62" s="159"/>
      <c r="F62" s="159"/>
      <c r="G62" s="159"/>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row>
    <row r="63" spans="2:36" ht="15" customHeight="1">
      <c r="B63" s="247" t="s">
        <v>335</v>
      </c>
      <c r="C63" s="247"/>
      <c r="D63" s="159"/>
      <c r="E63" s="159"/>
      <c r="F63" s="159"/>
      <c r="G63" s="159"/>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row>
    <row r="64" spans="2:36" ht="12.75" customHeight="1">
      <c r="C64" s="159"/>
      <c r="D64" s="159"/>
      <c r="E64" s="159"/>
      <c r="F64" s="159"/>
      <c r="G64" s="159"/>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row>
    <row r="65" spans="8:36" ht="12.75" customHeight="1">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row>
  </sheetData>
  <mergeCells count="16">
    <mergeCell ref="B5:B18"/>
    <mergeCell ref="C5:C12"/>
    <mergeCell ref="C13:C18"/>
    <mergeCell ref="F34:F35"/>
    <mergeCell ref="D41:D46"/>
    <mergeCell ref="B19:B46"/>
    <mergeCell ref="C19:C27"/>
    <mergeCell ref="C28:C46"/>
    <mergeCell ref="D28:D29"/>
    <mergeCell ref="D30:D40"/>
    <mergeCell ref="F30:F31"/>
    <mergeCell ref="B54:B59"/>
    <mergeCell ref="C54:C59"/>
    <mergeCell ref="B47:B53"/>
    <mergeCell ref="C47:C51"/>
    <mergeCell ref="C52:C53"/>
  </mergeCells>
  <phoneticPr fontId="3"/>
  <pageMargins left="0.7" right="0.7" top="0.75" bottom="0.75" header="0.3" footer="0.3"/>
  <pageSetup paperSize="9" orientation="portrait" verticalDpi="0" r:id="rId1"/>
  <ignoredErrors>
    <ignoredError sqref="F5:F5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Contents</vt:lpstr>
      <vt:lpstr>排出量_1A_J</vt:lpstr>
      <vt:lpstr>Indicators</vt:lpstr>
      <vt:lpstr>RASA_summary</vt:lpstr>
      <vt:lpstr>RASA_detail</vt:lpstr>
      <vt:lpstr>CEF</vt:lpstr>
      <vt:lpstr>BFG_TG_EF</vt:lpstr>
      <vt:lpstr>AD_Trend</vt:lpstr>
      <vt:lpstr>GCV</vt:lpstr>
      <vt:lpstr>1A_misc</vt:lpstr>
      <vt:lpstr>Transport</vt:lpstr>
      <vt:lpstr>Waste</vt:lpstr>
      <vt:lpstr>排出量_1B</vt:lpstr>
      <vt:lpstr>1B_misc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2020-04-23T08:31:17Z</dcterms:created>
  <dcterms:modified xsi:type="dcterms:W3CDTF">2020-06-17T07:28:03Z</dcterms:modified>
</cp:coreProperties>
</file>