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_sakai\Desktop\JNGI2016_確報値サイド\アウトリーチ_NIRデータ公表\"/>
    </mc:Choice>
  </mc:AlternateContent>
  <bookViews>
    <workbookView xWindow="105" yWindow="15" windowWidth="14310" windowHeight="11790" tabRatio="781"/>
  </bookViews>
  <sheets>
    <sheet name="目次" sheetId="15" r:id="rId1"/>
    <sheet name="NIR3章排出量_1A_J" sheetId="16" r:id="rId2"/>
    <sheet name="RASA(summary)" sheetId="18" r:id="rId3"/>
    <sheet name="RASA(detail)" sheetId="19" r:id="rId4"/>
    <sheet name="CEF" sheetId="20" r:id="rId5"/>
    <sheet name="BFG_TGEF" sheetId="21" r:id="rId6"/>
    <sheet name="AD_Trend" sheetId="22" r:id="rId7"/>
    <sheet name="GCV" sheetId="23" r:id="rId8"/>
    <sheet name="NIR3章エネ起" sheetId="24" r:id="rId9"/>
    <sheet name="NIR_3章運輸" sheetId="28" r:id="rId10"/>
    <sheet name="廃棄物エネ利用" sheetId="25" r:id="rId11"/>
    <sheet name="NIR3章排出量_1B" sheetId="26" r:id="rId12"/>
    <sheet name="NIR3章_漏出" sheetId="27" r:id="rId13"/>
  </sheets>
  <externalReferences>
    <externalReference r:id="rId14"/>
  </externalReferences>
  <definedNames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1.A_a_s3_Dyn10">#REF!</definedName>
    <definedName name="CRF_Table1.A_a_s3_Dyn11">#REF!</definedName>
    <definedName name="CRF_Table1.A_a_s3_Dyn12">#REF!</definedName>
    <definedName name="CRF_Table1.A_a_s3_Dyn13">#REF!</definedName>
    <definedName name="CRF_Table1.A_a_s3_Dyn1A3b">#REF!</definedName>
    <definedName name="CRF_Table1.A_a_s3_Dyn1A3c">#REF!</definedName>
    <definedName name="CRF_Table1.A_a_s3_Dyn1A3d">#REF!</definedName>
    <definedName name="CRF_Table1.A_a_s3_Dyn20">#REF!</definedName>
    <definedName name="CRF_Table1.A_a_s3_Dyn21">#REF!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.A_a_s3_Main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1s1_Dyn20">#REF!</definedName>
    <definedName name="CRF_Table1s1_Dyn21">#REF!</definedName>
    <definedName name="CRF_Table1s1_Dyn22">#REF!</definedName>
    <definedName name="CRF_Table1s1_Dyn2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</definedNames>
  <calcPr calcId="152511"/>
</workbook>
</file>

<file path=xl/calcChain.xml><?xml version="1.0" encoding="utf-8"?>
<calcChain xmlns="http://schemas.openxmlformats.org/spreadsheetml/2006/main">
  <c r="X5" i="28" l="1"/>
  <c r="Y5" i="28" s="1"/>
  <c r="Z5" i="28" s="1"/>
  <c r="AA5" i="28" s="1"/>
  <c r="AB5" i="28" s="1"/>
  <c r="AC5" i="28" s="1"/>
  <c r="AD5" i="28" s="1"/>
  <c r="AE5" i="28" s="1"/>
  <c r="AF5" i="28" s="1"/>
  <c r="AG5" i="28" s="1"/>
  <c r="AH5" i="28" s="1"/>
  <c r="AI5" i="28" s="1"/>
  <c r="AJ5" i="28" s="1"/>
  <c r="AK5" i="28" s="1"/>
  <c r="AL5" i="28" s="1"/>
  <c r="AM5" i="28" s="1"/>
  <c r="AN5" i="28" s="1"/>
  <c r="AO5" i="28" s="1"/>
  <c r="AP5" i="28" s="1"/>
  <c r="AQ5" i="28" s="1"/>
  <c r="AR5" i="28" s="1"/>
  <c r="AS5" i="28" s="1"/>
  <c r="AT5" i="28" s="1"/>
  <c r="AU5" i="28" s="1"/>
  <c r="R11" i="28"/>
  <c r="AI12" i="28"/>
  <c r="AJ12" i="28"/>
  <c r="AK12" i="28"/>
  <c r="AL12" i="28" s="1"/>
  <c r="AM12" i="28" s="1"/>
  <c r="AN12" i="28" s="1"/>
  <c r="AO12" i="28" s="1"/>
  <c r="AP12" i="28" s="1"/>
  <c r="AQ12" i="28" s="1"/>
  <c r="AR12" i="28" s="1"/>
  <c r="AS12" i="28" s="1"/>
  <c r="AT12" i="28" s="1"/>
  <c r="AU12" i="28" s="1"/>
  <c r="R24" i="28"/>
  <c r="X25" i="28"/>
  <c r="Y25" i="28" s="1"/>
  <c r="Z25" i="28" s="1"/>
  <c r="AA25" i="28" s="1"/>
  <c r="AB25" i="28" s="1"/>
  <c r="AC25" i="28" s="1"/>
  <c r="AD25" i="28" s="1"/>
  <c r="AE25" i="28" s="1"/>
  <c r="AF25" i="28" s="1"/>
  <c r="AG25" i="28" s="1"/>
  <c r="AH25" i="28" s="1"/>
  <c r="AI25" i="28" s="1"/>
  <c r="AJ25" i="28" s="1"/>
  <c r="AK25" i="28" s="1"/>
  <c r="AL25" i="28" s="1"/>
  <c r="AM25" i="28" s="1"/>
  <c r="AN25" i="28" s="1"/>
  <c r="AO25" i="28" s="1"/>
  <c r="AP25" i="28" s="1"/>
  <c r="AQ25" i="28" s="1"/>
  <c r="AR25" i="28" s="1"/>
  <c r="AS25" i="28" s="1"/>
  <c r="AT25" i="28" s="1"/>
  <c r="AU25" i="28" s="1"/>
  <c r="R43" i="28"/>
  <c r="R63" i="28" s="1"/>
  <c r="R83" i="28" s="1"/>
  <c r="R102" i="28" s="1"/>
  <c r="R107" i="28" s="1"/>
  <c r="X44" i="28"/>
  <c r="Y44" i="28" s="1"/>
  <c r="Z44" i="28" s="1"/>
  <c r="AA44" i="28" s="1"/>
  <c r="AB44" i="28" s="1"/>
  <c r="AC44" i="28" s="1"/>
  <c r="AD44" i="28" s="1"/>
  <c r="AE44" i="28" s="1"/>
  <c r="AF44" i="28" s="1"/>
  <c r="AG44" i="28" s="1"/>
  <c r="AH44" i="28" s="1"/>
  <c r="AI44" i="28" s="1"/>
  <c r="AJ44" i="28" s="1"/>
  <c r="AK44" i="28" s="1"/>
  <c r="AL44" i="28" s="1"/>
  <c r="AM44" i="28" s="1"/>
  <c r="AN44" i="28" s="1"/>
  <c r="AO44" i="28" s="1"/>
  <c r="AP44" i="28" s="1"/>
  <c r="AQ44" i="28" s="1"/>
  <c r="AR44" i="28" s="1"/>
  <c r="AS44" i="28" s="1"/>
  <c r="AT44" i="28" s="1"/>
  <c r="AU44" i="28" s="1"/>
  <c r="X64" i="28"/>
  <c r="Y64" i="28"/>
  <c r="Z64" i="28"/>
  <c r="AA64" i="28" s="1"/>
  <c r="AB64" i="28" s="1"/>
  <c r="AC64" i="28" s="1"/>
  <c r="AD64" i="28" s="1"/>
  <c r="AE64" i="28" s="1"/>
  <c r="AF64" i="28" s="1"/>
  <c r="AG64" i="28" s="1"/>
  <c r="AH64" i="28" s="1"/>
  <c r="AI64" i="28" s="1"/>
  <c r="AJ64" i="28" s="1"/>
  <c r="AK64" i="28" s="1"/>
  <c r="AL64" i="28" s="1"/>
  <c r="AM64" i="28" s="1"/>
  <c r="AN64" i="28" s="1"/>
  <c r="AO64" i="28" s="1"/>
  <c r="AP64" i="28" s="1"/>
  <c r="AQ64" i="28" s="1"/>
  <c r="AR64" i="28" s="1"/>
  <c r="AS64" i="28" s="1"/>
  <c r="AT64" i="28" s="1"/>
  <c r="AU64" i="28" s="1"/>
  <c r="X84" i="28"/>
  <c r="Y84" i="28"/>
  <c r="Z84" i="28" s="1"/>
  <c r="AA84" i="28" s="1"/>
  <c r="AB84" i="28" s="1"/>
  <c r="AC84" i="28" s="1"/>
  <c r="AD84" i="28" s="1"/>
  <c r="AE84" i="28" s="1"/>
  <c r="AF84" i="28" s="1"/>
  <c r="AG84" i="28" s="1"/>
  <c r="AH84" i="28" s="1"/>
  <c r="AI84" i="28" s="1"/>
  <c r="AJ84" i="28" s="1"/>
  <c r="AK84" i="28" s="1"/>
  <c r="AL84" i="28" s="1"/>
  <c r="AM84" i="28" s="1"/>
  <c r="AN84" i="28" s="1"/>
  <c r="AO84" i="28" s="1"/>
  <c r="AP84" i="28" s="1"/>
  <c r="AQ84" i="28" s="1"/>
  <c r="AR84" i="28" s="1"/>
  <c r="AS84" i="28" s="1"/>
  <c r="AT84" i="28" s="1"/>
  <c r="AU84" i="28" s="1"/>
  <c r="X103" i="28"/>
  <c r="Y103" i="28" s="1"/>
  <c r="Z103" i="28" s="1"/>
  <c r="AA103" i="28" s="1"/>
  <c r="AB103" i="28" s="1"/>
  <c r="AC103" i="28" s="1"/>
  <c r="AD103" i="28" s="1"/>
  <c r="AE103" i="28" s="1"/>
  <c r="AF103" i="28" s="1"/>
  <c r="AG103" i="28" s="1"/>
  <c r="AH103" i="28" s="1"/>
  <c r="AI103" i="28" s="1"/>
  <c r="AJ103" i="28" s="1"/>
  <c r="AK103" i="28" s="1"/>
  <c r="AL103" i="28" s="1"/>
  <c r="AM103" i="28" s="1"/>
  <c r="AN103" i="28" s="1"/>
  <c r="AO103" i="28" s="1"/>
  <c r="AP103" i="28" s="1"/>
  <c r="AQ103" i="28" s="1"/>
  <c r="AR103" i="28" s="1"/>
  <c r="AS103" i="28" s="1"/>
  <c r="AT103" i="28" s="1"/>
  <c r="AU103" i="28" s="1"/>
  <c r="X108" i="28"/>
  <c r="Y108" i="28" s="1"/>
  <c r="Z108" i="28" s="1"/>
  <c r="AA108" i="28" s="1"/>
  <c r="AB108" i="28" s="1"/>
  <c r="AC108" i="28" s="1"/>
  <c r="AD108" i="28" s="1"/>
  <c r="AE108" i="28" s="1"/>
  <c r="AF108" i="28" s="1"/>
  <c r="AG108" i="28" s="1"/>
  <c r="AH108" i="28" s="1"/>
  <c r="AI108" i="28" s="1"/>
  <c r="AJ108" i="28" s="1"/>
  <c r="AK108" i="28" s="1"/>
  <c r="AL108" i="28" s="1"/>
  <c r="AM108" i="28" s="1"/>
  <c r="AN108" i="28" s="1"/>
  <c r="AO108" i="28" s="1"/>
  <c r="AP108" i="28" s="1"/>
  <c r="AQ108" i="28" s="1"/>
  <c r="AR108" i="28" s="1"/>
  <c r="AS108" i="28" s="1"/>
  <c r="AT108" i="28" s="1"/>
  <c r="AU108" i="28" s="1"/>
  <c r="C9" i="24" l="1"/>
  <c r="C19" i="21" l="1"/>
  <c r="AE33" i="24" l="1"/>
  <c r="J39" i="22"/>
  <c r="K39" i="22" s="1"/>
  <c r="L39" i="22" s="1"/>
  <c r="M39" i="22" s="1"/>
  <c r="N39" i="22" s="1"/>
  <c r="O39" i="22" s="1"/>
  <c r="P39" i="22" s="1"/>
  <c r="Q39" i="22" s="1"/>
  <c r="R39" i="22" s="1"/>
  <c r="S39" i="22" s="1"/>
  <c r="T39" i="22" s="1"/>
  <c r="U39" i="22" s="1"/>
  <c r="V39" i="22" s="1"/>
  <c r="W39" i="22" s="1"/>
  <c r="X39" i="22" s="1"/>
  <c r="Y39" i="22" s="1"/>
  <c r="Z39" i="22" s="1"/>
  <c r="AA39" i="22" s="1"/>
  <c r="AB39" i="22" s="1"/>
  <c r="AC39" i="22" s="1"/>
  <c r="J28" i="22"/>
  <c r="K28" i="22" s="1"/>
  <c r="L28" i="22" s="1"/>
  <c r="M28" i="22" s="1"/>
  <c r="N28" i="22" s="1"/>
  <c r="O28" i="22" s="1"/>
  <c r="P28" i="22" s="1"/>
  <c r="Q28" i="22" s="1"/>
  <c r="R28" i="22" s="1"/>
  <c r="S28" i="22" s="1"/>
  <c r="T28" i="22" s="1"/>
  <c r="U28" i="22" s="1"/>
  <c r="V28" i="22" s="1"/>
  <c r="W28" i="22" s="1"/>
  <c r="X28" i="22" s="1"/>
  <c r="Y28" i="22" s="1"/>
  <c r="Z28" i="22" s="1"/>
  <c r="AA28" i="22" s="1"/>
  <c r="AB28" i="22" s="1"/>
  <c r="AC28" i="22" s="1"/>
  <c r="J17" i="22"/>
  <c r="K17" i="22" s="1"/>
  <c r="L17" i="22" s="1"/>
  <c r="M17" i="22" s="1"/>
  <c r="N17" i="22" s="1"/>
  <c r="O17" i="22" s="1"/>
  <c r="P17" i="22" s="1"/>
  <c r="Q17" i="22" s="1"/>
  <c r="R17" i="22" s="1"/>
  <c r="S17" i="22" s="1"/>
  <c r="T17" i="22" s="1"/>
  <c r="U17" i="22" s="1"/>
  <c r="V17" i="22" s="1"/>
  <c r="W17" i="22" s="1"/>
  <c r="X17" i="22" s="1"/>
  <c r="Y17" i="22" s="1"/>
  <c r="Z17" i="22" s="1"/>
  <c r="AA17" i="22" s="1"/>
  <c r="AB17" i="22" s="1"/>
  <c r="AC17" i="22" s="1"/>
  <c r="J5" i="22"/>
  <c r="K5" i="22" s="1"/>
  <c r="L5" i="22" s="1"/>
  <c r="M5" i="22" s="1"/>
  <c r="N5" i="22" s="1"/>
  <c r="O5" i="22" s="1"/>
  <c r="P5" i="22" s="1"/>
  <c r="Q5" i="22" s="1"/>
  <c r="R5" i="22" s="1"/>
  <c r="S5" i="22" s="1"/>
  <c r="T5" i="22" s="1"/>
  <c r="U5" i="22" s="1"/>
  <c r="V5" i="22" s="1"/>
  <c r="W5" i="22" s="1"/>
  <c r="X5" i="22" s="1"/>
  <c r="Y5" i="22" s="1"/>
  <c r="Z5" i="22" s="1"/>
  <c r="AA5" i="22" s="1"/>
  <c r="AB5" i="22" s="1"/>
  <c r="AC5" i="22" s="1"/>
  <c r="AE28" i="21" l="1"/>
  <c r="AE32" i="21" s="1"/>
  <c r="AF14" i="25"/>
  <c r="AF43" i="16"/>
  <c r="AE7" i="21"/>
  <c r="AE10" i="21" s="1"/>
  <c r="AE14" i="21" s="1"/>
  <c r="AF44" i="16"/>
  <c r="AC11" i="22"/>
  <c r="AC23" i="22"/>
  <c r="AF25" i="25"/>
  <c r="AF26" i="25" s="1"/>
  <c r="AC45" i="22"/>
  <c r="AC34" i="22"/>
  <c r="AF23" i="16"/>
  <c r="AF37" i="25"/>
  <c r="AF38" i="25" s="1"/>
  <c r="AF64" i="16"/>
  <c r="AF65" i="16" l="1"/>
  <c r="AF66" i="16" l="1"/>
  <c r="AC9" i="19" l="1"/>
  <c r="AC5" i="19"/>
  <c r="AC6" i="19"/>
  <c r="AC11" i="19"/>
  <c r="AC12" i="19"/>
  <c r="AC18" i="19" s="1"/>
  <c r="AC14" i="19"/>
  <c r="AC20" i="19" s="1"/>
  <c r="AC62" i="19" s="1"/>
  <c r="AC15" i="19"/>
  <c r="AC53" i="18"/>
  <c r="AC23" i="18" l="1"/>
  <c r="AC22" i="18"/>
  <c r="AC24" i="18"/>
  <c r="AC57" i="19"/>
  <c r="AC52" i="18"/>
  <c r="AC55" i="19"/>
  <c r="AC56" i="19"/>
  <c r="AC60" i="19" s="1"/>
  <c r="AC17" i="19"/>
  <c r="AC49" i="18"/>
  <c r="AC10" i="19" s="1"/>
  <c r="AC41" i="18"/>
  <c r="AC11" i="18"/>
  <c r="AC8" i="19"/>
  <c r="AC54" i="18"/>
  <c r="AC54" i="19"/>
  <c r="AC7" i="19"/>
  <c r="AC13" i="19"/>
  <c r="AC19" i="18"/>
  <c r="AC27" i="18" l="1"/>
  <c r="AC59" i="19"/>
  <c r="AC19" i="19"/>
  <c r="AC61" i="19" s="1"/>
  <c r="AC57" i="18"/>
  <c r="AC4" i="19"/>
  <c r="AC16" i="19" s="1"/>
  <c r="AC58" i="19" s="1"/>
  <c r="W62" i="27" l="1"/>
  <c r="X62" i="27" s="1"/>
  <c r="Y62" i="27" s="1"/>
  <c r="Z62" i="27" s="1"/>
  <c r="AA62" i="27" s="1"/>
  <c r="AB62" i="27" s="1"/>
  <c r="AC62" i="27" s="1"/>
  <c r="AD62" i="27" s="1"/>
  <c r="AE62" i="27" s="1"/>
  <c r="H3" i="27" l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C11" i="27"/>
  <c r="H12" i="27"/>
  <c r="I12" i="27" s="1"/>
  <c r="J12" i="27" s="1"/>
  <c r="K12" i="27" s="1"/>
  <c r="L12" i="27" s="1"/>
  <c r="M12" i="27" s="1"/>
  <c r="N12" i="27" s="1"/>
  <c r="O12" i="27" s="1"/>
  <c r="P12" i="27" s="1"/>
  <c r="Q12" i="27" s="1"/>
  <c r="R12" i="27" s="1"/>
  <c r="S12" i="27" s="1"/>
  <c r="T12" i="27" s="1"/>
  <c r="U12" i="27" s="1"/>
  <c r="V12" i="27" s="1"/>
  <c r="W12" i="27" s="1"/>
  <c r="X12" i="27" s="1"/>
  <c r="Y12" i="27" s="1"/>
  <c r="Z12" i="27" s="1"/>
  <c r="AA12" i="27" s="1"/>
  <c r="AB12" i="27" s="1"/>
  <c r="AC12" i="27" s="1"/>
  <c r="AD12" i="27" s="1"/>
  <c r="AE12" i="27" s="1"/>
  <c r="H20" i="27"/>
  <c r="I20" i="27" s="1"/>
  <c r="J20" i="27" s="1"/>
  <c r="K20" i="27" s="1"/>
  <c r="L20" i="27" s="1"/>
  <c r="M20" i="27" s="1"/>
  <c r="N20" i="27" s="1"/>
  <c r="O20" i="27" s="1"/>
  <c r="P20" i="27" s="1"/>
  <c r="Q20" i="27" s="1"/>
  <c r="R20" i="27" s="1"/>
  <c r="S20" i="27" s="1"/>
  <c r="T20" i="27" s="1"/>
  <c r="U20" i="27" s="1"/>
  <c r="V20" i="27" s="1"/>
  <c r="W20" i="27" s="1"/>
  <c r="X20" i="27" s="1"/>
  <c r="Y20" i="27" s="1"/>
  <c r="Z20" i="27" s="1"/>
  <c r="AA20" i="27" s="1"/>
  <c r="AB20" i="27" s="1"/>
  <c r="AC20" i="27" s="1"/>
  <c r="AD20" i="27" s="1"/>
  <c r="AE20" i="27" s="1"/>
  <c r="H26" i="27"/>
  <c r="I26" i="27" s="1"/>
  <c r="J26" i="27" s="1"/>
  <c r="K26" i="27" s="1"/>
  <c r="L26" i="27" s="1"/>
  <c r="M26" i="27" s="1"/>
  <c r="N26" i="27" s="1"/>
  <c r="O26" i="27" s="1"/>
  <c r="P26" i="27" s="1"/>
  <c r="Q26" i="27" s="1"/>
  <c r="R26" i="27" s="1"/>
  <c r="S26" i="27" s="1"/>
  <c r="T26" i="27" s="1"/>
  <c r="U26" i="27" s="1"/>
  <c r="V26" i="27" s="1"/>
  <c r="W26" i="27" s="1"/>
  <c r="X26" i="27" s="1"/>
  <c r="Y26" i="27" s="1"/>
  <c r="Z26" i="27" s="1"/>
  <c r="AA26" i="27" s="1"/>
  <c r="AB26" i="27" s="1"/>
  <c r="AC26" i="27" s="1"/>
  <c r="AD26" i="27" s="1"/>
  <c r="AE26" i="27" s="1"/>
  <c r="H32" i="27"/>
  <c r="I32" i="27" s="1"/>
  <c r="J32" i="27" s="1"/>
  <c r="K32" i="27" s="1"/>
  <c r="L32" i="27" s="1"/>
  <c r="M32" i="27" s="1"/>
  <c r="N32" i="27" s="1"/>
  <c r="O32" i="27" s="1"/>
  <c r="P32" i="27" s="1"/>
  <c r="Q32" i="27" s="1"/>
  <c r="R32" i="27" s="1"/>
  <c r="S32" i="27" s="1"/>
  <c r="T32" i="27" s="1"/>
  <c r="U32" i="27" s="1"/>
  <c r="V32" i="27" s="1"/>
  <c r="W32" i="27" s="1"/>
  <c r="X32" i="27" s="1"/>
  <c r="Y32" i="27" s="1"/>
  <c r="Z32" i="27" s="1"/>
  <c r="AA32" i="27" s="1"/>
  <c r="AB32" i="27" s="1"/>
  <c r="AC32" i="27" s="1"/>
  <c r="AD32" i="27" s="1"/>
  <c r="AE32" i="27" s="1"/>
  <c r="H39" i="27"/>
  <c r="I39" i="27" s="1"/>
  <c r="J39" i="27" s="1"/>
  <c r="K39" i="27" s="1"/>
  <c r="L39" i="27" s="1"/>
  <c r="M39" i="27" s="1"/>
  <c r="N39" i="27" s="1"/>
  <c r="O39" i="27" s="1"/>
  <c r="P39" i="27" s="1"/>
  <c r="Q39" i="27" s="1"/>
  <c r="R39" i="27" s="1"/>
  <c r="S39" i="27" s="1"/>
  <c r="T39" i="27" s="1"/>
  <c r="U39" i="27" s="1"/>
  <c r="V39" i="27" s="1"/>
  <c r="W39" i="27" s="1"/>
  <c r="X39" i="27" s="1"/>
  <c r="Y39" i="27" s="1"/>
  <c r="Z39" i="27" s="1"/>
  <c r="AA39" i="27" s="1"/>
  <c r="AB39" i="27" s="1"/>
  <c r="AC39" i="27" s="1"/>
  <c r="AD39" i="27" s="1"/>
  <c r="AE39" i="27" s="1"/>
  <c r="H47" i="27"/>
  <c r="I47" i="27" s="1"/>
  <c r="J47" i="27" s="1"/>
  <c r="K47" i="27" s="1"/>
  <c r="L47" i="27" s="1"/>
  <c r="M47" i="27" s="1"/>
  <c r="N47" i="27" s="1"/>
  <c r="O47" i="27" s="1"/>
  <c r="P47" i="27" s="1"/>
  <c r="Q47" i="27" s="1"/>
  <c r="R47" i="27" s="1"/>
  <c r="S47" i="27" s="1"/>
  <c r="T47" i="27" s="1"/>
  <c r="U47" i="27" s="1"/>
  <c r="V47" i="27" s="1"/>
  <c r="W47" i="27" s="1"/>
  <c r="X47" i="27" s="1"/>
  <c r="Y47" i="27" s="1"/>
  <c r="Z47" i="27" s="1"/>
  <c r="AA47" i="27" s="1"/>
  <c r="AB47" i="27" s="1"/>
  <c r="AC47" i="27" s="1"/>
  <c r="AD47" i="27" s="1"/>
  <c r="AE47" i="27" s="1"/>
  <c r="H53" i="27"/>
  <c r="I53" i="27" s="1"/>
  <c r="J53" i="27" s="1"/>
  <c r="K53" i="27" s="1"/>
  <c r="L53" i="27" s="1"/>
  <c r="M53" i="27" s="1"/>
  <c r="N53" i="27" s="1"/>
  <c r="O53" i="27" s="1"/>
  <c r="P53" i="27" s="1"/>
  <c r="Q53" i="27" s="1"/>
  <c r="R53" i="27" s="1"/>
  <c r="S53" i="27" s="1"/>
  <c r="T53" i="27" s="1"/>
  <c r="U53" i="27" s="1"/>
  <c r="V53" i="27" s="1"/>
  <c r="W53" i="27" s="1"/>
  <c r="X53" i="27" s="1"/>
  <c r="Y53" i="27" s="1"/>
  <c r="Z53" i="27" s="1"/>
  <c r="AA53" i="27" s="1"/>
  <c r="AB53" i="27" s="1"/>
  <c r="AC53" i="27" s="1"/>
  <c r="AD53" i="27" s="1"/>
  <c r="AE53" i="27" s="1"/>
  <c r="H70" i="27"/>
  <c r="I70" i="27" s="1"/>
  <c r="J70" i="27" s="1"/>
  <c r="K70" i="27" s="1"/>
  <c r="L70" i="27" s="1"/>
  <c r="M70" i="27" s="1"/>
  <c r="N70" i="27" s="1"/>
  <c r="O70" i="27" s="1"/>
  <c r="P70" i="27" s="1"/>
  <c r="Q70" i="27" s="1"/>
  <c r="R70" i="27" s="1"/>
  <c r="S70" i="27" s="1"/>
  <c r="T70" i="27" s="1"/>
  <c r="U70" i="27" s="1"/>
  <c r="V70" i="27" s="1"/>
  <c r="W70" i="27" s="1"/>
  <c r="X70" i="27" s="1"/>
  <c r="Y70" i="27" s="1"/>
  <c r="Z70" i="27" s="1"/>
  <c r="AA70" i="27" s="1"/>
  <c r="AB70" i="27" s="1"/>
  <c r="AC70" i="27" s="1"/>
  <c r="AD70" i="27" s="1"/>
  <c r="AE70" i="27" s="1"/>
  <c r="H76" i="27"/>
  <c r="I76" i="27" s="1"/>
  <c r="J76" i="27" s="1"/>
  <c r="K76" i="27" s="1"/>
  <c r="L76" i="27" s="1"/>
  <c r="M76" i="27" s="1"/>
  <c r="N76" i="27" s="1"/>
  <c r="O76" i="27" s="1"/>
  <c r="P76" i="27" s="1"/>
  <c r="Q76" i="27" s="1"/>
  <c r="R76" i="27" s="1"/>
  <c r="S76" i="27" s="1"/>
  <c r="T76" i="27" s="1"/>
  <c r="U76" i="27" s="1"/>
  <c r="V76" i="27" s="1"/>
  <c r="W76" i="27" s="1"/>
  <c r="X76" i="27" s="1"/>
  <c r="Y76" i="27" s="1"/>
  <c r="Z76" i="27" s="1"/>
  <c r="AA76" i="27" s="1"/>
  <c r="AB76" i="27" s="1"/>
  <c r="AC76" i="27" s="1"/>
  <c r="AD76" i="27" s="1"/>
  <c r="AE76" i="27" s="1"/>
  <c r="H83" i="27"/>
  <c r="I83" i="27" s="1"/>
  <c r="J83" i="27" s="1"/>
  <c r="K83" i="27" s="1"/>
  <c r="L83" i="27" s="1"/>
  <c r="M83" i="27" s="1"/>
  <c r="N83" i="27" s="1"/>
  <c r="O83" i="27" s="1"/>
  <c r="P83" i="27" s="1"/>
  <c r="Q83" i="27" s="1"/>
  <c r="R83" i="27" s="1"/>
  <c r="S83" i="27" s="1"/>
  <c r="T83" i="27" s="1"/>
  <c r="U83" i="27" s="1"/>
  <c r="V83" i="27" s="1"/>
  <c r="W83" i="27" s="1"/>
  <c r="X83" i="27" s="1"/>
  <c r="Y83" i="27" s="1"/>
  <c r="Z83" i="27" s="1"/>
  <c r="AA83" i="27" s="1"/>
  <c r="AB83" i="27" s="1"/>
  <c r="AC83" i="27" s="1"/>
  <c r="AD83" i="27" s="1"/>
  <c r="AE83" i="27" s="1"/>
  <c r="H94" i="27"/>
  <c r="I94" i="27" s="1"/>
  <c r="J94" i="27" s="1"/>
  <c r="K94" i="27" s="1"/>
  <c r="L94" i="27" s="1"/>
  <c r="M94" i="27" s="1"/>
  <c r="N94" i="27" s="1"/>
  <c r="O94" i="27" s="1"/>
  <c r="P94" i="27" s="1"/>
  <c r="Q94" i="27" s="1"/>
  <c r="R94" i="27" s="1"/>
  <c r="S94" i="27" s="1"/>
  <c r="T94" i="27" s="1"/>
  <c r="U94" i="27" s="1"/>
  <c r="V94" i="27" s="1"/>
  <c r="W94" i="27" s="1"/>
  <c r="X94" i="27" s="1"/>
  <c r="Y94" i="27" s="1"/>
  <c r="Z94" i="27" s="1"/>
  <c r="AA94" i="27" s="1"/>
  <c r="AB94" i="27" s="1"/>
  <c r="AC94" i="27" s="1"/>
  <c r="AD94" i="27" s="1"/>
  <c r="AE94" i="27" s="1"/>
  <c r="H100" i="27"/>
  <c r="I100" i="27" s="1"/>
  <c r="J100" i="27" s="1"/>
  <c r="K100" i="27" s="1"/>
  <c r="L100" i="27" s="1"/>
  <c r="M100" i="27" s="1"/>
  <c r="N100" i="27" s="1"/>
  <c r="O100" i="27" s="1"/>
  <c r="P100" i="27" s="1"/>
  <c r="Q100" i="27" s="1"/>
  <c r="R100" i="27" s="1"/>
  <c r="S100" i="27" s="1"/>
  <c r="T100" i="27" s="1"/>
  <c r="U100" i="27" s="1"/>
  <c r="V100" i="27" s="1"/>
  <c r="W100" i="27" s="1"/>
  <c r="X100" i="27" s="1"/>
  <c r="Y100" i="27" s="1"/>
  <c r="Z100" i="27" s="1"/>
  <c r="AA100" i="27" s="1"/>
  <c r="AB100" i="27" s="1"/>
  <c r="AC100" i="27" s="1"/>
  <c r="AD100" i="27" s="1"/>
  <c r="AE100" i="27" s="1"/>
  <c r="H108" i="27"/>
  <c r="I108" i="27" s="1"/>
  <c r="J108" i="27" s="1"/>
  <c r="K108" i="27" s="1"/>
  <c r="L108" i="27" s="1"/>
  <c r="M108" i="27" s="1"/>
  <c r="N108" i="27" s="1"/>
  <c r="O108" i="27" s="1"/>
  <c r="P108" i="27" s="1"/>
  <c r="Q108" i="27" s="1"/>
  <c r="R108" i="27" s="1"/>
  <c r="S108" i="27" s="1"/>
  <c r="T108" i="27" s="1"/>
  <c r="U108" i="27" s="1"/>
  <c r="V108" i="27" s="1"/>
  <c r="W108" i="27" s="1"/>
  <c r="X108" i="27" s="1"/>
  <c r="Y108" i="27" s="1"/>
  <c r="Z108" i="27" s="1"/>
  <c r="AA108" i="27" s="1"/>
  <c r="AB108" i="27" s="1"/>
  <c r="AC108" i="27" s="1"/>
  <c r="AD108" i="27" s="1"/>
  <c r="AE108" i="27" s="1"/>
  <c r="H118" i="27"/>
  <c r="I118" i="27" s="1"/>
  <c r="J118" i="27" s="1"/>
  <c r="K118" i="27" s="1"/>
  <c r="L118" i="27" s="1"/>
  <c r="M118" i="27" s="1"/>
  <c r="N118" i="27" s="1"/>
  <c r="O118" i="27" s="1"/>
  <c r="P118" i="27" s="1"/>
  <c r="Q118" i="27" s="1"/>
  <c r="R118" i="27" s="1"/>
  <c r="S118" i="27" s="1"/>
  <c r="T118" i="27" s="1"/>
  <c r="U118" i="27" s="1"/>
  <c r="V118" i="27" s="1"/>
  <c r="W118" i="27" s="1"/>
  <c r="X118" i="27" s="1"/>
  <c r="Y118" i="27" s="1"/>
  <c r="Z118" i="27" s="1"/>
  <c r="AA118" i="27" s="1"/>
  <c r="AB118" i="27" s="1"/>
  <c r="AC118" i="27" s="1"/>
  <c r="AD118" i="27" s="1"/>
  <c r="AE118" i="27" s="1"/>
  <c r="H142" i="27"/>
  <c r="I142" i="27" s="1"/>
  <c r="J142" i="27" s="1"/>
  <c r="K142" i="27" s="1"/>
  <c r="L142" i="27" s="1"/>
  <c r="M142" i="27" s="1"/>
  <c r="N142" i="27" s="1"/>
  <c r="O142" i="27" s="1"/>
  <c r="P142" i="27" s="1"/>
  <c r="Q142" i="27" s="1"/>
  <c r="R142" i="27" s="1"/>
  <c r="S142" i="27" s="1"/>
  <c r="T142" i="27" s="1"/>
  <c r="U142" i="27" s="1"/>
  <c r="V142" i="27" s="1"/>
  <c r="W142" i="27" s="1"/>
  <c r="X142" i="27" s="1"/>
  <c r="Y142" i="27" s="1"/>
  <c r="Z142" i="27" s="1"/>
  <c r="AA142" i="27" s="1"/>
  <c r="AB142" i="27" s="1"/>
  <c r="AC142" i="27" s="1"/>
  <c r="AD142" i="27" s="1"/>
  <c r="AE142" i="27" s="1"/>
  <c r="H153" i="27"/>
  <c r="I153" i="27" s="1"/>
  <c r="J153" i="27" s="1"/>
  <c r="K153" i="27" s="1"/>
  <c r="L153" i="27" s="1"/>
  <c r="M153" i="27" s="1"/>
  <c r="N153" i="27" s="1"/>
  <c r="O153" i="27" s="1"/>
  <c r="P153" i="27" s="1"/>
  <c r="Q153" i="27" s="1"/>
  <c r="R153" i="27" s="1"/>
  <c r="S153" i="27" s="1"/>
  <c r="T153" i="27" s="1"/>
  <c r="U153" i="27" s="1"/>
  <c r="V153" i="27" s="1"/>
  <c r="W153" i="27" s="1"/>
  <c r="X153" i="27" s="1"/>
  <c r="Y153" i="27" s="1"/>
  <c r="Z153" i="27" s="1"/>
  <c r="AA153" i="27" s="1"/>
  <c r="AB153" i="27" s="1"/>
  <c r="AC153" i="27" s="1"/>
  <c r="AD153" i="27" s="1"/>
  <c r="AE153" i="27" s="1"/>
  <c r="I3" i="26"/>
  <c r="J3" i="26"/>
  <c r="K3" i="26" s="1"/>
  <c r="L3" i="26" s="1"/>
  <c r="M3" i="26" s="1"/>
  <c r="N3" i="26" s="1"/>
  <c r="O3" i="26" s="1"/>
  <c r="P3" i="26" s="1"/>
  <c r="Q3" i="26" s="1"/>
  <c r="R3" i="26" s="1"/>
  <c r="S3" i="26" s="1"/>
  <c r="T3" i="26" s="1"/>
  <c r="U3" i="26" s="1"/>
  <c r="V3" i="26" s="1"/>
  <c r="W3" i="26" s="1"/>
  <c r="X3" i="26" s="1"/>
  <c r="Y3" i="26" s="1"/>
  <c r="Z3" i="26" s="1"/>
  <c r="AA3" i="26" s="1"/>
  <c r="AB3" i="26" s="1"/>
  <c r="AC3" i="26" s="1"/>
  <c r="AD3" i="26" s="1"/>
  <c r="AE3" i="26" s="1"/>
  <c r="AF3" i="26" s="1"/>
  <c r="I3" i="25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H14" i="25"/>
  <c r="I14" i="25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Y14" i="25"/>
  <c r="Z14" i="25"/>
  <c r="AA14" i="25"/>
  <c r="AB14" i="25"/>
  <c r="AC14" i="25"/>
  <c r="AD14" i="25"/>
  <c r="AE14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AC25" i="25"/>
  <c r="AD25" i="25"/>
  <c r="AE25" i="25"/>
  <c r="H26" i="25"/>
  <c r="I26" i="25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Y26" i="25"/>
  <c r="Z26" i="25"/>
  <c r="AA26" i="25"/>
  <c r="AB26" i="25"/>
  <c r="AC26" i="25"/>
  <c r="AD26" i="25"/>
  <c r="AE26" i="25"/>
  <c r="H37" i="25"/>
  <c r="I37" i="25"/>
  <c r="J37" i="25"/>
  <c r="K37" i="25"/>
  <c r="L37" i="25"/>
  <c r="M37" i="25"/>
  <c r="N37" i="25"/>
  <c r="O37" i="25"/>
  <c r="P37" i="25"/>
  <c r="Q37" i="25"/>
  <c r="R37" i="25"/>
  <c r="S37" i="25"/>
  <c r="T37" i="25"/>
  <c r="U37" i="25"/>
  <c r="V37" i="25"/>
  <c r="W37" i="25"/>
  <c r="X37" i="25"/>
  <c r="Y37" i="25"/>
  <c r="Z37" i="25"/>
  <c r="AA37" i="25"/>
  <c r="AB37" i="25"/>
  <c r="AC37" i="25"/>
  <c r="AD37" i="25"/>
  <c r="AE37" i="25"/>
  <c r="H38" i="25"/>
  <c r="I38" i="25"/>
  <c r="J38" i="25"/>
  <c r="K38" i="25"/>
  <c r="L38" i="25"/>
  <c r="M38" i="25"/>
  <c r="N38" i="25"/>
  <c r="O38" i="25"/>
  <c r="P38" i="25"/>
  <c r="Q38" i="25"/>
  <c r="R38" i="25"/>
  <c r="S38" i="25"/>
  <c r="T38" i="25"/>
  <c r="U38" i="25"/>
  <c r="V38" i="25"/>
  <c r="W38" i="25"/>
  <c r="X38" i="25"/>
  <c r="Y38" i="25"/>
  <c r="Z38" i="25"/>
  <c r="AA38" i="25"/>
  <c r="AB38" i="25"/>
  <c r="AC38" i="25"/>
  <c r="AD38" i="25"/>
  <c r="AE38" i="25"/>
  <c r="R3" i="24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H10" i="24"/>
  <c r="I10" i="24" s="1"/>
  <c r="J10" i="24" s="1"/>
  <c r="K10" i="24" s="1"/>
  <c r="L10" i="24" s="1"/>
  <c r="M10" i="24" s="1"/>
  <c r="N10" i="24" s="1"/>
  <c r="O10" i="24" s="1"/>
  <c r="P10" i="24" s="1"/>
  <c r="Q10" i="24" s="1"/>
  <c r="R10" i="24" s="1"/>
  <c r="S10" i="24" s="1"/>
  <c r="T10" i="24" s="1"/>
  <c r="U10" i="24" s="1"/>
  <c r="V10" i="24" s="1"/>
  <c r="W10" i="24" s="1"/>
  <c r="X10" i="24" s="1"/>
  <c r="Y10" i="24" s="1"/>
  <c r="Z10" i="24" s="1"/>
  <c r="AA10" i="24" s="1"/>
  <c r="AB10" i="24" s="1"/>
  <c r="AC10" i="24" s="1"/>
  <c r="AD10" i="24" s="1"/>
  <c r="AE10" i="24" s="1"/>
  <c r="C15" i="24"/>
  <c r="C26" i="24" s="1"/>
  <c r="V16" i="24"/>
  <c r="W16" i="24" s="1"/>
  <c r="X16" i="24" s="1"/>
  <c r="Y16" i="24" s="1"/>
  <c r="Z16" i="24" s="1"/>
  <c r="AA16" i="24" s="1"/>
  <c r="AB16" i="24" s="1"/>
  <c r="AC16" i="24" s="1"/>
  <c r="AD16" i="24" s="1"/>
  <c r="G33" i="24"/>
  <c r="K33" i="24"/>
  <c r="O33" i="24"/>
  <c r="S33" i="24"/>
  <c r="W33" i="24"/>
  <c r="AA33" i="24"/>
  <c r="V38" i="24"/>
  <c r="W38" i="24" s="1"/>
  <c r="X38" i="24" s="1"/>
  <c r="Y38" i="24" s="1"/>
  <c r="Z38" i="24" s="1"/>
  <c r="AA38" i="24" s="1"/>
  <c r="AB38" i="24" s="1"/>
  <c r="AC38" i="24" s="1"/>
  <c r="AD38" i="24" s="1"/>
  <c r="J3" i="23"/>
  <c r="K3" i="23" s="1"/>
  <c r="L3" i="23" s="1"/>
  <c r="M3" i="23" s="1"/>
  <c r="N3" i="23" s="1"/>
  <c r="O3" i="23" s="1"/>
  <c r="P3" i="23" s="1"/>
  <c r="Q3" i="23" s="1"/>
  <c r="R3" i="23" s="1"/>
  <c r="S3" i="23" s="1"/>
  <c r="T3" i="23" s="1"/>
  <c r="U3" i="23" s="1"/>
  <c r="V3" i="23" s="1"/>
  <c r="W3" i="23" s="1"/>
  <c r="X3" i="23" s="1"/>
  <c r="Y3" i="23" s="1"/>
  <c r="Z3" i="23" s="1"/>
  <c r="AA3" i="23" s="1"/>
  <c r="AB3" i="23" s="1"/>
  <c r="AC3" i="23" s="1"/>
  <c r="AD3" i="23" s="1"/>
  <c r="AE3" i="23" s="1"/>
  <c r="AF3" i="23" s="1"/>
  <c r="AG3" i="23" s="1"/>
  <c r="H33" i="24"/>
  <c r="I33" i="24"/>
  <c r="J33" i="24"/>
  <c r="L33" i="24"/>
  <c r="M33" i="24"/>
  <c r="N33" i="24"/>
  <c r="P33" i="24"/>
  <c r="Q33" i="24"/>
  <c r="R33" i="24"/>
  <c r="T33" i="24"/>
  <c r="U33" i="24"/>
  <c r="V33" i="24"/>
  <c r="X33" i="24"/>
  <c r="Y33" i="24"/>
  <c r="Z33" i="24"/>
  <c r="AB33" i="24"/>
  <c r="AC33" i="24"/>
  <c r="AD33" i="24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AA11" i="22"/>
  <c r="AB11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U34" i="22"/>
  <c r="V34" i="22"/>
  <c r="W34" i="22"/>
  <c r="X34" i="22"/>
  <c r="Y34" i="22"/>
  <c r="Z34" i="22"/>
  <c r="AA34" i="22"/>
  <c r="AB34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AB45" i="22"/>
  <c r="H3" i="21"/>
  <c r="I3" i="21" s="1"/>
  <c r="J3" i="21" s="1"/>
  <c r="K3" i="21" s="1"/>
  <c r="L3" i="21" s="1"/>
  <c r="M3" i="21" s="1"/>
  <c r="N3" i="21" s="1"/>
  <c r="O3" i="21" s="1"/>
  <c r="P3" i="21" s="1"/>
  <c r="Q3" i="21" s="1"/>
  <c r="R3" i="21" s="1"/>
  <c r="S3" i="21" s="1"/>
  <c r="T3" i="21" s="1"/>
  <c r="U3" i="21" s="1"/>
  <c r="V3" i="21" s="1"/>
  <c r="W3" i="21" s="1"/>
  <c r="X3" i="21" s="1"/>
  <c r="Y3" i="21" s="1"/>
  <c r="Z3" i="21" s="1"/>
  <c r="AA3" i="21" s="1"/>
  <c r="AB3" i="21" s="1"/>
  <c r="AC3" i="21" s="1"/>
  <c r="AD3" i="21" s="1"/>
  <c r="AE3" i="21" s="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AA7" i="21"/>
  <c r="AB7" i="21"/>
  <c r="AC7" i="21"/>
  <c r="AD7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C14" i="21"/>
  <c r="AD14" i="21"/>
  <c r="H20" i="21"/>
  <c r="I20" i="21" s="1"/>
  <c r="J20" i="21" s="1"/>
  <c r="K20" i="21" s="1"/>
  <c r="L20" i="21" s="1"/>
  <c r="M20" i="21" s="1"/>
  <c r="N20" i="21" s="1"/>
  <c r="O20" i="21" s="1"/>
  <c r="P20" i="21" s="1"/>
  <c r="Q20" i="21" s="1"/>
  <c r="R20" i="21" s="1"/>
  <c r="S20" i="21" s="1"/>
  <c r="T20" i="21" s="1"/>
  <c r="U20" i="21" s="1"/>
  <c r="V20" i="21" s="1"/>
  <c r="W20" i="21" s="1"/>
  <c r="X20" i="21" s="1"/>
  <c r="Y20" i="21" s="1"/>
  <c r="Z20" i="21" s="1"/>
  <c r="AA20" i="21" s="1"/>
  <c r="AB20" i="21" s="1"/>
  <c r="AC20" i="21" s="1"/>
  <c r="AD20" i="21" s="1"/>
  <c r="AE20" i="21" s="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A28" i="21"/>
  <c r="AB28" i="21"/>
  <c r="AC28" i="21"/>
  <c r="AD28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I3" i="20"/>
  <c r="J3" i="20" s="1"/>
  <c r="K3" i="20" s="1"/>
  <c r="L3" i="20" s="1"/>
  <c r="M3" i="20" s="1"/>
  <c r="N3" i="20" s="1"/>
  <c r="O3" i="20" s="1"/>
  <c r="P3" i="20" s="1"/>
  <c r="Q3" i="20" s="1"/>
  <c r="R3" i="20" s="1"/>
  <c r="S3" i="20" s="1"/>
  <c r="T3" i="20" s="1"/>
  <c r="U3" i="20" s="1"/>
  <c r="V3" i="20" s="1"/>
  <c r="W3" i="20" s="1"/>
  <c r="X3" i="20" s="1"/>
  <c r="Y3" i="20" s="1"/>
  <c r="Z3" i="20" s="1"/>
  <c r="AA3" i="20" s="1"/>
  <c r="AB3" i="20" s="1"/>
  <c r="AC3" i="20" s="1"/>
  <c r="AD3" i="20" s="1"/>
  <c r="AE3" i="20" s="1"/>
  <c r="AF3" i="20" s="1"/>
  <c r="F3" i="19"/>
  <c r="G3" i="19" s="1"/>
  <c r="H3" i="19" s="1"/>
  <c r="I3" i="19" s="1"/>
  <c r="J3" i="19" s="1"/>
  <c r="K3" i="19" s="1"/>
  <c r="L3" i="19" s="1"/>
  <c r="M3" i="19" s="1"/>
  <c r="N3" i="19" s="1"/>
  <c r="O3" i="19" s="1"/>
  <c r="P3" i="19" s="1"/>
  <c r="Q3" i="19" s="1"/>
  <c r="R3" i="19" s="1"/>
  <c r="S3" i="19" s="1"/>
  <c r="T3" i="19" s="1"/>
  <c r="U3" i="19" s="1"/>
  <c r="V3" i="19" s="1"/>
  <c r="W3" i="19" s="1"/>
  <c r="X3" i="19" s="1"/>
  <c r="Y3" i="19" s="1"/>
  <c r="Z3" i="19" s="1"/>
  <c r="AA3" i="19" s="1"/>
  <c r="AB3" i="19" s="1"/>
  <c r="AC3" i="19" s="1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F4" i="18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T4" i="18" s="1"/>
  <c r="U4" i="18" s="1"/>
  <c r="V4" i="18" s="1"/>
  <c r="W4" i="18" s="1"/>
  <c r="X4" i="18" s="1"/>
  <c r="Y4" i="18" s="1"/>
  <c r="Z4" i="18" s="1"/>
  <c r="AA4" i="18" s="1"/>
  <c r="AB4" i="18" s="1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C32" i="18"/>
  <c r="F34" i="18"/>
  <c r="G34" i="18" s="1"/>
  <c r="H34" i="18" s="1"/>
  <c r="I34" i="18" s="1"/>
  <c r="J34" i="18" s="1"/>
  <c r="K34" i="18" s="1"/>
  <c r="L34" i="18" s="1"/>
  <c r="M34" i="18" s="1"/>
  <c r="N34" i="18" s="1"/>
  <c r="O34" i="18" s="1"/>
  <c r="P34" i="18" s="1"/>
  <c r="Q34" i="18" s="1"/>
  <c r="R34" i="18" s="1"/>
  <c r="S34" i="18" s="1"/>
  <c r="T34" i="18" s="1"/>
  <c r="U34" i="18" s="1"/>
  <c r="V34" i="18" s="1"/>
  <c r="W34" i="18" s="1"/>
  <c r="X34" i="18" s="1"/>
  <c r="Y34" i="18" s="1"/>
  <c r="Z34" i="18" s="1"/>
  <c r="AA34" i="18" s="1"/>
  <c r="AB34" i="18" s="1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R5" i="19"/>
  <c r="S5" i="19"/>
  <c r="T5" i="19"/>
  <c r="U5" i="19"/>
  <c r="V5" i="19"/>
  <c r="W5" i="19"/>
  <c r="X5" i="19"/>
  <c r="Y5" i="19"/>
  <c r="Z5" i="19"/>
  <c r="AA5" i="19"/>
  <c r="AB5" i="19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T6" i="19"/>
  <c r="U6" i="19"/>
  <c r="V6" i="19"/>
  <c r="W6" i="19"/>
  <c r="X6" i="19"/>
  <c r="Y6" i="19"/>
  <c r="Z6" i="19"/>
  <c r="AA6" i="19"/>
  <c r="AB6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E41" i="18"/>
  <c r="E4" i="19" s="1"/>
  <c r="F41" i="18"/>
  <c r="F4" i="19" s="1"/>
  <c r="G41" i="18"/>
  <c r="G4" i="19" s="1"/>
  <c r="H41" i="18"/>
  <c r="H4" i="19" s="1"/>
  <c r="I41" i="18"/>
  <c r="I4" i="19" s="1"/>
  <c r="J41" i="18"/>
  <c r="J4" i="19" s="1"/>
  <c r="K41" i="18"/>
  <c r="K4" i="19" s="1"/>
  <c r="L41" i="18"/>
  <c r="L4" i="19" s="1"/>
  <c r="M41" i="18"/>
  <c r="M4" i="19" s="1"/>
  <c r="N41" i="18"/>
  <c r="N4" i="19" s="1"/>
  <c r="O41" i="18"/>
  <c r="O4" i="19" s="1"/>
  <c r="P41" i="18"/>
  <c r="P4" i="19" s="1"/>
  <c r="Q41" i="18"/>
  <c r="Q4" i="19" s="1"/>
  <c r="R41" i="18"/>
  <c r="R4" i="19" s="1"/>
  <c r="S41" i="18"/>
  <c r="S4" i="19" s="1"/>
  <c r="T41" i="18"/>
  <c r="T4" i="19" s="1"/>
  <c r="U41" i="18"/>
  <c r="U4" i="19" s="1"/>
  <c r="V41" i="18"/>
  <c r="V4" i="19" s="1"/>
  <c r="W41" i="18"/>
  <c r="W4" i="19" s="1"/>
  <c r="X41" i="18"/>
  <c r="X4" i="19" s="1"/>
  <c r="Y41" i="18"/>
  <c r="Y4" i="19" s="1"/>
  <c r="Z41" i="18"/>
  <c r="Z4" i="19" s="1"/>
  <c r="AA41" i="18"/>
  <c r="AA4" i="19" s="1"/>
  <c r="AB41" i="18"/>
  <c r="AB4" i="19" s="1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E14" i="19"/>
  <c r="E20" i="19" s="1"/>
  <c r="E62" i="19" s="1"/>
  <c r="F14" i="19"/>
  <c r="F20" i="19" s="1"/>
  <c r="F62" i="19" s="1"/>
  <c r="G14" i="19"/>
  <c r="G20" i="19" s="1"/>
  <c r="G62" i="19" s="1"/>
  <c r="H14" i="19"/>
  <c r="H20" i="19" s="1"/>
  <c r="H62" i="19" s="1"/>
  <c r="I14" i="19"/>
  <c r="I20" i="19" s="1"/>
  <c r="I62" i="19" s="1"/>
  <c r="J14" i="19"/>
  <c r="J20" i="19" s="1"/>
  <c r="J62" i="19" s="1"/>
  <c r="K14" i="19"/>
  <c r="K20" i="19" s="1"/>
  <c r="K62" i="19" s="1"/>
  <c r="L14" i="19"/>
  <c r="L20" i="19" s="1"/>
  <c r="L62" i="19" s="1"/>
  <c r="M14" i="19"/>
  <c r="M20" i="19" s="1"/>
  <c r="M62" i="19" s="1"/>
  <c r="N14" i="19"/>
  <c r="N20" i="19" s="1"/>
  <c r="N62" i="19" s="1"/>
  <c r="O14" i="19"/>
  <c r="O20" i="19" s="1"/>
  <c r="O62" i="19" s="1"/>
  <c r="P14" i="19"/>
  <c r="P20" i="19" s="1"/>
  <c r="P62" i="19" s="1"/>
  <c r="Q14" i="19"/>
  <c r="Q20" i="19" s="1"/>
  <c r="Q62" i="19" s="1"/>
  <c r="R14" i="19"/>
  <c r="R20" i="19" s="1"/>
  <c r="R62" i="19" s="1"/>
  <c r="S14" i="19"/>
  <c r="S20" i="19" s="1"/>
  <c r="S62" i="19" s="1"/>
  <c r="T14" i="19"/>
  <c r="T20" i="19" s="1"/>
  <c r="T62" i="19" s="1"/>
  <c r="U14" i="19"/>
  <c r="U20" i="19" s="1"/>
  <c r="U62" i="19" s="1"/>
  <c r="V14" i="19"/>
  <c r="V20" i="19" s="1"/>
  <c r="V62" i="19" s="1"/>
  <c r="W14" i="19"/>
  <c r="W20" i="19" s="1"/>
  <c r="W62" i="19" s="1"/>
  <c r="X14" i="19"/>
  <c r="X20" i="19" s="1"/>
  <c r="X62" i="19" s="1"/>
  <c r="Y14" i="19"/>
  <c r="Y20" i="19" s="1"/>
  <c r="Y62" i="19" s="1"/>
  <c r="Z14" i="19"/>
  <c r="Z20" i="19" s="1"/>
  <c r="Z62" i="19" s="1"/>
  <c r="AA14" i="19"/>
  <c r="AA20" i="19" s="1"/>
  <c r="AA62" i="19" s="1"/>
  <c r="AB14" i="19"/>
  <c r="AB20" i="19" s="1"/>
  <c r="AB62" i="19" s="1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E49" i="18"/>
  <c r="E10" i="19" s="1"/>
  <c r="F49" i="18"/>
  <c r="F10" i="19" s="1"/>
  <c r="G49" i="18"/>
  <c r="G10" i="19" s="1"/>
  <c r="H49" i="18"/>
  <c r="H10" i="19" s="1"/>
  <c r="I49" i="18"/>
  <c r="I10" i="19" s="1"/>
  <c r="J49" i="18"/>
  <c r="J10" i="19" s="1"/>
  <c r="K49" i="18"/>
  <c r="K10" i="19" s="1"/>
  <c r="L49" i="18"/>
  <c r="L10" i="19" s="1"/>
  <c r="M49" i="18"/>
  <c r="M10" i="19" s="1"/>
  <c r="N49" i="18"/>
  <c r="N10" i="19" s="1"/>
  <c r="O49" i="18"/>
  <c r="O10" i="19" s="1"/>
  <c r="P49" i="18"/>
  <c r="P10" i="19" s="1"/>
  <c r="Q49" i="18"/>
  <c r="Q10" i="19" s="1"/>
  <c r="R49" i="18"/>
  <c r="R10" i="19" s="1"/>
  <c r="S49" i="18"/>
  <c r="S10" i="19" s="1"/>
  <c r="T49" i="18"/>
  <c r="T10" i="19" s="1"/>
  <c r="U49" i="18"/>
  <c r="U10" i="19" s="1"/>
  <c r="V49" i="18"/>
  <c r="V10" i="19" s="1"/>
  <c r="W49" i="18"/>
  <c r="W10" i="19" s="1"/>
  <c r="X49" i="18"/>
  <c r="X10" i="19" s="1"/>
  <c r="Y49" i="18"/>
  <c r="Y10" i="19" s="1"/>
  <c r="Z49" i="18"/>
  <c r="Z10" i="19" s="1"/>
  <c r="AA49" i="18"/>
  <c r="AA10" i="19" s="1"/>
  <c r="AB49" i="18"/>
  <c r="AB10" i="19" s="1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I3" i="16"/>
  <c r="J3" i="16" s="1"/>
  <c r="K3" i="16" s="1"/>
  <c r="L3" i="16" s="1"/>
  <c r="M3" i="16" s="1"/>
  <c r="N3" i="16" s="1"/>
  <c r="O3" i="16" s="1"/>
  <c r="P3" i="16" s="1"/>
  <c r="Q3" i="16" s="1"/>
  <c r="R3" i="16" s="1"/>
  <c r="S3" i="16" s="1"/>
  <c r="T3" i="16" s="1"/>
  <c r="U3" i="16" s="1"/>
  <c r="V3" i="16" s="1"/>
  <c r="W3" i="16" s="1"/>
  <c r="X3" i="16" s="1"/>
  <c r="Y3" i="16" s="1"/>
  <c r="Z3" i="16" s="1"/>
  <c r="AA3" i="16" s="1"/>
  <c r="AB3" i="16" s="1"/>
  <c r="AC3" i="16" s="1"/>
  <c r="AD3" i="16" s="1"/>
  <c r="AE3" i="16" s="1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U43" i="16"/>
  <c r="V43" i="16"/>
  <c r="W43" i="16"/>
  <c r="X43" i="16"/>
  <c r="Y43" i="16"/>
  <c r="Z43" i="16"/>
  <c r="AA43" i="16"/>
  <c r="AB43" i="16"/>
  <c r="AC43" i="16"/>
  <c r="AD43" i="16"/>
  <c r="AE43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W64" i="16"/>
  <c r="X64" i="16"/>
  <c r="Y64" i="16"/>
  <c r="Z64" i="16"/>
  <c r="AA64" i="16"/>
  <c r="AB64" i="16"/>
  <c r="AC64" i="16"/>
  <c r="AD64" i="16"/>
  <c r="AE64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W65" i="16"/>
  <c r="X65" i="16"/>
  <c r="Y65" i="16"/>
  <c r="Z65" i="16"/>
  <c r="AA65" i="16"/>
  <c r="AB65" i="16"/>
  <c r="AC65" i="16"/>
  <c r="AD65" i="16"/>
  <c r="AE65" i="16"/>
  <c r="H66" i="16"/>
  <c r="I66" i="16"/>
  <c r="J66" i="16"/>
  <c r="K66" i="16"/>
  <c r="L66" i="16"/>
  <c r="M66" i="16"/>
  <c r="N66" i="16"/>
  <c r="O66" i="16"/>
  <c r="P66" i="16"/>
  <c r="Q66" i="16"/>
  <c r="R66" i="16"/>
  <c r="S66" i="16"/>
  <c r="T66" i="16"/>
  <c r="U66" i="16"/>
  <c r="V66" i="16"/>
  <c r="W66" i="16"/>
  <c r="X66" i="16"/>
  <c r="Y66" i="16"/>
  <c r="Z66" i="16"/>
  <c r="AA66" i="16"/>
  <c r="AB66" i="16"/>
  <c r="AC66" i="16"/>
  <c r="AD66" i="16"/>
  <c r="AE66" i="16"/>
  <c r="C19" i="27" l="1"/>
  <c r="C25" i="27" s="1"/>
  <c r="C31" i="27" s="1"/>
  <c r="C38" i="27" s="1"/>
  <c r="C46" i="27" s="1"/>
  <c r="C52" i="27" s="1"/>
  <c r="C61" i="27" s="1"/>
  <c r="C69" i="27" s="1"/>
  <c r="C75" i="27" s="1"/>
  <c r="C82" i="27" s="1"/>
  <c r="C93" i="27" s="1"/>
  <c r="C99" i="27" s="1"/>
  <c r="C107" i="27" s="1"/>
  <c r="C115" i="27" s="1"/>
  <c r="C141" i="27" s="1"/>
  <c r="C152" i="27" s="1"/>
  <c r="AF3" i="25"/>
  <c r="AC34" i="18"/>
  <c r="AC4" i="18"/>
  <c r="AF3" i="16"/>
  <c r="Z16" i="19"/>
  <c r="Z58" i="19" s="1"/>
  <c r="V16" i="19"/>
  <c r="V58" i="19" s="1"/>
  <c r="R16" i="19"/>
  <c r="R58" i="19" s="1"/>
  <c r="N16" i="19"/>
  <c r="N58" i="19" s="1"/>
  <c r="J16" i="19"/>
  <c r="J58" i="19" s="1"/>
  <c r="F16" i="19"/>
  <c r="F58" i="19" s="1"/>
  <c r="Z19" i="19"/>
  <c r="Z61" i="19" s="1"/>
  <c r="V19" i="19"/>
  <c r="V61" i="19" s="1"/>
  <c r="R19" i="19"/>
  <c r="R61" i="19" s="1"/>
  <c r="N19" i="19"/>
  <c r="N61" i="19" s="1"/>
  <c r="J19" i="19"/>
  <c r="J61" i="19" s="1"/>
  <c r="F19" i="19"/>
  <c r="F61" i="19" s="1"/>
  <c r="Z18" i="19"/>
  <c r="Z60" i="19" s="1"/>
  <c r="V18" i="19"/>
  <c r="V60" i="19" s="1"/>
  <c r="R18" i="19"/>
  <c r="R60" i="19" s="1"/>
  <c r="N18" i="19"/>
  <c r="N60" i="19" s="1"/>
  <c r="J18" i="19"/>
  <c r="J60" i="19" s="1"/>
  <c r="F18" i="19"/>
  <c r="F60" i="19" s="1"/>
  <c r="Z17" i="19"/>
  <c r="Z59" i="19" s="1"/>
  <c r="Y16" i="19"/>
  <c r="Y58" i="19" s="1"/>
  <c r="U16" i="19"/>
  <c r="U58" i="19" s="1"/>
  <c r="Q16" i="19"/>
  <c r="Q58" i="19" s="1"/>
  <c r="M16" i="19"/>
  <c r="M58" i="19" s="1"/>
  <c r="I16" i="19"/>
  <c r="I58" i="19" s="1"/>
  <c r="E16" i="19"/>
  <c r="E58" i="19" s="1"/>
  <c r="AA16" i="19"/>
  <c r="AA58" i="19" s="1"/>
  <c r="W16" i="19"/>
  <c r="W58" i="19" s="1"/>
  <c r="S16" i="19"/>
  <c r="S58" i="19" s="1"/>
  <c r="O16" i="19"/>
  <c r="O58" i="19" s="1"/>
  <c r="K16" i="19"/>
  <c r="K58" i="19" s="1"/>
  <c r="G16" i="19"/>
  <c r="G58" i="19" s="1"/>
  <c r="AA19" i="19"/>
  <c r="AA61" i="19" s="1"/>
  <c r="W19" i="19"/>
  <c r="W61" i="19" s="1"/>
  <c r="S19" i="19"/>
  <c r="S61" i="19" s="1"/>
  <c r="O19" i="19"/>
  <c r="O61" i="19" s="1"/>
  <c r="K19" i="19"/>
  <c r="K61" i="19" s="1"/>
  <c r="G19" i="19"/>
  <c r="G61" i="19" s="1"/>
  <c r="AA18" i="19"/>
  <c r="AA60" i="19" s="1"/>
  <c r="W18" i="19"/>
  <c r="W60" i="19" s="1"/>
  <c r="S18" i="19"/>
  <c r="S60" i="19" s="1"/>
  <c r="O18" i="19"/>
  <c r="O60" i="19" s="1"/>
  <c r="K18" i="19"/>
  <c r="K60" i="19" s="1"/>
  <c r="G18" i="19"/>
  <c r="G60" i="19" s="1"/>
  <c r="AA17" i="19"/>
  <c r="AA59" i="19" s="1"/>
  <c r="W17" i="19"/>
  <c r="W59" i="19" s="1"/>
  <c r="S17" i="19"/>
  <c r="S59" i="19" s="1"/>
  <c r="O17" i="19"/>
  <c r="O59" i="19" s="1"/>
  <c r="K17" i="19"/>
  <c r="K59" i="19" s="1"/>
  <c r="G17" i="19"/>
  <c r="G59" i="19" s="1"/>
  <c r="AB16" i="19"/>
  <c r="AB58" i="19" s="1"/>
  <c r="X16" i="19"/>
  <c r="X58" i="19" s="1"/>
  <c r="T16" i="19"/>
  <c r="T58" i="19" s="1"/>
  <c r="P16" i="19"/>
  <c r="P58" i="19" s="1"/>
  <c r="L16" i="19"/>
  <c r="L58" i="19" s="1"/>
  <c r="H16" i="19"/>
  <c r="H58" i="19" s="1"/>
  <c r="AB19" i="19"/>
  <c r="AB61" i="19" s="1"/>
  <c r="X19" i="19"/>
  <c r="X61" i="19" s="1"/>
  <c r="T19" i="19"/>
  <c r="T61" i="19" s="1"/>
  <c r="P19" i="19"/>
  <c r="P61" i="19" s="1"/>
  <c r="L19" i="19"/>
  <c r="L61" i="19" s="1"/>
  <c r="H19" i="19"/>
  <c r="H61" i="19" s="1"/>
  <c r="AB18" i="19"/>
  <c r="AB60" i="19" s="1"/>
  <c r="X18" i="19"/>
  <c r="X60" i="19" s="1"/>
  <c r="T18" i="19"/>
  <c r="T60" i="19" s="1"/>
  <c r="P18" i="19"/>
  <c r="P60" i="19" s="1"/>
  <c r="L18" i="19"/>
  <c r="L60" i="19" s="1"/>
  <c r="H18" i="19"/>
  <c r="H60" i="19" s="1"/>
  <c r="AB17" i="19"/>
  <c r="AB59" i="19" s="1"/>
  <c r="X17" i="19"/>
  <c r="X59" i="19" s="1"/>
  <c r="T17" i="19"/>
  <c r="T59" i="19" s="1"/>
  <c r="P17" i="19"/>
  <c r="P59" i="19" s="1"/>
  <c r="L17" i="19"/>
  <c r="L59" i="19" s="1"/>
  <c r="H17" i="19"/>
  <c r="H59" i="19" s="1"/>
  <c r="V17" i="19"/>
  <c r="V59" i="19" s="1"/>
  <c r="R17" i="19"/>
  <c r="R59" i="19" s="1"/>
  <c r="N17" i="19"/>
  <c r="N59" i="19" s="1"/>
  <c r="J17" i="19"/>
  <c r="J59" i="19" s="1"/>
  <c r="F17" i="19"/>
  <c r="F59" i="19" s="1"/>
  <c r="Y19" i="19"/>
  <c r="Y61" i="19" s="1"/>
  <c r="U19" i="19"/>
  <c r="U61" i="19" s="1"/>
  <c r="Q19" i="19"/>
  <c r="Q61" i="19" s="1"/>
  <c r="M19" i="19"/>
  <c r="M61" i="19" s="1"/>
  <c r="I19" i="19"/>
  <c r="I61" i="19" s="1"/>
  <c r="E19" i="19"/>
  <c r="E61" i="19" s="1"/>
  <c r="Y18" i="19"/>
  <c r="Y60" i="19" s="1"/>
  <c r="U18" i="19"/>
  <c r="U60" i="19" s="1"/>
  <c r="Q18" i="19"/>
  <c r="Q60" i="19" s="1"/>
  <c r="M18" i="19"/>
  <c r="M60" i="19" s="1"/>
  <c r="I18" i="19"/>
  <c r="I60" i="19" s="1"/>
  <c r="E18" i="19"/>
  <c r="E60" i="19" s="1"/>
  <c r="Y17" i="19"/>
  <c r="Y59" i="19" s="1"/>
  <c r="U17" i="19"/>
  <c r="U59" i="19" s="1"/>
  <c r="Q17" i="19"/>
  <c r="Q59" i="19" s="1"/>
  <c r="M17" i="19"/>
  <c r="M59" i="19" s="1"/>
  <c r="I17" i="19"/>
  <c r="I59" i="19" s="1"/>
  <c r="E17" i="19"/>
  <c r="E59" i="19" s="1"/>
  <c r="AE28" i="26" l="1"/>
  <c r="AE29" i="26" s="1"/>
  <c r="AB28" i="26" l="1"/>
  <c r="AB29" i="26" s="1"/>
  <c r="V28" i="26"/>
  <c r="V29" i="26" s="1"/>
  <c r="R28" i="26"/>
  <c r="R29" i="26" s="1"/>
  <c r="S28" i="26"/>
  <c r="S29" i="26" s="1"/>
  <c r="Q28" i="26"/>
  <c r="Q29" i="26" s="1"/>
  <c r="Y28" i="26"/>
  <c r="Y29" i="26" s="1"/>
  <c r="U28" i="26"/>
  <c r="U29" i="26" s="1"/>
  <c r="AA28" i="26"/>
  <c r="AA29" i="26" s="1"/>
  <c r="AC28" i="26"/>
  <c r="AC29" i="26" s="1"/>
  <c r="AD28" i="26"/>
  <c r="AD29" i="26" s="1"/>
  <c r="Z28" i="26"/>
  <c r="Z29" i="26" s="1"/>
  <c r="T28" i="26"/>
  <c r="T29" i="26" s="1"/>
  <c r="AA20" i="26" l="1"/>
  <c r="Y20" i="26"/>
  <c r="AD20" i="26"/>
  <c r="AE20" i="26"/>
  <c r="T20" i="26"/>
  <c r="S20" i="26"/>
  <c r="R20" i="26"/>
  <c r="AC20" i="26"/>
  <c r="V20" i="26"/>
  <c r="U20" i="26"/>
  <c r="AB20" i="26"/>
  <c r="Z20" i="26"/>
  <c r="Q20" i="26"/>
  <c r="AD11" i="26" l="1"/>
  <c r="AD12" i="26" s="1"/>
  <c r="AD30" i="26" s="1"/>
  <c r="AC11" i="26"/>
  <c r="AC12" i="26" s="1"/>
  <c r="AC30" i="26" s="1"/>
  <c r="AA11" i="26" l="1"/>
  <c r="AA12" i="26" s="1"/>
  <c r="AA30" i="26" s="1"/>
  <c r="AE11" i="26"/>
  <c r="AE12" i="26" s="1"/>
  <c r="AE30" i="26" s="1"/>
  <c r="AF28" i="26"/>
  <c r="AF29" i="26" s="1"/>
  <c r="Z11" i="26"/>
  <c r="Z12" i="26" s="1"/>
  <c r="Z30" i="26" s="1"/>
  <c r="Y11" i="26"/>
  <c r="Y12" i="26" s="1"/>
  <c r="Y30" i="26" s="1"/>
  <c r="AB11" i="26"/>
  <c r="AB12" i="26" s="1"/>
  <c r="AB30" i="26" s="1"/>
  <c r="AF20" i="26" l="1"/>
  <c r="AF11" i="26" l="1"/>
  <c r="AF12" i="26" s="1"/>
  <c r="AF30" i="26" s="1"/>
  <c r="V11" i="26"/>
  <c r="V12" i="26" s="1"/>
  <c r="V30" i="26" s="1"/>
  <c r="U11" i="26"/>
  <c r="U12" i="26" s="1"/>
  <c r="U30" i="26" s="1"/>
  <c r="R11" i="26"/>
  <c r="R12" i="26" s="1"/>
  <c r="R30" i="26" s="1"/>
  <c r="Q11" i="26" l="1"/>
  <c r="Q12" i="26" s="1"/>
  <c r="Q30" i="26" s="1"/>
  <c r="S11" i="26"/>
  <c r="S12" i="26" s="1"/>
  <c r="S30" i="26" s="1"/>
  <c r="T11" i="26"/>
  <c r="T12" i="26" s="1"/>
  <c r="T30" i="26" s="1"/>
  <c r="J20" i="26" l="1"/>
  <c r="I11" i="26"/>
  <c r="I12" i="26" s="1"/>
  <c r="N11" i="26"/>
  <c r="N12" i="26" s="1"/>
  <c r="M11" i="26"/>
  <c r="M12" i="26" s="1"/>
  <c r="H20" i="26"/>
  <c r="X20" i="26"/>
  <c r="W28" i="26"/>
  <c r="W29" i="26" s="1"/>
  <c r="K28" i="26"/>
  <c r="K29" i="26" s="1"/>
  <c r="O20" i="26"/>
  <c r="J11" i="26"/>
  <c r="J12" i="26" s="1"/>
  <c r="J28" i="26"/>
  <c r="J29" i="26" s="1"/>
  <c r="L11" i="26"/>
  <c r="L12" i="26" s="1"/>
  <c r="N20" i="26"/>
  <c r="M28" i="26"/>
  <c r="M29" i="26" s="1"/>
  <c r="H28" i="26"/>
  <c r="H29" i="26" s="1"/>
  <c r="P20" i="26"/>
  <c r="W20" i="26"/>
  <c r="K11" i="26"/>
  <c r="K12" i="26" s="1"/>
  <c r="O28" i="26"/>
  <c r="O29" i="26" s="1"/>
  <c r="L20" i="26"/>
  <c r="N28" i="26"/>
  <c r="N29" i="26" s="1"/>
  <c r="M20" i="26"/>
  <c r="H11" i="26"/>
  <c r="H12" i="26" s="1"/>
  <c r="P11" i="26"/>
  <c r="P12" i="26" s="1"/>
  <c r="X11" i="26"/>
  <c r="X12" i="26" s="1"/>
  <c r="K20" i="26"/>
  <c r="I28" i="26"/>
  <c r="I29" i="26" s="1"/>
  <c r="I20" i="26"/>
  <c r="L28" i="26"/>
  <c r="L29" i="26" s="1"/>
  <c r="P28" i="26"/>
  <c r="P29" i="26" s="1"/>
  <c r="X28" i="26"/>
  <c r="X29" i="26" s="1"/>
  <c r="W11" i="26"/>
  <c r="W12" i="26" s="1"/>
  <c r="O11" i="26"/>
  <c r="O12" i="26" s="1"/>
  <c r="H30" i="26" l="1"/>
  <c r="W30" i="26"/>
  <c r="J30" i="26"/>
  <c r="O30" i="26"/>
  <c r="X30" i="26"/>
  <c r="N30" i="26"/>
  <c r="P30" i="26"/>
  <c r="K30" i="26"/>
  <c r="L30" i="26"/>
  <c r="M30" i="26"/>
  <c r="I30" i="26"/>
</calcChain>
</file>

<file path=xl/sharedStrings.xml><?xml version="1.0" encoding="utf-8"?>
<sst xmlns="http://schemas.openxmlformats.org/spreadsheetml/2006/main" count="2526" uniqueCount="589">
  <si>
    <t>単位</t>
    <rPh sb="0" eb="2">
      <t>タンイ</t>
    </rPh>
    <phoneticPr fontId="4"/>
  </si>
  <si>
    <r>
      <t xml:space="preserve">1) </t>
    </r>
    <r>
      <rPr>
        <sz val="11"/>
        <rFont val="ＭＳ Ｐ明朝"/>
        <family val="1"/>
        <charset val="128"/>
      </rPr>
      <t>総合エネルギー統計（エネルギーバランス表）のエネルギー源別コード番号</t>
    </r>
    <rPh sb="3" eb="5">
      <t>ソウゴウ</t>
    </rPh>
    <rPh sb="10" eb="12">
      <t>トウケイ</t>
    </rPh>
    <rPh sb="22" eb="23">
      <t>ヒョウ</t>
    </rPh>
    <rPh sb="30" eb="31">
      <t>ゲン</t>
    </rPh>
    <rPh sb="31" eb="32">
      <t>ベツ</t>
    </rPh>
    <rPh sb="35" eb="37">
      <t>バンゴウ</t>
    </rPh>
    <phoneticPr fontId="4"/>
  </si>
  <si>
    <t>$N137</t>
  </si>
  <si>
    <t>廃材直接利用</t>
  </si>
  <si>
    <t>$N136</t>
  </si>
  <si>
    <t>黒液直接利用</t>
  </si>
  <si>
    <t>$N135</t>
  </si>
  <si>
    <t>気体バイオマス</t>
  </si>
  <si>
    <t>$N134</t>
  </si>
  <si>
    <t>液体バイオマス</t>
  </si>
  <si>
    <t>固体バイオマス</t>
  </si>
  <si>
    <t>バイオマス発電</t>
  </si>
  <si>
    <r>
      <rPr>
        <sz val="11"/>
        <rFont val="ＭＳ 明朝"/>
        <family val="1"/>
        <charset val="128"/>
      </rPr>
      <t>簡易ガス</t>
    </r>
    <rPh sb="0" eb="2">
      <t>カンイ</t>
    </rPh>
    <phoneticPr fontId="4"/>
  </si>
  <si>
    <r>
      <rPr>
        <sz val="11"/>
        <rFont val="ＭＳ 明朝"/>
        <family val="1"/>
        <charset val="128"/>
      </rPr>
      <t>一般ガス</t>
    </r>
    <rPh sb="0" eb="2">
      <t>イッパン</t>
    </rPh>
    <phoneticPr fontId="4"/>
  </si>
  <si>
    <t>都市
ガス</t>
    <rPh sb="0" eb="2">
      <t>トシ</t>
    </rPh>
    <phoneticPr fontId="4"/>
  </si>
  <si>
    <r>
      <rPr>
        <sz val="11"/>
        <rFont val="ＭＳ 明朝"/>
        <family val="1"/>
        <charset val="128"/>
      </rPr>
      <t>国産天然ガス</t>
    </r>
    <rPh sb="0" eb="2">
      <t>コクサン</t>
    </rPh>
    <phoneticPr fontId="4"/>
  </si>
  <si>
    <r>
      <rPr>
        <sz val="11"/>
        <rFont val="ＭＳ 明朝"/>
        <family val="1"/>
        <charset val="128"/>
      </rPr>
      <t>輸入天然ガス（</t>
    </r>
    <r>
      <rPr>
        <sz val="11"/>
        <rFont val="Times New Roman"/>
        <family val="1"/>
      </rPr>
      <t>LNG</t>
    </r>
    <r>
      <rPr>
        <sz val="11"/>
        <rFont val="ＭＳ 明朝"/>
        <family val="1"/>
        <charset val="128"/>
      </rPr>
      <t>）</t>
    </r>
    <rPh sb="0" eb="2">
      <t>ユニュウ</t>
    </rPh>
    <phoneticPr fontId="4"/>
  </si>
  <si>
    <r>
      <rPr>
        <sz val="11"/>
        <rFont val="ＭＳ 明朝"/>
        <family val="1"/>
        <charset val="128"/>
      </rPr>
      <t>天然ガス</t>
    </r>
    <rPh sb="0" eb="2">
      <t>テンネン</t>
    </rPh>
    <phoneticPr fontId="4"/>
  </si>
  <si>
    <r>
      <rPr>
        <sz val="11"/>
        <rFont val="ＭＳ 明朝"/>
        <family val="1"/>
        <charset val="128"/>
      </rPr>
      <t>液化石油ガス（</t>
    </r>
    <r>
      <rPr>
        <sz val="11"/>
        <rFont val="Times New Roman"/>
        <family val="1"/>
      </rPr>
      <t>LPG</t>
    </r>
    <r>
      <rPr>
        <sz val="11"/>
        <rFont val="ＭＳ 明朝"/>
        <family val="1"/>
        <charset val="128"/>
      </rPr>
      <t>）</t>
    </r>
    <rPh sb="0" eb="2">
      <t>エキカ</t>
    </rPh>
    <rPh sb="2" eb="4">
      <t>セキユ</t>
    </rPh>
    <phoneticPr fontId="4"/>
  </si>
  <si>
    <r>
      <rPr>
        <sz val="11"/>
        <rFont val="ＭＳ 明朝"/>
        <family val="1"/>
        <charset val="128"/>
      </rPr>
      <t>製油所ガス</t>
    </r>
    <rPh sb="0" eb="3">
      <t>セイユジョ</t>
    </rPh>
    <phoneticPr fontId="4"/>
  </si>
  <si>
    <r>
      <rPr>
        <sz val="11"/>
        <rFont val="ＭＳ 明朝"/>
        <family val="1"/>
        <charset val="128"/>
      </rPr>
      <t>電気炉ガス</t>
    </r>
    <rPh sb="0" eb="3">
      <t>デンキロ</t>
    </rPh>
    <phoneticPr fontId="4"/>
  </si>
  <si>
    <t>他重質石油製品</t>
  </si>
  <si>
    <r>
      <rPr>
        <sz val="11"/>
        <rFont val="ＭＳ 明朝"/>
        <family val="1"/>
        <charset val="128"/>
      </rPr>
      <t>潤滑油</t>
    </r>
    <rPh sb="0" eb="3">
      <t>ジュンカツユ</t>
    </rPh>
    <phoneticPr fontId="4"/>
  </si>
  <si>
    <t>他石油製品</t>
    <rPh sb="0" eb="1">
      <t>ホカ</t>
    </rPh>
    <rPh sb="1" eb="3">
      <t>セキユ</t>
    </rPh>
    <rPh sb="3" eb="5">
      <t>セイヒン</t>
    </rPh>
    <phoneticPr fontId="4"/>
  </si>
  <si>
    <r>
      <rPr>
        <sz val="11"/>
        <rFont val="ＭＳ 明朝"/>
        <family val="1"/>
        <charset val="128"/>
      </rPr>
      <t>発電用</t>
    </r>
    <r>
      <rPr>
        <sz val="11"/>
        <rFont val="Times New Roman"/>
        <family val="1"/>
      </rPr>
      <t>C</t>
    </r>
    <r>
      <rPr>
        <sz val="11"/>
        <rFont val="ＭＳ 明朝"/>
        <family val="1"/>
        <charset val="128"/>
      </rPr>
      <t>重油</t>
    </r>
  </si>
  <si>
    <r>
      <rPr>
        <sz val="11"/>
        <rFont val="ＭＳ 明朝"/>
        <family val="1"/>
        <charset val="128"/>
      </rPr>
      <t>一般用</t>
    </r>
    <r>
      <rPr>
        <sz val="11"/>
        <rFont val="Times New Roman"/>
        <family val="1"/>
      </rPr>
      <t>C</t>
    </r>
    <r>
      <rPr>
        <sz val="11"/>
        <rFont val="ＭＳ 明朝"/>
        <family val="1"/>
        <charset val="128"/>
      </rPr>
      <t>重油</t>
    </r>
    <rPh sb="0" eb="3">
      <t>イッパンヨウ</t>
    </rPh>
    <phoneticPr fontId="4"/>
  </si>
  <si>
    <r>
      <t>A</t>
    </r>
    <r>
      <rPr>
        <sz val="11"/>
        <rFont val="ＭＳ 明朝"/>
        <family val="1"/>
        <charset val="128"/>
      </rPr>
      <t>重油</t>
    </r>
  </si>
  <si>
    <r>
      <rPr>
        <sz val="11"/>
        <rFont val="ＭＳ 明朝"/>
        <family val="1"/>
        <charset val="128"/>
      </rPr>
      <t>軽油</t>
    </r>
  </si>
  <si>
    <r>
      <rPr>
        <sz val="11"/>
        <rFont val="ＭＳ 明朝"/>
        <family val="1"/>
        <charset val="128"/>
      </rPr>
      <t>灯油</t>
    </r>
  </si>
  <si>
    <r>
      <rPr>
        <sz val="11"/>
        <rFont val="ＭＳ 明朝"/>
        <family val="1"/>
        <charset val="128"/>
      </rPr>
      <t>ジェット燃料油</t>
    </r>
  </si>
  <si>
    <r>
      <rPr>
        <sz val="11"/>
        <rFont val="ＭＳ 明朝"/>
        <family val="1"/>
        <charset val="128"/>
      </rPr>
      <t>ガソリン</t>
    </r>
  </si>
  <si>
    <t>燃料油</t>
    <rPh sb="0" eb="2">
      <t>ネンリョウ</t>
    </rPh>
    <rPh sb="2" eb="3">
      <t>ユ</t>
    </rPh>
    <phoneticPr fontId="4"/>
  </si>
  <si>
    <r>
      <rPr>
        <sz val="11"/>
        <rFont val="ＭＳ 明朝"/>
        <family val="1"/>
        <charset val="128"/>
      </rPr>
      <t>改質生成油</t>
    </r>
    <rPh sb="0" eb="2">
      <t>カイシツ</t>
    </rPh>
    <rPh sb="2" eb="4">
      <t>セイセイ</t>
    </rPh>
    <rPh sb="4" eb="5">
      <t>ユ</t>
    </rPh>
    <phoneticPr fontId="4"/>
  </si>
  <si>
    <r>
      <rPr>
        <sz val="11"/>
        <rFont val="ＭＳ 明朝"/>
        <family val="1"/>
        <charset val="128"/>
      </rPr>
      <t>純ナフサ</t>
    </r>
    <rPh sb="0" eb="1">
      <t>ジュン</t>
    </rPh>
    <phoneticPr fontId="4"/>
  </si>
  <si>
    <t>原料油</t>
    <rPh sb="0" eb="2">
      <t>ゲンリョウ</t>
    </rPh>
    <rPh sb="2" eb="3">
      <t>ユ</t>
    </rPh>
    <phoneticPr fontId="4"/>
  </si>
  <si>
    <r>
      <rPr>
        <sz val="11"/>
        <rFont val="ＭＳ 明朝"/>
        <family val="1"/>
        <charset val="128"/>
      </rPr>
      <t>石油製品</t>
    </r>
  </si>
  <si>
    <r>
      <rPr>
        <sz val="11"/>
        <rFont val="ＭＳ Ｐ明朝"/>
        <family val="1"/>
        <charset val="128"/>
      </rPr>
      <t>石油化学用</t>
    </r>
    <r>
      <rPr>
        <sz val="11"/>
        <rFont val="Times New Roman"/>
        <family val="1"/>
      </rPr>
      <t>NGL</t>
    </r>
    <r>
      <rPr>
        <sz val="11"/>
        <rFont val="ＭＳ Ｐ明朝"/>
        <family val="1"/>
        <charset val="128"/>
      </rPr>
      <t>コンデンセート</t>
    </r>
    <rPh sb="0" eb="2">
      <t>セキユ</t>
    </rPh>
    <rPh sb="2" eb="5">
      <t>カガクヨウ</t>
    </rPh>
    <phoneticPr fontId="4"/>
  </si>
  <si>
    <r>
      <rPr>
        <sz val="11"/>
        <rFont val="ＭＳ Ｐ明朝"/>
        <family val="1"/>
        <charset val="128"/>
      </rPr>
      <t>発電用</t>
    </r>
    <r>
      <rPr>
        <sz val="11"/>
        <rFont val="Times New Roman"/>
        <family val="1"/>
      </rPr>
      <t>NGL</t>
    </r>
    <r>
      <rPr>
        <sz val="11"/>
        <rFont val="ＭＳ Ｐ明朝"/>
        <family val="1"/>
        <charset val="128"/>
      </rPr>
      <t>コンデンセート</t>
    </r>
    <rPh sb="0" eb="3">
      <t>ハツデンヨウ</t>
    </rPh>
    <phoneticPr fontId="4"/>
  </si>
  <si>
    <r>
      <rPr>
        <sz val="11"/>
        <rFont val="ＭＳ Ｐ明朝"/>
        <family val="1"/>
        <charset val="128"/>
      </rPr>
      <t>精製用</t>
    </r>
    <r>
      <rPr>
        <sz val="11"/>
        <rFont val="Times New Roman"/>
        <family val="1"/>
      </rPr>
      <t>NGL</t>
    </r>
    <r>
      <rPr>
        <sz val="11"/>
        <rFont val="ＭＳ Ｐ明朝"/>
        <family val="1"/>
        <charset val="128"/>
      </rPr>
      <t>コンデンセート</t>
    </r>
    <rPh sb="0" eb="3">
      <t>セイセイヨウ</t>
    </rPh>
    <phoneticPr fontId="4"/>
  </si>
  <si>
    <r>
      <rPr>
        <sz val="11"/>
        <rFont val="ＭＳ 明朝"/>
        <family val="1"/>
        <charset val="128"/>
      </rPr>
      <t>瀝青質混合物</t>
    </r>
    <rPh sb="0" eb="3">
      <t>レキセイシツ</t>
    </rPh>
    <rPh sb="3" eb="6">
      <t>コンゴウブツ</t>
    </rPh>
    <phoneticPr fontId="4"/>
  </si>
  <si>
    <r>
      <rPr>
        <sz val="11"/>
        <rFont val="ＭＳ 明朝"/>
        <family val="1"/>
        <charset val="128"/>
      </rPr>
      <t>発電用原油</t>
    </r>
  </si>
  <si>
    <t>精製用純原油</t>
    <phoneticPr fontId="4"/>
  </si>
  <si>
    <r>
      <rPr>
        <sz val="11"/>
        <rFont val="ＭＳ 明朝"/>
        <family val="1"/>
        <charset val="128"/>
      </rPr>
      <t>精製用原油</t>
    </r>
    <rPh sb="0" eb="3">
      <t>セイセイヨウ</t>
    </rPh>
    <phoneticPr fontId="4"/>
  </si>
  <si>
    <r>
      <rPr>
        <sz val="11"/>
        <rFont val="ＭＳ 明朝"/>
        <family val="1"/>
        <charset val="128"/>
      </rPr>
      <t>原油</t>
    </r>
  </si>
  <si>
    <r>
      <rPr>
        <sz val="11"/>
        <rFont val="ＭＳ 明朝"/>
        <family val="1"/>
        <charset val="128"/>
      </rPr>
      <t>転炉ガス</t>
    </r>
  </si>
  <si>
    <r>
      <rPr>
        <sz val="11"/>
        <rFont val="ＭＳ 明朝"/>
        <family val="1"/>
        <charset val="128"/>
      </rPr>
      <t>高炉ガス</t>
    </r>
    <phoneticPr fontId="4"/>
  </si>
  <si>
    <r>
      <rPr>
        <sz val="11"/>
        <rFont val="ＭＳ 明朝"/>
        <family val="1"/>
        <charset val="128"/>
      </rPr>
      <t>コークス炉ガス</t>
    </r>
  </si>
  <si>
    <r>
      <rPr>
        <sz val="11"/>
        <rFont val="ＭＳ 明朝"/>
        <family val="1"/>
        <charset val="128"/>
      </rPr>
      <t>練豆炭</t>
    </r>
    <rPh sb="0" eb="1">
      <t>レン</t>
    </rPh>
    <rPh sb="1" eb="3">
      <t>マメタン</t>
    </rPh>
    <phoneticPr fontId="4"/>
  </si>
  <si>
    <r>
      <rPr>
        <sz val="11"/>
        <rFont val="ＭＳ 明朝"/>
        <family val="1"/>
        <charset val="128"/>
      </rPr>
      <t>コールタール</t>
    </r>
  </si>
  <si>
    <r>
      <rPr>
        <sz val="11"/>
        <rFont val="ＭＳ 明朝"/>
        <family val="1"/>
        <charset val="128"/>
      </rPr>
      <t>コークス</t>
    </r>
    <phoneticPr fontId="4"/>
  </si>
  <si>
    <r>
      <rPr>
        <sz val="11"/>
        <rFont val="ＭＳ 明朝"/>
        <family val="1"/>
        <charset val="128"/>
      </rPr>
      <t>石炭製品</t>
    </r>
  </si>
  <si>
    <r>
      <rPr>
        <sz val="11"/>
        <rFont val="ＭＳ 明朝"/>
        <family val="1"/>
        <charset val="128"/>
      </rPr>
      <t>無煙炭</t>
    </r>
    <rPh sb="0" eb="3">
      <t>ムエンタン</t>
    </rPh>
    <phoneticPr fontId="4"/>
  </si>
  <si>
    <r>
      <rPr>
        <sz val="11"/>
        <rFont val="ＭＳ 明朝"/>
        <family val="1"/>
        <charset val="128"/>
      </rPr>
      <t>国産一般炭</t>
    </r>
    <rPh sb="0" eb="2">
      <t>コクサン</t>
    </rPh>
    <rPh sb="2" eb="4">
      <t>イッパン</t>
    </rPh>
    <rPh sb="4" eb="5">
      <t>タン</t>
    </rPh>
    <phoneticPr fontId="4"/>
  </si>
  <si>
    <r>
      <rPr>
        <sz val="11"/>
        <rFont val="ＭＳ 明朝"/>
        <family val="1"/>
        <charset val="128"/>
      </rPr>
      <t>輸入一般炭</t>
    </r>
    <rPh sb="0" eb="2">
      <t>ユニュウ</t>
    </rPh>
    <phoneticPr fontId="4"/>
  </si>
  <si>
    <r>
      <rPr>
        <sz val="11"/>
        <rFont val="ＭＳ 明朝"/>
        <family val="1"/>
        <charset val="128"/>
      </rPr>
      <t>吹込用原料炭</t>
    </r>
    <rPh sb="0" eb="1">
      <t>フ</t>
    </rPh>
    <rPh sb="1" eb="2">
      <t>コ</t>
    </rPh>
    <rPh sb="2" eb="3">
      <t>ヨウ</t>
    </rPh>
    <rPh sb="3" eb="6">
      <t>ゲンリョウタン</t>
    </rPh>
    <phoneticPr fontId="4"/>
  </si>
  <si>
    <r>
      <rPr>
        <sz val="11"/>
        <rFont val="ＭＳ 明朝"/>
        <family val="1"/>
        <charset val="128"/>
      </rPr>
      <t>コークス用原料炭</t>
    </r>
    <rPh sb="4" eb="5">
      <t>ヨウ</t>
    </rPh>
    <phoneticPr fontId="4"/>
  </si>
  <si>
    <r>
      <rPr>
        <sz val="11"/>
        <rFont val="ＭＳ 明朝"/>
        <family val="1"/>
        <charset val="128"/>
      </rPr>
      <t>石炭</t>
    </r>
  </si>
  <si>
    <r>
      <rPr>
        <sz val="11"/>
        <rFont val="ＭＳ 明朝"/>
        <family val="1"/>
        <charset val="128"/>
      </rPr>
      <t>エネルギー源</t>
    </r>
  </si>
  <si>
    <r>
      <rPr>
        <sz val="11"/>
        <rFont val="ＭＳ 明朝"/>
        <family val="1"/>
        <charset val="128"/>
      </rPr>
      <t>原料炭</t>
    </r>
    <phoneticPr fontId="4"/>
  </si>
  <si>
    <r>
      <rPr>
        <sz val="11"/>
        <rFont val="ＭＳ 明朝"/>
        <family val="1"/>
        <charset val="128"/>
      </rPr>
      <t>輸入一般炭</t>
    </r>
    <phoneticPr fontId="4"/>
  </si>
  <si>
    <r>
      <rPr>
        <sz val="11"/>
        <rFont val="ＭＳ 明朝"/>
        <family val="1"/>
        <charset val="128"/>
      </rPr>
      <t>発電用輸入一般炭</t>
    </r>
    <phoneticPr fontId="4"/>
  </si>
  <si>
    <t>精製用粗残油</t>
    <phoneticPr fontId="4"/>
  </si>
  <si>
    <r>
      <t>NGL</t>
    </r>
    <r>
      <rPr>
        <sz val="11"/>
        <rFont val="ＭＳ 明朝"/>
        <family val="1"/>
        <charset val="128"/>
      </rPr>
      <t>・コンデンセート</t>
    </r>
    <phoneticPr fontId="4"/>
  </si>
  <si>
    <r>
      <t>C</t>
    </r>
    <r>
      <rPr>
        <sz val="11"/>
        <rFont val="ＭＳ 明朝"/>
        <family val="1"/>
        <charset val="128"/>
      </rPr>
      <t>重油</t>
    </r>
    <phoneticPr fontId="4"/>
  </si>
  <si>
    <r>
      <t>B</t>
    </r>
    <r>
      <rPr>
        <sz val="11"/>
        <rFont val="ＭＳ 明朝"/>
        <family val="1"/>
        <charset val="128"/>
      </rPr>
      <t>重油</t>
    </r>
    <phoneticPr fontId="4"/>
  </si>
  <si>
    <t>$N133</t>
    <phoneticPr fontId="4"/>
  </si>
  <si>
    <t>NA</t>
    <phoneticPr fontId="4"/>
  </si>
  <si>
    <t>$N131</t>
    <phoneticPr fontId="4"/>
  </si>
  <si>
    <t>都市ガス</t>
    <rPh sb="0" eb="2">
      <t>トシ</t>
    </rPh>
    <phoneticPr fontId="4"/>
  </si>
  <si>
    <r>
      <rPr>
        <sz val="11"/>
        <rFont val="ＭＳ 明朝"/>
        <family val="1"/>
        <charset val="128"/>
      </rPr>
      <t>原油溶解ガス</t>
    </r>
    <phoneticPr fontId="4"/>
  </si>
  <si>
    <r>
      <rPr>
        <sz val="11"/>
        <rFont val="ＭＳ 明朝"/>
        <family val="1"/>
        <charset val="128"/>
      </rPr>
      <t>炭鉱ガス</t>
    </r>
    <phoneticPr fontId="4"/>
  </si>
  <si>
    <r>
      <rPr>
        <sz val="11"/>
        <rFont val="ＭＳ 明朝"/>
        <family val="1"/>
        <charset val="128"/>
      </rPr>
      <t>ガス田･随伴ガス</t>
    </r>
    <phoneticPr fontId="4"/>
  </si>
  <si>
    <r>
      <rPr>
        <sz val="11"/>
        <rFont val="ＭＳ 明朝"/>
        <family val="1"/>
        <charset val="128"/>
      </rPr>
      <t>オイルコークス</t>
    </r>
    <phoneticPr fontId="4"/>
  </si>
  <si>
    <t>GCV</t>
    <phoneticPr fontId="4"/>
  </si>
  <si>
    <t>AD_Trend</t>
    <phoneticPr fontId="4"/>
  </si>
  <si>
    <t>BFG_TGEF</t>
    <phoneticPr fontId="4"/>
  </si>
  <si>
    <t>CEF</t>
    <phoneticPr fontId="4"/>
  </si>
  <si>
    <t>RASA(detail)</t>
  </si>
  <si>
    <t>RASA(summary)</t>
    <phoneticPr fontId="3"/>
  </si>
  <si>
    <r>
      <t>kt-CO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換算</t>
    </r>
    <rPh sb="7" eb="9">
      <t>カンサン</t>
    </rPh>
    <phoneticPr fontId="29"/>
  </si>
  <si>
    <r>
      <rPr>
        <sz val="11"/>
        <rFont val="ＭＳ 明朝"/>
        <family val="1"/>
        <charset val="128"/>
      </rPr>
      <t>全ガス合計</t>
    </r>
    <rPh sb="0" eb="1">
      <t>ゼン</t>
    </rPh>
    <rPh sb="3" eb="5">
      <t>ゴウケイ</t>
    </rPh>
    <phoneticPr fontId="29"/>
  </si>
  <si>
    <r>
      <t>kt-N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4"/>
  </si>
  <si>
    <r>
      <rPr>
        <sz val="11"/>
        <rFont val="ＭＳ 明朝"/>
        <family val="1"/>
        <charset val="128"/>
      </rPr>
      <t>合計</t>
    </r>
    <rPh sb="0" eb="2">
      <t>ゴウケイ</t>
    </rPh>
    <phoneticPr fontId="29"/>
  </si>
  <si>
    <r>
      <t>kt-N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4"/>
  </si>
  <si>
    <r>
      <t xml:space="preserve">b. </t>
    </r>
    <r>
      <rPr>
        <sz val="11"/>
        <rFont val="ＭＳ 明朝"/>
        <family val="1"/>
        <charset val="128"/>
      </rPr>
      <t>移動発生源</t>
    </r>
    <rPh sb="3" eb="5">
      <t>イドウ</t>
    </rPh>
    <rPh sb="5" eb="8">
      <t>ハッセイゲン</t>
    </rPh>
    <phoneticPr fontId="4"/>
  </si>
  <si>
    <r>
      <t xml:space="preserve">a. </t>
    </r>
    <r>
      <rPr>
        <sz val="11"/>
        <rFont val="ＭＳ 明朝"/>
        <family val="1"/>
        <charset val="128"/>
      </rPr>
      <t>固定発生源</t>
    </r>
    <rPh sb="3" eb="5">
      <t>コテイ</t>
    </rPh>
    <rPh sb="5" eb="8">
      <t>ハッセイゲン</t>
    </rPh>
    <phoneticPr fontId="4"/>
  </si>
  <si>
    <r>
      <t xml:space="preserve">1.A.5. </t>
    </r>
    <r>
      <rPr>
        <sz val="11"/>
        <rFont val="ＭＳ 明朝"/>
        <family val="1"/>
        <charset val="128"/>
      </rPr>
      <t>その他</t>
    </r>
    <rPh sb="9" eb="10">
      <t>タ</t>
    </rPh>
    <phoneticPr fontId="4"/>
  </si>
  <si>
    <r>
      <t xml:space="preserve">c. </t>
    </r>
    <r>
      <rPr>
        <sz val="11"/>
        <rFont val="ＭＳ 明朝"/>
        <family val="1"/>
        <charset val="128"/>
      </rPr>
      <t>農林水産業</t>
    </r>
    <rPh sb="3" eb="5">
      <t>ノウリン</t>
    </rPh>
    <rPh sb="5" eb="8">
      <t>スイサンギョウ</t>
    </rPh>
    <phoneticPr fontId="4"/>
  </si>
  <si>
    <r>
      <t xml:space="preserve">b. </t>
    </r>
    <r>
      <rPr>
        <sz val="11"/>
        <rFont val="ＭＳ 明朝"/>
        <family val="1"/>
        <charset val="128"/>
      </rPr>
      <t>家庭</t>
    </r>
    <rPh sb="3" eb="5">
      <t>カテイ</t>
    </rPh>
    <phoneticPr fontId="4"/>
  </si>
  <si>
    <r>
      <t xml:space="preserve">a. </t>
    </r>
    <r>
      <rPr>
        <sz val="11"/>
        <rFont val="ＭＳ 明朝"/>
        <family val="1"/>
        <charset val="128"/>
      </rPr>
      <t>業務</t>
    </r>
    <rPh sb="3" eb="5">
      <t>ギョウム</t>
    </rPh>
    <phoneticPr fontId="29"/>
  </si>
  <si>
    <r>
      <t xml:space="preserve">1.A.4. </t>
    </r>
    <r>
      <rPr>
        <sz val="11"/>
        <rFont val="ＭＳ 明朝"/>
        <family val="1"/>
        <charset val="128"/>
      </rPr>
      <t>その他部門</t>
    </r>
    <rPh sb="9" eb="10">
      <t>タ</t>
    </rPh>
    <rPh sb="10" eb="12">
      <t>ブモン</t>
    </rPh>
    <phoneticPr fontId="29"/>
  </si>
  <si>
    <r>
      <t xml:space="preserve">d. </t>
    </r>
    <r>
      <rPr>
        <sz val="11"/>
        <rFont val="ＭＳ 明朝"/>
        <family val="1"/>
        <charset val="128"/>
      </rPr>
      <t>船舶</t>
    </r>
    <rPh sb="3" eb="5">
      <t>センパク</t>
    </rPh>
    <phoneticPr fontId="4"/>
  </si>
  <si>
    <r>
      <t xml:space="preserve">c. </t>
    </r>
    <r>
      <rPr>
        <sz val="11"/>
        <rFont val="ＭＳ 明朝"/>
        <family val="1"/>
        <charset val="128"/>
      </rPr>
      <t>鉄道</t>
    </r>
    <rPh sb="3" eb="5">
      <t>テツドウ</t>
    </rPh>
    <phoneticPr fontId="4"/>
  </si>
  <si>
    <r>
      <t xml:space="preserve">b. </t>
    </r>
    <r>
      <rPr>
        <sz val="11"/>
        <rFont val="ＭＳ 明朝"/>
        <family val="1"/>
        <charset val="128"/>
      </rPr>
      <t>自動車</t>
    </r>
    <rPh sb="3" eb="6">
      <t>ジドウシャ</t>
    </rPh>
    <rPh sb="5" eb="6">
      <t>クルマ</t>
    </rPh>
    <phoneticPr fontId="4"/>
  </si>
  <si>
    <r>
      <t xml:space="preserve">a. </t>
    </r>
    <r>
      <rPr>
        <sz val="11"/>
        <rFont val="ＭＳ 明朝"/>
        <family val="1"/>
        <charset val="128"/>
      </rPr>
      <t>航空</t>
    </r>
    <rPh sb="3" eb="5">
      <t>コウクウ</t>
    </rPh>
    <phoneticPr fontId="4"/>
  </si>
  <si>
    <r>
      <t xml:space="preserve">1.A.3. </t>
    </r>
    <r>
      <rPr>
        <sz val="11"/>
        <rFont val="ＭＳ 明朝"/>
        <family val="1"/>
        <charset val="128"/>
      </rPr>
      <t>運輸</t>
    </r>
    <rPh sb="7" eb="9">
      <t>ウンユ</t>
    </rPh>
    <phoneticPr fontId="29"/>
  </si>
  <si>
    <r>
      <t xml:space="preserve">g. </t>
    </r>
    <r>
      <rPr>
        <sz val="11"/>
        <rFont val="ＭＳ 明朝"/>
        <family val="1"/>
        <charset val="128"/>
      </rPr>
      <t>その他</t>
    </r>
    <rPh sb="5" eb="6">
      <t>タ</t>
    </rPh>
    <phoneticPr fontId="29"/>
  </si>
  <si>
    <r>
      <t xml:space="preserve">f. </t>
    </r>
    <r>
      <rPr>
        <sz val="11"/>
        <rFont val="ＭＳ Ｐ明朝"/>
        <family val="1"/>
        <charset val="128"/>
      </rPr>
      <t>窯業土石</t>
    </r>
    <rPh sb="3" eb="7">
      <t>ヨウギョウドセキ</t>
    </rPh>
    <phoneticPr fontId="4"/>
  </si>
  <si>
    <r>
      <t xml:space="preserve">e. </t>
    </r>
    <r>
      <rPr>
        <sz val="11"/>
        <rFont val="ＭＳ 明朝"/>
        <family val="1"/>
        <charset val="128"/>
      </rPr>
      <t>食品加工･飲料</t>
    </r>
    <rPh sb="3" eb="5">
      <t>ショクヒン</t>
    </rPh>
    <rPh sb="5" eb="7">
      <t>カコウ</t>
    </rPh>
    <rPh sb="8" eb="10">
      <t>インリョウ</t>
    </rPh>
    <phoneticPr fontId="29"/>
  </si>
  <si>
    <r>
      <t xml:space="preserve">d. </t>
    </r>
    <r>
      <rPr>
        <sz val="11"/>
        <rFont val="ＭＳ 明朝"/>
        <family val="1"/>
        <charset val="128"/>
      </rPr>
      <t>パルプ･紙</t>
    </r>
    <phoneticPr fontId="29"/>
  </si>
  <si>
    <r>
      <t xml:space="preserve">c. </t>
    </r>
    <r>
      <rPr>
        <sz val="11"/>
        <rFont val="ＭＳ 明朝"/>
        <family val="1"/>
        <charset val="128"/>
      </rPr>
      <t>化学</t>
    </r>
    <rPh sb="3" eb="5">
      <t>カガク</t>
    </rPh>
    <phoneticPr fontId="29"/>
  </si>
  <si>
    <r>
      <t xml:space="preserve">b. </t>
    </r>
    <r>
      <rPr>
        <sz val="11"/>
        <rFont val="ＭＳ 明朝"/>
        <family val="1"/>
        <charset val="128"/>
      </rPr>
      <t>非鉄金属</t>
    </r>
    <rPh sb="3" eb="5">
      <t>ヒテツ</t>
    </rPh>
    <rPh sb="5" eb="6">
      <t>キン</t>
    </rPh>
    <rPh sb="6" eb="7">
      <t>ゾク</t>
    </rPh>
    <phoneticPr fontId="29"/>
  </si>
  <si>
    <r>
      <t xml:space="preserve">a. </t>
    </r>
    <r>
      <rPr>
        <sz val="11"/>
        <rFont val="ＭＳ 明朝"/>
        <family val="1"/>
        <charset val="128"/>
      </rPr>
      <t>鉄鋼</t>
    </r>
    <rPh sb="3" eb="5">
      <t>テッコウ</t>
    </rPh>
    <phoneticPr fontId="29"/>
  </si>
  <si>
    <r>
      <t xml:space="preserve">1.A.2. </t>
    </r>
    <r>
      <rPr>
        <sz val="11"/>
        <rFont val="ＭＳ 明朝"/>
        <family val="1"/>
        <charset val="128"/>
      </rPr>
      <t>製造業及び建設業</t>
    </r>
    <rPh sb="7" eb="10">
      <t>セイゾウギョウ</t>
    </rPh>
    <rPh sb="10" eb="11">
      <t>オヨ</t>
    </rPh>
    <rPh sb="12" eb="15">
      <t>ケンセツギョウ</t>
    </rPh>
    <phoneticPr fontId="29"/>
  </si>
  <si>
    <r>
      <t xml:space="preserve">c. </t>
    </r>
    <r>
      <rPr>
        <sz val="11"/>
        <rFont val="ＭＳ 明朝"/>
        <family val="1"/>
        <charset val="128"/>
      </rPr>
      <t>固体燃料製造及び他エネルギー産業</t>
    </r>
    <rPh sb="3" eb="5">
      <t>コタイ</t>
    </rPh>
    <rPh sb="5" eb="7">
      <t>ネンリョウ</t>
    </rPh>
    <rPh sb="7" eb="9">
      <t>セイゾウ</t>
    </rPh>
    <rPh sb="9" eb="10">
      <t>オヨ</t>
    </rPh>
    <rPh sb="11" eb="12">
      <t>ホカ</t>
    </rPh>
    <rPh sb="17" eb="19">
      <t>サンギョウ</t>
    </rPh>
    <phoneticPr fontId="29"/>
  </si>
  <si>
    <r>
      <t xml:space="preserve">b. </t>
    </r>
    <r>
      <rPr>
        <sz val="11"/>
        <rFont val="ＭＳ 明朝"/>
        <family val="1"/>
        <charset val="128"/>
      </rPr>
      <t>石油精製</t>
    </r>
    <rPh sb="3" eb="5">
      <t>セキユ</t>
    </rPh>
    <rPh sb="5" eb="7">
      <t>セイセイ</t>
    </rPh>
    <phoneticPr fontId="29"/>
  </si>
  <si>
    <r>
      <t xml:space="preserve">a. </t>
    </r>
    <r>
      <rPr>
        <sz val="11"/>
        <rFont val="ＭＳ 明朝"/>
        <family val="1"/>
        <charset val="128"/>
      </rPr>
      <t>発電及び熱供給</t>
    </r>
    <rPh sb="3" eb="5">
      <t>ハツデン</t>
    </rPh>
    <rPh sb="5" eb="6">
      <t>オヨ</t>
    </rPh>
    <rPh sb="7" eb="8">
      <t>ネツ</t>
    </rPh>
    <rPh sb="8" eb="10">
      <t>キョウキュウ</t>
    </rPh>
    <phoneticPr fontId="29"/>
  </si>
  <si>
    <r>
      <t xml:space="preserve">1.A.1. </t>
    </r>
    <r>
      <rPr>
        <sz val="11"/>
        <rFont val="ＭＳ 明朝"/>
        <family val="1"/>
        <charset val="128"/>
      </rPr>
      <t>エネルギー産業</t>
    </r>
    <rPh sb="12" eb="14">
      <t>サンギョウ</t>
    </rPh>
    <phoneticPr fontId="29"/>
  </si>
  <si>
    <r>
      <t>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29"/>
  </si>
  <si>
    <r>
      <t>kt-CH</t>
    </r>
    <r>
      <rPr>
        <vertAlign val="subscript"/>
        <sz val="11"/>
        <rFont val="Times New Roman"/>
        <family val="1"/>
      </rPr>
      <t>4</t>
    </r>
    <phoneticPr fontId="4"/>
  </si>
  <si>
    <t xml:space="preserve"> </t>
    <phoneticPr fontId="29"/>
  </si>
  <si>
    <r>
      <t>kt-CH</t>
    </r>
    <r>
      <rPr>
        <vertAlign val="subscript"/>
        <sz val="11"/>
        <rFont val="Times New Roman"/>
        <family val="1"/>
      </rPr>
      <t>4</t>
    </r>
    <phoneticPr fontId="4"/>
  </si>
  <si>
    <r>
      <t>CH</t>
    </r>
    <r>
      <rPr>
        <vertAlign val="subscript"/>
        <sz val="11"/>
        <rFont val="Times New Roman"/>
        <family val="1"/>
      </rPr>
      <t>4</t>
    </r>
    <phoneticPr fontId="29"/>
  </si>
  <si>
    <r>
      <t>kt-CO</t>
    </r>
    <r>
      <rPr>
        <vertAlign val="subscript"/>
        <sz val="11"/>
        <rFont val="Times New Roman"/>
        <family val="1"/>
      </rPr>
      <t>2</t>
    </r>
    <phoneticPr fontId="4"/>
  </si>
  <si>
    <r>
      <t>kt-CO</t>
    </r>
    <r>
      <rPr>
        <vertAlign val="subscript"/>
        <sz val="11"/>
        <rFont val="Times New Roman"/>
        <family val="1"/>
      </rPr>
      <t>2</t>
    </r>
    <phoneticPr fontId="4"/>
  </si>
  <si>
    <r>
      <t>kt-CO</t>
    </r>
    <r>
      <rPr>
        <vertAlign val="subscript"/>
        <sz val="11"/>
        <rFont val="Times New Roman"/>
        <family val="1"/>
      </rPr>
      <t>2</t>
    </r>
    <phoneticPr fontId="4"/>
  </si>
  <si>
    <r>
      <t xml:space="preserve">d. </t>
    </r>
    <r>
      <rPr>
        <sz val="11"/>
        <rFont val="ＭＳ 明朝"/>
        <family val="1"/>
        <charset val="128"/>
      </rPr>
      <t>パルプ･紙</t>
    </r>
    <phoneticPr fontId="29"/>
  </si>
  <si>
    <t xml:space="preserve"> </t>
    <phoneticPr fontId="29"/>
  </si>
  <si>
    <r>
      <t>CO</t>
    </r>
    <r>
      <rPr>
        <vertAlign val="subscript"/>
        <sz val="11"/>
        <rFont val="Times New Roman"/>
        <family val="1"/>
      </rPr>
      <t>2</t>
    </r>
    <phoneticPr fontId="29"/>
  </si>
  <si>
    <r>
      <rPr>
        <sz val="11"/>
        <rFont val="ＭＳ 明朝"/>
        <family val="1"/>
        <charset val="128"/>
      </rPr>
      <t>単位</t>
    </r>
    <rPh sb="0" eb="2">
      <t>タンイ</t>
    </rPh>
    <phoneticPr fontId="29"/>
  </si>
  <si>
    <r>
      <rPr>
        <sz val="11"/>
        <rFont val="ＭＳ 明朝"/>
        <family val="1"/>
        <charset val="128"/>
      </rPr>
      <t>区分</t>
    </r>
    <rPh sb="0" eb="2">
      <t>クブン</t>
    </rPh>
    <phoneticPr fontId="29"/>
  </si>
  <si>
    <t>Gas</t>
    <phoneticPr fontId="29"/>
  </si>
  <si>
    <r>
      <t>kt-N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4"/>
  </si>
  <si>
    <r>
      <rPr>
        <b/>
        <sz val="11"/>
        <rFont val="ＭＳ 明朝"/>
        <family val="1"/>
        <charset val="128"/>
      </rPr>
      <t>合計</t>
    </r>
    <rPh sb="0" eb="2">
      <t>ゴウケイ</t>
    </rPh>
    <phoneticPr fontId="25"/>
  </si>
  <si>
    <t>IE</t>
    <phoneticPr fontId="4"/>
  </si>
  <si>
    <t>NA</t>
    <phoneticPr fontId="4"/>
  </si>
  <si>
    <r>
      <rPr>
        <b/>
        <u/>
        <sz val="11"/>
        <rFont val="ＭＳ 明朝"/>
        <family val="1"/>
        <charset val="128"/>
      </rPr>
      <t>差異</t>
    </r>
    <r>
      <rPr>
        <b/>
        <u/>
        <sz val="11"/>
        <rFont val="Times New Roman"/>
        <family val="1"/>
      </rPr>
      <t xml:space="preserve"> (%)</t>
    </r>
    <rPh sb="0" eb="2">
      <t>サイ</t>
    </rPh>
    <phoneticPr fontId="25"/>
  </si>
  <si>
    <t>IE</t>
  </si>
  <si>
    <r>
      <rPr>
        <sz val="11"/>
        <rFont val="ＭＳ 明朝"/>
        <family val="1"/>
        <charset val="128"/>
      </rPr>
      <t>［百万</t>
    </r>
    <r>
      <rPr>
        <sz val="11"/>
        <rFont val="Times New Roman"/>
        <family val="1"/>
      </rPr>
      <t>t-CO</t>
    </r>
    <r>
      <rPr>
        <vertAlign val="subscript"/>
        <sz val="11"/>
        <rFont val="Times New Roman"/>
        <family val="1"/>
      </rPr>
      <t>2</t>
    </r>
    <r>
      <rPr>
        <sz val="11"/>
        <rFont val="ＭＳ 明朝"/>
        <family val="1"/>
        <charset val="128"/>
      </rPr>
      <t>］</t>
    </r>
    <rPh sb="1" eb="3">
      <t>ヒャクマン</t>
    </rPh>
    <phoneticPr fontId="25"/>
  </si>
  <si>
    <r>
      <rPr>
        <sz val="11"/>
        <rFont val="ＭＳ Ｐ明朝"/>
        <family val="1"/>
        <charset val="128"/>
      </rPr>
      <t>表</t>
    </r>
    <r>
      <rPr>
        <sz val="11"/>
        <rFont val="Times New Roman"/>
        <family val="1"/>
      </rPr>
      <t>3-</t>
    </r>
    <rPh sb="0" eb="1">
      <t>ヒョウ</t>
    </rPh>
    <phoneticPr fontId="4"/>
  </si>
  <si>
    <t>IE</t>
    <phoneticPr fontId="4"/>
  </si>
  <si>
    <t>NA</t>
    <phoneticPr fontId="4"/>
  </si>
  <si>
    <t>その他化石燃料</t>
    <rPh sb="2" eb="3">
      <t>タ</t>
    </rPh>
    <rPh sb="3" eb="5">
      <t>カセキ</t>
    </rPh>
    <rPh sb="5" eb="7">
      <t>ネンリョウ</t>
    </rPh>
    <phoneticPr fontId="4"/>
  </si>
  <si>
    <r>
      <rPr>
        <b/>
        <u/>
        <sz val="11"/>
        <rFont val="ＭＳ 明朝"/>
        <family val="1"/>
        <charset val="128"/>
      </rPr>
      <t>部門別アプローチ</t>
    </r>
    <rPh sb="0" eb="3">
      <t>ブモンベツ</t>
    </rPh>
    <phoneticPr fontId="25"/>
  </si>
  <si>
    <r>
      <rPr>
        <b/>
        <sz val="11"/>
        <rFont val="ＭＳ 明朝"/>
        <family val="1"/>
        <charset val="128"/>
      </rPr>
      <t>分析結果の差</t>
    </r>
    <rPh sb="0" eb="2">
      <t>ブンセキ</t>
    </rPh>
    <rPh sb="2" eb="4">
      <t>ケッカ</t>
    </rPh>
    <rPh sb="5" eb="6">
      <t>サ</t>
    </rPh>
    <phoneticPr fontId="29"/>
  </si>
  <si>
    <r>
      <rPr>
        <b/>
        <sz val="11"/>
        <rFont val="ＭＳ 明朝"/>
        <family val="1"/>
        <charset val="128"/>
      </rPr>
      <t>合計</t>
    </r>
    <rPh sb="0" eb="2">
      <t>ゴウケイ</t>
    </rPh>
    <phoneticPr fontId="29"/>
  </si>
  <si>
    <t>NA</t>
  </si>
  <si>
    <t>NA</t>
    <phoneticPr fontId="4"/>
  </si>
  <si>
    <t>RA-SA</t>
    <phoneticPr fontId="29"/>
  </si>
  <si>
    <t>SA</t>
    <phoneticPr fontId="29"/>
  </si>
  <si>
    <t>RA</t>
    <phoneticPr fontId="29"/>
  </si>
  <si>
    <r>
      <rPr>
        <sz val="11"/>
        <rFont val="ＭＳ 明朝"/>
        <family val="1"/>
        <charset val="128"/>
      </rPr>
      <t>ｺｰﾄﾞ</t>
    </r>
    <r>
      <rPr>
        <vertAlign val="superscript"/>
        <sz val="11"/>
        <rFont val="Times New Roman"/>
        <family val="1"/>
      </rPr>
      <t xml:space="preserve"> 1)</t>
    </r>
    <phoneticPr fontId="4"/>
  </si>
  <si>
    <t>A/B</t>
    <phoneticPr fontId="4"/>
  </si>
  <si>
    <t>t-C/TJ</t>
    <phoneticPr fontId="4"/>
  </si>
  <si>
    <r>
      <rPr>
        <sz val="11"/>
        <rFont val="ＭＳ 明朝"/>
        <family val="1"/>
        <charset val="128"/>
      </rPr>
      <t>一般ガス</t>
    </r>
    <phoneticPr fontId="4"/>
  </si>
  <si>
    <t>EF</t>
    <phoneticPr fontId="4"/>
  </si>
  <si>
    <t>B</t>
    <phoneticPr fontId="4"/>
  </si>
  <si>
    <t>TJ</t>
    <phoneticPr fontId="4"/>
  </si>
  <si>
    <t>Output</t>
    <phoneticPr fontId="4"/>
  </si>
  <si>
    <r>
      <t xml:space="preserve">A: </t>
    </r>
    <r>
      <rPr>
        <sz val="11"/>
        <rFont val="ＭＳ 明朝"/>
        <family val="1"/>
        <charset val="128"/>
      </rPr>
      <t>∑</t>
    </r>
    <r>
      <rPr>
        <sz val="11"/>
        <rFont val="Times New Roman"/>
        <family val="1"/>
      </rPr>
      <t>a</t>
    </r>
    <phoneticPr fontId="4"/>
  </si>
  <si>
    <t>kt-C</t>
  </si>
  <si>
    <r>
      <rPr>
        <sz val="11"/>
        <rFont val="ＭＳ 明朝"/>
        <family val="1"/>
        <charset val="128"/>
      </rPr>
      <t>合計</t>
    </r>
    <rPh sb="0" eb="2">
      <t>ゴウケイ</t>
    </rPh>
    <phoneticPr fontId="4"/>
  </si>
  <si>
    <t>a6</t>
    <phoneticPr fontId="4"/>
  </si>
  <si>
    <r>
      <rPr>
        <sz val="11"/>
        <rFont val="ＭＳ 明朝"/>
        <family val="1"/>
        <charset val="128"/>
      </rPr>
      <t>国産天然ガス</t>
    </r>
    <rPh sb="0" eb="2">
      <t>コクサン</t>
    </rPh>
    <rPh sb="2" eb="4">
      <t>テンネン</t>
    </rPh>
    <phoneticPr fontId="4"/>
  </si>
  <si>
    <t>a5</t>
    <phoneticPr fontId="4"/>
  </si>
  <si>
    <t>LNG</t>
    <phoneticPr fontId="4"/>
  </si>
  <si>
    <t>a4</t>
    <phoneticPr fontId="4"/>
  </si>
  <si>
    <t>LPG</t>
    <phoneticPr fontId="4"/>
  </si>
  <si>
    <t>a3</t>
    <phoneticPr fontId="4"/>
  </si>
  <si>
    <t>a2</t>
    <phoneticPr fontId="4"/>
  </si>
  <si>
    <r>
      <rPr>
        <sz val="11"/>
        <rFont val="ＭＳ 明朝"/>
        <family val="1"/>
        <charset val="128"/>
      </rPr>
      <t>灯油</t>
    </r>
    <rPh sb="0" eb="2">
      <t>トウユ</t>
    </rPh>
    <phoneticPr fontId="4"/>
  </si>
  <si>
    <t>a1</t>
    <phoneticPr fontId="4"/>
  </si>
  <si>
    <r>
      <rPr>
        <sz val="11"/>
        <rFont val="ＭＳ 明朝"/>
        <family val="1"/>
        <charset val="128"/>
      </rPr>
      <t>コークス炉ガス</t>
    </r>
    <rPh sb="4" eb="5">
      <t>ロ</t>
    </rPh>
    <phoneticPr fontId="4"/>
  </si>
  <si>
    <t>Input</t>
    <phoneticPr fontId="4"/>
  </si>
  <si>
    <r>
      <rPr>
        <sz val="11"/>
        <rFont val="ＭＳ 明朝"/>
        <family val="1"/>
        <charset val="128"/>
      </rPr>
      <t>備考</t>
    </r>
    <rPh sb="0" eb="2">
      <t>ビコウ</t>
    </rPh>
    <phoneticPr fontId="4"/>
  </si>
  <si>
    <r>
      <rPr>
        <sz val="11"/>
        <rFont val="ＭＳ 明朝"/>
        <family val="1"/>
        <charset val="128"/>
      </rPr>
      <t>一般ガス製造</t>
    </r>
    <rPh sb="0" eb="2">
      <t>イッパン</t>
    </rPh>
    <rPh sb="4" eb="6">
      <t>セイゾウ</t>
    </rPh>
    <phoneticPr fontId="4"/>
  </si>
  <si>
    <t>E / F</t>
    <phoneticPr fontId="4"/>
  </si>
  <si>
    <r>
      <rPr>
        <sz val="11"/>
        <rFont val="ＭＳ 明朝"/>
        <family val="1"/>
        <charset val="128"/>
      </rPr>
      <t>高炉ガス</t>
    </r>
    <rPh sb="0" eb="2">
      <t>コウロ</t>
    </rPh>
    <phoneticPr fontId="4"/>
  </si>
  <si>
    <t>F</t>
    <phoneticPr fontId="4"/>
  </si>
  <si>
    <t>TJ</t>
    <phoneticPr fontId="4"/>
  </si>
  <si>
    <t>Output</t>
    <phoneticPr fontId="4"/>
  </si>
  <si>
    <t>E: C - D</t>
    <phoneticPr fontId="4"/>
  </si>
  <si>
    <r>
      <rPr>
        <sz val="11"/>
        <rFont val="ＭＳ 明朝"/>
        <family val="1"/>
        <charset val="128"/>
      </rPr>
      <t>差</t>
    </r>
    <rPh sb="0" eb="1">
      <t>サ</t>
    </rPh>
    <phoneticPr fontId="4"/>
  </si>
  <si>
    <t>D</t>
    <phoneticPr fontId="4"/>
  </si>
  <si>
    <r>
      <rPr>
        <sz val="11"/>
        <rFont val="ＭＳ 明朝"/>
        <family val="1"/>
        <charset val="128"/>
      </rPr>
      <t>転炉ガス</t>
    </r>
    <rPh sb="0" eb="2">
      <t>テンロ</t>
    </rPh>
    <phoneticPr fontId="4"/>
  </si>
  <si>
    <t>Output</t>
    <phoneticPr fontId="4"/>
  </si>
  <si>
    <t>C: A + B</t>
    <phoneticPr fontId="4"/>
  </si>
  <si>
    <t>B</t>
    <phoneticPr fontId="4"/>
  </si>
  <si>
    <r>
      <rPr>
        <sz val="11"/>
        <rFont val="ＭＳ 明朝"/>
        <family val="1"/>
        <charset val="128"/>
      </rPr>
      <t>コークス</t>
    </r>
    <phoneticPr fontId="4"/>
  </si>
  <si>
    <t>A</t>
    <phoneticPr fontId="4"/>
  </si>
  <si>
    <r>
      <rPr>
        <sz val="11"/>
        <rFont val="ＭＳ 明朝"/>
        <family val="1"/>
        <charset val="128"/>
      </rPr>
      <t>吹込用原料炭</t>
    </r>
    <rPh sb="0" eb="2">
      <t>フキコ</t>
    </rPh>
    <rPh sb="2" eb="3">
      <t>ヨウ</t>
    </rPh>
    <rPh sb="3" eb="5">
      <t>ゲンリョウ</t>
    </rPh>
    <rPh sb="5" eb="6">
      <t>タン</t>
    </rPh>
    <phoneticPr fontId="4"/>
  </si>
  <si>
    <t>Input</t>
    <phoneticPr fontId="4"/>
  </si>
  <si>
    <r>
      <rPr>
        <sz val="11"/>
        <rFont val="ＭＳ 明朝"/>
        <family val="1"/>
        <charset val="128"/>
      </rPr>
      <t>鉄鋼系ガス</t>
    </r>
    <rPh sb="0" eb="2">
      <t>テッコウ</t>
    </rPh>
    <rPh sb="2" eb="3">
      <t>ケイ</t>
    </rPh>
    <phoneticPr fontId="4"/>
  </si>
  <si>
    <t>合計</t>
    <rPh sb="0" eb="2">
      <t>ゴウケイ</t>
    </rPh>
    <phoneticPr fontId="4"/>
  </si>
  <si>
    <t>バイオマス</t>
    <phoneticPr fontId="4"/>
  </si>
  <si>
    <t>気体燃料</t>
    <rPh sb="0" eb="2">
      <t>キタイ</t>
    </rPh>
    <rPh sb="2" eb="4">
      <t>ネンリョウ</t>
    </rPh>
    <phoneticPr fontId="4"/>
  </si>
  <si>
    <t>固体燃料</t>
    <rPh sb="0" eb="2">
      <t>コタイ</t>
    </rPh>
    <rPh sb="2" eb="4">
      <t>ネンリョウ</t>
    </rPh>
    <phoneticPr fontId="4"/>
  </si>
  <si>
    <t>液体燃料</t>
    <rPh sb="0" eb="2">
      <t>エキタイ</t>
    </rPh>
    <rPh sb="2" eb="4">
      <t>ネンリョウ</t>
    </rPh>
    <phoneticPr fontId="4"/>
  </si>
  <si>
    <t>エネルギー源</t>
    <rPh sb="5" eb="6">
      <t>ゲン</t>
    </rPh>
    <phoneticPr fontId="4"/>
  </si>
  <si>
    <t>バイオマス</t>
    <phoneticPr fontId="4"/>
  </si>
  <si>
    <r>
      <t xml:space="preserve">1) </t>
    </r>
    <r>
      <rPr>
        <sz val="10"/>
        <rFont val="ＭＳ Ｐ明朝"/>
        <family val="1"/>
        <charset val="128"/>
      </rPr>
      <t>共通報告様式における燃料区分</t>
    </r>
    <rPh sb="3" eb="5">
      <t>キョウツウ</t>
    </rPh>
    <rPh sb="5" eb="7">
      <t>ホウコク</t>
    </rPh>
    <rPh sb="7" eb="9">
      <t>ヨウシキ</t>
    </rPh>
    <rPh sb="13" eb="15">
      <t>ネンリョウ</t>
    </rPh>
    <rPh sb="15" eb="17">
      <t>クブン</t>
    </rPh>
    <phoneticPr fontId="4"/>
  </si>
  <si>
    <r>
      <t xml:space="preserve">エネルギー源 </t>
    </r>
    <r>
      <rPr>
        <vertAlign val="superscript"/>
        <sz val="10"/>
        <rFont val="Times New Roman"/>
        <family val="1"/>
      </rPr>
      <t>1)</t>
    </r>
    <rPh sb="5" eb="6">
      <t>ゲン</t>
    </rPh>
    <phoneticPr fontId="4"/>
  </si>
  <si>
    <r>
      <rPr>
        <sz val="10"/>
        <rFont val="ＭＳ Ｐゴシック"/>
        <family val="3"/>
        <charset val="128"/>
      </rPr>
      <t>部門別エネルギー消費量（単位：</t>
    </r>
    <r>
      <rPr>
        <sz val="10"/>
        <rFont val="Times New Roman"/>
        <family val="1"/>
      </rPr>
      <t>PJ</t>
    </r>
    <r>
      <rPr>
        <sz val="10"/>
        <rFont val="ＭＳ Ｐゴシック"/>
        <family val="3"/>
        <charset val="128"/>
      </rPr>
      <t>）</t>
    </r>
    <rPh sb="0" eb="2">
      <t>ブモン</t>
    </rPh>
    <rPh sb="2" eb="3">
      <t>ベツ</t>
    </rPh>
    <phoneticPr fontId="3"/>
  </si>
  <si>
    <t>MJ/kg</t>
  </si>
  <si>
    <t>MJ/kg</t>
    <phoneticPr fontId="4"/>
  </si>
  <si>
    <r>
      <t>MJ/m</t>
    </r>
    <r>
      <rPr>
        <vertAlign val="superscript"/>
        <sz val="11"/>
        <rFont val="Times New Roman"/>
        <family val="1"/>
      </rPr>
      <t>3</t>
    </r>
    <phoneticPr fontId="4"/>
  </si>
  <si>
    <t>MJ/l</t>
  </si>
  <si>
    <t>MJ/kg</t>
    <phoneticPr fontId="4"/>
  </si>
  <si>
    <t>$N133</t>
    <phoneticPr fontId="4"/>
  </si>
  <si>
    <t>$N131</t>
    <phoneticPr fontId="4"/>
  </si>
  <si>
    <t>MJ/kWh</t>
    <phoneticPr fontId="4"/>
  </si>
  <si>
    <t>バイオマス</t>
    <phoneticPr fontId="4"/>
  </si>
  <si>
    <r>
      <t>MJ/m</t>
    </r>
    <r>
      <rPr>
        <vertAlign val="superscript"/>
        <sz val="11"/>
        <rFont val="Times New Roman"/>
        <family val="1"/>
      </rPr>
      <t>3</t>
    </r>
    <phoneticPr fontId="4"/>
  </si>
  <si>
    <r>
      <t>MJ/m</t>
    </r>
    <r>
      <rPr>
        <vertAlign val="superscript"/>
        <sz val="11"/>
        <rFont val="Times New Roman"/>
        <family val="1"/>
      </rPr>
      <t>3</t>
    </r>
    <phoneticPr fontId="4"/>
  </si>
  <si>
    <r>
      <rPr>
        <sz val="11"/>
        <rFont val="ＭＳ 明朝"/>
        <family val="1"/>
        <charset val="128"/>
      </rPr>
      <t>原油溶解ガス</t>
    </r>
    <phoneticPr fontId="4"/>
  </si>
  <si>
    <r>
      <rPr>
        <sz val="11"/>
        <rFont val="ＭＳ 明朝"/>
        <family val="1"/>
        <charset val="128"/>
      </rPr>
      <t>炭鉱ガス</t>
    </r>
    <phoneticPr fontId="4"/>
  </si>
  <si>
    <r>
      <rPr>
        <sz val="11"/>
        <rFont val="ＭＳ 明朝"/>
        <family val="1"/>
        <charset val="128"/>
      </rPr>
      <t>ガス田･随伴ガス</t>
    </r>
    <phoneticPr fontId="4"/>
  </si>
  <si>
    <t>MJ/kg</t>
    <phoneticPr fontId="4"/>
  </si>
  <si>
    <r>
      <rPr>
        <sz val="11"/>
        <rFont val="ＭＳ 明朝"/>
        <family val="1"/>
        <charset val="128"/>
      </rPr>
      <t>オイルコークス</t>
    </r>
    <phoneticPr fontId="4"/>
  </si>
  <si>
    <t>MJ/l</t>
    <phoneticPr fontId="4"/>
  </si>
  <si>
    <t>MJ/kg</t>
    <phoneticPr fontId="4"/>
  </si>
  <si>
    <r>
      <rPr>
        <sz val="11"/>
        <rFont val="ＭＳ 明朝"/>
        <family val="1"/>
        <charset val="128"/>
      </rPr>
      <t>原料炭</t>
    </r>
    <phoneticPr fontId="4"/>
  </si>
  <si>
    <r>
      <rPr>
        <sz val="11"/>
        <rFont val="ＭＳ 明朝"/>
        <family val="1"/>
        <charset val="128"/>
      </rPr>
      <t>単位</t>
    </r>
    <rPh sb="0" eb="2">
      <t>タンイ</t>
    </rPh>
    <phoneticPr fontId="4"/>
  </si>
  <si>
    <t>コード</t>
    <phoneticPr fontId="4"/>
  </si>
  <si>
    <r>
      <t>kgN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O/TJ</t>
    </r>
    <phoneticPr fontId="25"/>
  </si>
  <si>
    <t>EMEP/EEA air pollutant emission inventory guidebook 2013 Table 3-1</t>
    <phoneticPr fontId="4"/>
  </si>
  <si>
    <t>根拠・出典・備考</t>
  </si>
  <si>
    <r>
      <rPr>
        <sz val="9"/>
        <rFont val="ＭＳ Ｐゴシック"/>
        <family val="3"/>
        <charset val="128"/>
      </rPr>
      <t>単位</t>
    </r>
    <rPh sb="0" eb="2">
      <t>タンイ</t>
    </rPh>
    <phoneticPr fontId="29"/>
  </si>
  <si>
    <r>
      <rPr>
        <sz val="9"/>
        <rFont val="ＭＳ Ｐゴシック"/>
        <family val="3"/>
        <charset val="128"/>
      </rPr>
      <t>燃料種</t>
    </r>
    <rPh sb="0" eb="2">
      <t>ネンリョウ</t>
    </rPh>
    <rPh sb="2" eb="3">
      <t>シュ</t>
    </rPh>
    <phoneticPr fontId="29"/>
  </si>
  <si>
    <t>GJ/kl</t>
    <phoneticPr fontId="4"/>
  </si>
  <si>
    <t>GCV</t>
    <phoneticPr fontId="4"/>
  </si>
  <si>
    <t>潤滑油の総発熱量</t>
    <rPh sb="0" eb="3">
      <t>ジュンカツユ</t>
    </rPh>
    <rPh sb="4" eb="5">
      <t>ソウ</t>
    </rPh>
    <rPh sb="5" eb="7">
      <t>ハツネツ</t>
    </rPh>
    <rPh sb="7" eb="8">
      <t>リョウ</t>
    </rPh>
    <phoneticPr fontId="4"/>
  </si>
  <si>
    <t>-</t>
    <phoneticPr fontId="4"/>
  </si>
  <si>
    <r>
      <t>R</t>
    </r>
    <r>
      <rPr>
        <vertAlign val="subscript"/>
        <sz val="11"/>
        <rFont val="Times New Roman"/>
        <family val="1"/>
      </rPr>
      <t>2</t>
    </r>
    <phoneticPr fontId="4"/>
  </si>
  <si>
    <r>
      <rPr>
        <sz val="11"/>
        <rFont val="ＭＳ Ｐ明朝"/>
        <family val="1"/>
        <charset val="128"/>
      </rPr>
      <t>船舶用エンジン油販売量の割合</t>
    </r>
    <rPh sb="0" eb="2">
      <t>センパク</t>
    </rPh>
    <rPh sb="2" eb="3">
      <t>ヨウ</t>
    </rPh>
    <rPh sb="7" eb="8">
      <t>ユ</t>
    </rPh>
    <rPh sb="8" eb="10">
      <t>ハンバイ</t>
    </rPh>
    <rPh sb="10" eb="11">
      <t>リョウ</t>
    </rPh>
    <phoneticPr fontId="4"/>
  </si>
  <si>
    <r>
      <t>R</t>
    </r>
    <r>
      <rPr>
        <vertAlign val="subscript"/>
        <sz val="11"/>
        <rFont val="Times New Roman"/>
        <family val="1"/>
      </rPr>
      <t>1</t>
    </r>
    <phoneticPr fontId="4"/>
  </si>
  <si>
    <r>
      <rPr>
        <sz val="11"/>
        <rFont val="ＭＳ Ｐ明朝"/>
        <family val="1"/>
        <charset val="128"/>
      </rPr>
      <t>自動車用エンジン油販売量の割合</t>
    </r>
    <rPh sb="0" eb="4">
      <t>ジドウシャヨウ</t>
    </rPh>
    <rPh sb="8" eb="9">
      <t>ユ</t>
    </rPh>
    <rPh sb="9" eb="11">
      <t>ハンバイ</t>
    </rPh>
    <rPh sb="11" eb="12">
      <t>リョウ</t>
    </rPh>
    <rPh sb="13" eb="15">
      <t>ワリアイ</t>
    </rPh>
    <phoneticPr fontId="4"/>
  </si>
  <si>
    <t>1000 kl</t>
    <phoneticPr fontId="4"/>
  </si>
  <si>
    <t>DS</t>
    <phoneticPr fontId="4"/>
  </si>
  <si>
    <r>
      <rPr>
        <sz val="11"/>
        <rFont val="ＭＳ Ｐ明朝"/>
        <family val="1"/>
        <charset val="128"/>
      </rPr>
      <t>全潤滑油の国内向販売量</t>
    </r>
    <rPh sb="0" eb="1">
      <t>ゼン</t>
    </rPh>
    <rPh sb="1" eb="4">
      <t>ジュンカツユ</t>
    </rPh>
    <rPh sb="5" eb="8">
      <t>コクナイム</t>
    </rPh>
    <rPh sb="8" eb="10">
      <t>ハンバイ</t>
    </rPh>
    <rPh sb="10" eb="11">
      <t>リョウ</t>
    </rPh>
    <phoneticPr fontId="4"/>
  </si>
  <si>
    <r>
      <t>LC</t>
    </r>
    <r>
      <rPr>
        <vertAlign val="subscript"/>
        <sz val="11"/>
        <rFont val="Times New Roman"/>
        <family val="1"/>
      </rPr>
      <t>2</t>
    </r>
    <phoneticPr fontId="4"/>
  </si>
  <si>
    <t>1000 kl</t>
    <phoneticPr fontId="4"/>
  </si>
  <si>
    <r>
      <rPr>
        <sz val="11"/>
        <rFont val="ＭＳ Ｐ明朝"/>
        <family val="1"/>
        <charset val="128"/>
      </rPr>
      <t>船舶用シリンダー油消費量</t>
    </r>
    <rPh sb="0" eb="3">
      <t>センパクヨウ</t>
    </rPh>
    <rPh sb="8" eb="9">
      <t>ユ</t>
    </rPh>
    <rPh sb="9" eb="12">
      <t>ショウヒリョウ</t>
    </rPh>
    <phoneticPr fontId="4"/>
  </si>
  <si>
    <r>
      <t>LC</t>
    </r>
    <r>
      <rPr>
        <vertAlign val="subscript"/>
        <sz val="11"/>
        <rFont val="Times New Roman"/>
        <family val="1"/>
      </rPr>
      <t>1</t>
    </r>
    <phoneticPr fontId="4"/>
  </si>
  <si>
    <r>
      <rPr>
        <sz val="11"/>
        <rFont val="ＭＳ Ｐ明朝"/>
        <family val="1"/>
        <charset val="128"/>
      </rPr>
      <t>自動車用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サイクルエンジン油消費量</t>
    </r>
    <rPh sb="0" eb="4">
      <t>ジドウシャヨウ</t>
    </rPh>
    <rPh sb="13" eb="14">
      <t>ユ</t>
    </rPh>
    <rPh sb="14" eb="17">
      <t>ショウヒリョウ</t>
    </rPh>
    <phoneticPr fontId="4"/>
  </si>
  <si>
    <t>項目</t>
    <rPh sb="0" eb="1">
      <t>コウ</t>
    </rPh>
    <rPh sb="1" eb="2">
      <t>モク</t>
    </rPh>
    <phoneticPr fontId="4"/>
  </si>
  <si>
    <r>
      <t>EMEP/EEA air pollutant emission inventory</t>
    </r>
    <r>
      <rPr>
        <sz val="9"/>
        <rFont val="ＭＳ Ｐ明朝"/>
        <family val="1"/>
        <charset val="128"/>
      </rPr>
      <t>　</t>
    </r>
    <r>
      <rPr>
        <sz val="9"/>
        <rFont val="Times New Roman"/>
        <family val="1"/>
      </rPr>
      <t>guidebook 2013 Table 3-1</t>
    </r>
    <phoneticPr fontId="4"/>
  </si>
  <si>
    <r>
      <t>kgN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O/TJ</t>
    </r>
    <phoneticPr fontId="25"/>
  </si>
  <si>
    <r>
      <t>kgCH</t>
    </r>
    <r>
      <rPr>
        <vertAlign val="subscript"/>
        <sz val="9"/>
        <rFont val="Times New Roman"/>
        <family val="1"/>
      </rPr>
      <t>4</t>
    </r>
    <r>
      <rPr>
        <sz val="9"/>
        <rFont val="Times New Roman"/>
        <family val="1"/>
      </rPr>
      <t>/TJ</t>
    </r>
    <phoneticPr fontId="25"/>
  </si>
  <si>
    <r>
      <t>2006</t>
    </r>
    <r>
      <rPr>
        <sz val="9"/>
        <rFont val="ＭＳ Ｐ明朝"/>
        <family val="1"/>
        <charset val="128"/>
      </rPr>
      <t>年</t>
    </r>
    <r>
      <rPr>
        <sz val="9"/>
        <rFont val="Times New Roman"/>
        <family val="1"/>
      </rPr>
      <t>IPCC</t>
    </r>
    <r>
      <rPr>
        <sz val="9"/>
        <rFont val="ＭＳ Ｐ明朝"/>
        <family val="1"/>
        <charset val="128"/>
      </rPr>
      <t>ガイドライン</t>
    </r>
    <r>
      <rPr>
        <sz val="9"/>
        <rFont val="Times New Roman"/>
        <family val="1"/>
      </rPr>
      <t xml:space="preserve"> Table 3.5.3</t>
    </r>
    <rPh sb="4" eb="5">
      <t>ネン</t>
    </rPh>
    <phoneticPr fontId="4"/>
  </si>
  <si>
    <r>
      <t>kgN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O/TJ</t>
    </r>
    <phoneticPr fontId="25"/>
  </si>
  <si>
    <r>
      <t>kgCH</t>
    </r>
    <r>
      <rPr>
        <vertAlign val="subscript"/>
        <sz val="9"/>
        <rFont val="Times New Roman"/>
        <family val="1"/>
      </rPr>
      <t>4</t>
    </r>
    <r>
      <rPr>
        <sz val="9"/>
        <rFont val="Times New Roman"/>
        <family val="1"/>
      </rPr>
      <t>/TJ</t>
    </r>
    <phoneticPr fontId="25"/>
  </si>
  <si>
    <t>kt</t>
    <phoneticPr fontId="29"/>
  </si>
  <si>
    <r>
      <rPr>
        <sz val="9"/>
        <rFont val="ＭＳ 明朝"/>
        <family val="1"/>
        <charset val="128"/>
      </rPr>
      <t>コークス生産量</t>
    </r>
    <rPh sb="4" eb="7">
      <t>セイサンリョウ</t>
    </rPh>
    <phoneticPr fontId="29"/>
  </si>
  <si>
    <r>
      <rPr>
        <sz val="9"/>
        <rFont val="ＭＳ 明朝"/>
        <family val="1"/>
        <charset val="128"/>
      </rPr>
      <t>単位</t>
    </r>
    <rPh sb="0" eb="2">
      <t>タンイ</t>
    </rPh>
    <phoneticPr fontId="29"/>
  </si>
  <si>
    <r>
      <rPr>
        <sz val="9"/>
        <rFont val="ＭＳ 明朝"/>
        <family val="1"/>
        <charset val="128"/>
      </rPr>
      <t>項目</t>
    </r>
    <rPh sb="0" eb="2">
      <t>コウモク</t>
    </rPh>
    <phoneticPr fontId="29"/>
  </si>
  <si>
    <t>コークス生産量</t>
    <rPh sb="4" eb="7">
      <t>セイサンリョウ</t>
    </rPh>
    <phoneticPr fontId="29"/>
  </si>
  <si>
    <r>
      <t>CH</t>
    </r>
    <r>
      <rPr>
        <vertAlign val="subscript"/>
        <sz val="9"/>
        <rFont val="Times New Roman"/>
        <family val="1"/>
      </rPr>
      <t xml:space="preserve">4 </t>
    </r>
    <r>
      <rPr>
        <sz val="9"/>
        <rFont val="Times New Roman"/>
        <family val="1"/>
      </rPr>
      <t>EFs</t>
    </r>
    <phoneticPr fontId="29"/>
  </si>
  <si>
    <r>
      <t>kg-CH</t>
    </r>
    <r>
      <rPr>
        <vertAlign val="subscript"/>
        <sz val="9"/>
        <rFont val="Times New Roman"/>
        <family val="1"/>
      </rPr>
      <t>4</t>
    </r>
    <r>
      <rPr>
        <sz val="9"/>
        <rFont val="Times New Roman"/>
        <family val="1"/>
      </rPr>
      <t>/t</t>
    </r>
    <phoneticPr fontId="29"/>
  </si>
  <si>
    <t>1997-1999</t>
    <phoneticPr fontId="29"/>
  </si>
  <si>
    <t>1990-1996</t>
    <phoneticPr fontId="29"/>
  </si>
  <si>
    <r>
      <t xml:space="preserve">2) </t>
    </r>
    <r>
      <rPr>
        <sz val="11"/>
        <rFont val="ＭＳ Ｐ明朝"/>
        <family val="1"/>
        <charset val="128"/>
      </rPr>
      <t>化石燃料起源成分及び生物起源成分を含む。</t>
    </r>
    <rPh sb="3" eb="9">
      <t>カセキネンリョウキゲン</t>
    </rPh>
    <rPh sb="9" eb="11">
      <t>セイブン</t>
    </rPh>
    <rPh sb="11" eb="12">
      <t>オヨ</t>
    </rPh>
    <rPh sb="13" eb="15">
      <t>セイブツ</t>
    </rPh>
    <rPh sb="15" eb="17">
      <t>キゲン</t>
    </rPh>
    <rPh sb="17" eb="19">
      <t>セイブン</t>
    </rPh>
    <rPh sb="20" eb="21">
      <t>フク</t>
    </rPh>
    <phoneticPr fontId="29"/>
  </si>
  <si>
    <r>
      <t xml:space="preserve">1) </t>
    </r>
    <r>
      <rPr>
        <sz val="11"/>
        <rFont val="ＭＳ Ｐ明朝"/>
        <family val="1"/>
        <charset val="128"/>
      </rPr>
      <t>化石燃料起源成分のみ含む。</t>
    </r>
    <rPh sb="3" eb="7">
      <t>カセキネンリョウ</t>
    </rPh>
    <rPh sb="7" eb="9">
      <t>キゲン</t>
    </rPh>
    <rPh sb="9" eb="11">
      <t>セイブン</t>
    </rPh>
    <rPh sb="13" eb="14">
      <t>フク</t>
    </rPh>
    <phoneticPr fontId="29"/>
  </si>
  <si>
    <r>
      <t>g.</t>
    </r>
    <r>
      <rPr>
        <sz val="11"/>
        <rFont val="ＭＳ Ｐ明朝"/>
        <family val="1"/>
        <charset val="128"/>
      </rPr>
      <t>その他</t>
    </r>
    <phoneticPr fontId="29"/>
  </si>
  <si>
    <t>IE</t>
    <phoneticPr fontId="29"/>
  </si>
  <si>
    <r>
      <t>f.</t>
    </r>
    <r>
      <rPr>
        <sz val="11"/>
        <rFont val="ＭＳ Ｐ明朝"/>
        <family val="1"/>
        <charset val="128"/>
      </rPr>
      <t>窯業土石</t>
    </r>
    <rPh sb="2" eb="4">
      <t>ヨウギョウ</t>
    </rPh>
    <rPh sb="4" eb="6">
      <t>ドセキ</t>
    </rPh>
    <phoneticPr fontId="29"/>
  </si>
  <si>
    <r>
      <t>e.</t>
    </r>
    <r>
      <rPr>
        <sz val="11"/>
        <rFont val="ＭＳ 明朝"/>
        <family val="1"/>
        <charset val="128"/>
      </rPr>
      <t>食品加工・飲料</t>
    </r>
    <rPh sb="2" eb="4">
      <t>ショクヒン</t>
    </rPh>
    <rPh sb="4" eb="6">
      <t>カコウ</t>
    </rPh>
    <rPh sb="7" eb="9">
      <t>インリョウ</t>
    </rPh>
    <phoneticPr fontId="29"/>
  </si>
  <si>
    <r>
      <t>d.</t>
    </r>
    <r>
      <rPr>
        <sz val="11"/>
        <rFont val="ＭＳ 明朝"/>
        <family val="1"/>
        <charset val="128"/>
      </rPr>
      <t>パルプ・紙</t>
    </r>
    <rPh sb="6" eb="7">
      <t>カミ</t>
    </rPh>
    <phoneticPr fontId="29"/>
  </si>
  <si>
    <r>
      <t>c.</t>
    </r>
    <r>
      <rPr>
        <sz val="11"/>
        <rFont val="ＭＳ 明朝"/>
        <family val="1"/>
        <charset val="128"/>
      </rPr>
      <t>化学</t>
    </r>
    <rPh sb="2" eb="4">
      <t>カガク</t>
    </rPh>
    <phoneticPr fontId="29"/>
  </si>
  <si>
    <r>
      <t>b.</t>
    </r>
    <r>
      <rPr>
        <sz val="11"/>
        <rFont val="ＭＳ 明朝"/>
        <family val="1"/>
        <charset val="128"/>
      </rPr>
      <t>非鉄金属</t>
    </r>
    <rPh sb="2" eb="4">
      <t>ヒテツ</t>
    </rPh>
    <rPh sb="4" eb="6">
      <t>キンゾク</t>
    </rPh>
    <phoneticPr fontId="29"/>
  </si>
  <si>
    <r>
      <t>a.</t>
    </r>
    <r>
      <rPr>
        <sz val="11"/>
        <rFont val="ＭＳ 明朝"/>
        <family val="1"/>
        <charset val="128"/>
      </rPr>
      <t>鉄鋼</t>
    </r>
    <rPh sb="2" eb="4">
      <t>テッコウ</t>
    </rPh>
    <phoneticPr fontId="29"/>
  </si>
  <si>
    <r>
      <t xml:space="preserve">1.A.2. 
</t>
    </r>
    <r>
      <rPr>
        <sz val="11"/>
        <rFont val="ＭＳ 明朝"/>
        <family val="1"/>
        <charset val="128"/>
      </rPr>
      <t>製造業及び
建設業</t>
    </r>
    <phoneticPr fontId="29"/>
  </si>
  <si>
    <r>
      <t>kt-N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4"/>
  </si>
  <si>
    <r>
      <t>c.</t>
    </r>
    <r>
      <rPr>
        <sz val="11"/>
        <rFont val="ＭＳ 明朝"/>
        <family val="1"/>
        <charset val="128"/>
      </rPr>
      <t>固体燃料製造及び
他エネルギー産業</t>
    </r>
    <rPh sb="2" eb="4">
      <t>コタイ</t>
    </rPh>
    <rPh sb="4" eb="6">
      <t>ネンリョウ</t>
    </rPh>
    <rPh sb="6" eb="8">
      <t>セイゾウ</t>
    </rPh>
    <rPh sb="8" eb="9">
      <t>オヨ</t>
    </rPh>
    <rPh sb="11" eb="12">
      <t>タ</t>
    </rPh>
    <rPh sb="17" eb="19">
      <t>サンギョウ</t>
    </rPh>
    <phoneticPr fontId="29"/>
  </si>
  <si>
    <r>
      <t>b.</t>
    </r>
    <r>
      <rPr>
        <sz val="11"/>
        <rFont val="ＭＳ 明朝"/>
        <family val="1"/>
        <charset val="128"/>
      </rPr>
      <t>石油精製</t>
    </r>
    <rPh sb="2" eb="4">
      <t>セキユ</t>
    </rPh>
    <rPh sb="4" eb="6">
      <t>セイセイ</t>
    </rPh>
    <phoneticPr fontId="29"/>
  </si>
  <si>
    <r>
      <t>a.</t>
    </r>
    <r>
      <rPr>
        <sz val="11"/>
        <rFont val="ＭＳ 明朝"/>
        <family val="1"/>
        <charset val="128"/>
      </rPr>
      <t>発電及び熱供給</t>
    </r>
    <rPh sb="2" eb="4">
      <t>ハツデン</t>
    </rPh>
    <rPh sb="4" eb="5">
      <t>オヨ</t>
    </rPh>
    <rPh sb="6" eb="9">
      <t>ネツキョウキュウ</t>
    </rPh>
    <phoneticPr fontId="29"/>
  </si>
  <si>
    <r>
      <t xml:space="preserve">1.A.1. 
</t>
    </r>
    <r>
      <rPr>
        <sz val="11"/>
        <rFont val="ＭＳ 明朝"/>
        <family val="1"/>
        <charset val="128"/>
      </rPr>
      <t>エネルギー
産業</t>
    </r>
    <rPh sb="14" eb="16">
      <t>サンギョウ</t>
    </rPh>
    <phoneticPr fontId="29"/>
  </si>
  <si>
    <r>
      <t>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r>
      <rPr>
        <vertAlign val="superscript"/>
        <sz val="11"/>
        <rFont val="Times New Roman"/>
        <family val="1"/>
      </rPr>
      <t xml:space="preserve"> 2)</t>
    </r>
    <phoneticPr fontId="29"/>
  </si>
  <si>
    <r>
      <t xml:space="preserve">1.A.2. 
</t>
    </r>
    <r>
      <rPr>
        <sz val="11"/>
        <rFont val="ＭＳ 明朝"/>
        <family val="1"/>
        <charset val="128"/>
      </rPr>
      <t>製造業及び
建設業</t>
    </r>
    <phoneticPr fontId="29"/>
  </si>
  <si>
    <r>
      <t>CH</t>
    </r>
    <r>
      <rPr>
        <vertAlign val="subscript"/>
        <sz val="11"/>
        <rFont val="Times New Roman"/>
        <family val="1"/>
      </rPr>
      <t>4</t>
    </r>
    <r>
      <rPr>
        <vertAlign val="superscript"/>
        <sz val="11"/>
        <rFont val="Times New Roman"/>
        <family val="1"/>
      </rPr>
      <t xml:space="preserve"> 2)</t>
    </r>
    <phoneticPr fontId="29"/>
  </si>
  <si>
    <r>
      <t xml:space="preserve">1.A.2. 
</t>
    </r>
    <r>
      <rPr>
        <sz val="11"/>
        <rFont val="ＭＳ 明朝"/>
        <family val="1"/>
        <charset val="128"/>
      </rPr>
      <t>製造業及び
建設業</t>
    </r>
    <rPh sb="8" eb="11">
      <t>セイゾウギョウ</t>
    </rPh>
    <phoneticPr fontId="29"/>
  </si>
  <si>
    <r>
      <t>CO</t>
    </r>
    <r>
      <rPr>
        <vertAlign val="subscript"/>
        <sz val="11"/>
        <rFont val="Times New Roman"/>
        <family val="1"/>
      </rPr>
      <t>2</t>
    </r>
    <r>
      <rPr>
        <vertAlign val="superscript"/>
        <sz val="11"/>
        <rFont val="Times New Roman"/>
        <family val="1"/>
      </rPr>
      <t xml:space="preserve"> 1)</t>
    </r>
    <phoneticPr fontId="29"/>
  </si>
  <si>
    <r>
      <t>kt-CO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換算</t>
    </r>
    <rPh sb="7" eb="9">
      <t>カンサン</t>
    </rPh>
    <phoneticPr fontId="29"/>
  </si>
  <si>
    <t>全ガス合計</t>
    <rPh sb="0" eb="1">
      <t>ゼン</t>
    </rPh>
    <rPh sb="3" eb="5">
      <t>ゴウケイ</t>
    </rPh>
    <phoneticPr fontId="4"/>
  </si>
  <si>
    <r>
      <t>kt-N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29"/>
  </si>
  <si>
    <r>
      <t xml:space="preserve">d. </t>
    </r>
    <r>
      <rPr>
        <sz val="11"/>
        <rFont val="ＭＳ Ｐ明朝"/>
        <family val="1"/>
        <charset val="128"/>
      </rPr>
      <t>その他（地熱発電）</t>
    </r>
    <rPh sb="5" eb="6">
      <t>タ</t>
    </rPh>
    <rPh sb="7" eb="9">
      <t>チネツ</t>
    </rPh>
    <rPh sb="9" eb="11">
      <t>ハツデン</t>
    </rPh>
    <phoneticPr fontId="4"/>
  </si>
  <si>
    <r>
      <t xml:space="preserve">c. </t>
    </r>
    <r>
      <rPr>
        <sz val="11"/>
        <rFont val="ＭＳ 明朝"/>
        <family val="1"/>
        <charset val="128"/>
      </rPr>
      <t>通気弁及びフレアリング</t>
    </r>
    <rPh sb="6" eb="7">
      <t>オヨ</t>
    </rPh>
    <phoneticPr fontId="29"/>
  </si>
  <si>
    <r>
      <t xml:space="preserve">b. </t>
    </r>
    <r>
      <rPr>
        <sz val="11"/>
        <rFont val="ＭＳ 明朝"/>
        <family val="1"/>
        <charset val="128"/>
      </rPr>
      <t>天然ガス</t>
    </r>
    <rPh sb="3" eb="5">
      <t>テンネン</t>
    </rPh>
    <phoneticPr fontId="47"/>
  </si>
  <si>
    <r>
      <t xml:space="preserve">       </t>
    </r>
    <r>
      <rPr>
        <sz val="11"/>
        <rFont val="ＭＳ Ｐ明朝"/>
        <family val="1"/>
        <charset val="128"/>
      </rPr>
      <t>天然ガス</t>
    </r>
    <phoneticPr fontId="4"/>
  </si>
  <si>
    <r>
      <t xml:space="preserve">a. </t>
    </r>
    <r>
      <rPr>
        <sz val="11"/>
        <rFont val="ＭＳ 明朝"/>
        <family val="1"/>
        <charset val="128"/>
      </rPr>
      <t>石油</t>
    </r>
    <rPh sb="3" eb="5">
      <t>セキユ</t>
    </rPh>
    <phoneticPr fontId="47"/>
  </si>
  <si>
    <r>
      <t xml:space="preserve">1.B.2 </t>
    </r>
    <r>
      <rPr>
        <sz val="11"/>
        <rFont val="ＭＳ Ｐ明朝"/>
        <family val="1"/>
        <charset val="128"/>
      </rPr>
      <t>石油及び</t>
    </r>
    <phoneticPr fontId="47"/>
  </si>
  <si>
    <r>
      <t>c.</t>
    </r>
    <r>
      <rPr>
        <sz val="11"/>
        <rFont val="ＭＳ Ｐ明朝"/>
        <family val="1"/>
        <charset val="128"/>
      </rPr>
      <t>その他（制御不能な燃焼
　および石炭ずりでの燃焼）</t>
    </r>
    <rPh sb="4" eb="5">
      <t>タ</t>
    </rPh>
    <phoneticPr fontId="4"/>
  </si>
  <si>
    <r>
      <t xml:space="preserve">b. </t>
    </r>
    <r>
      <rPr>
        <sz val="11"/>
        <rFont val="ＭＳ Ｐ明朝"/>
        <family val="1"/>
        <charset val="128"/>
      </rPr>
      <t>固体燃料転換</t>
    </r>
    <rPh sb="3" eb="9">
      <t>コタイネンリョウテンカン</t>
    </rPh>
    <phoneticPr fontId="4"/>
  </si>
  <si>
    <r>
      <t xml:space="preserve">a. </t>
    </r>
    <r>
      <rPr>
        <sz val="11"/>
        <rFont val="ＭＳ 明朝"/>
        <family val="1"/>
        <charset val="128"/>
      </rPr>
      <t>石炭採掘</t>
    </r>
    <rPh sb="3" eb="5">
      <t>セキタン</t>
    </rPh>
    <rPh sb="5" eb="7">
      <t>サイクツ</t>
    </rPh>
    <phoneticPr fontId="47"/>
  </si>
  <si>
    <r>
      <t xml:space="preserve">1.B.1 </t>
    </r>
    <r>
      <rPr>
        <sz val="11"/>
        <rFont val="ＭＳ 明朝"/>
        <family val="1"/>
        <charset val="128"/>
      </rPr>
      <t>固体燃料</t>
    </r>
    <rPh sb="6" eb="8">
      <t>コタイ</t>
    </rPh>
    <rPh sb="8" eb="10">
      <t>ネンリョウ</t>
    </rPh>
    <phoneticPr fontId="47"/>
  </si>
  <si>
    <r>
      <t>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29"/>
  </si>
  <si>
    <r>
      <t>kt-CO</t>
    </r>
    <r>
      <rPr>
        <vertAlign val="subscript"/>
        <sz val="11"/>
        <rFont val="Times New Roman"/>
        <family val="1"/>
      </rPr>
      <t>2</t>
    </r>
    <phoneticPr fontId="29"/>
  </si>
  <si>
    <r>
      <t>CO</t>
    </r>
    <r>
      <rPr>
        <vertAlign val="subscript"/>
        <sz val="11"/>
        <rFont val="Times New Roman"/>
        <family val="1"/>
      </rPr>
      <t>2</t>
    </r>
    <phoneticPr fontId="29"/>
  </si>
  <si>
    <r>
      <t>kt-CH</t>
    </r>
    <r>
      <rPr>
        <vertAlign val="subscript"/>
        <sz val="11"/>
        <rFont val="Times New Roman"/>
        <family val="1"/>
      </rPr>
      <t>4</t>
    </r>
    <phoneticPr fontId="29"/>
  </si>
  <si>
    <r>
      <t xml:space="preserve">       </t>
    </r>
    <r>
      <rPr>
        <sz val="11"/>
        <rFont val="ＭＳ Ｐ明朝"/>
        <family val="1"/>
        <charset val="128"/>
      </rPr>
      <t>天然ガス</t>
    </r>
    <phoneticPr fontId="4"/>
  </si>
  <si>
    <r>
      <t xml:space="preserve">1.B.2 </t>
    </r>
    <r>
      <rPr>
        <sz val="11"/>
        <rFont val="ＭＳ Ｐ明朝"/>
        <family val="1"/>
        <charset val="128"/>
      </rPr>
      <t>石油及び</t>
    </r>
    <phoneticPr fontId="47"/>
  </si>
  <si>
    <r>
      <t>CH</t>
    </r>
    <r>
      <rPr>
        <vertAlign val="subscript"/>
        <sz val="11"/>
        <rFont val="Times New Roman"/>
        <family val="1"/>
      </rPr>
      <t>4</t>
    </r>
    <phoneticPr fontId="29"/>
  </si>
  <si>
    <r>
      <rPr>
        <sz val="11"/>
        <rFont val="ＭＳ 明朝"/>
        <family val="1"/>
        <charset val="128"/>
      </rPr>
      <t>部門</t>
    </r>
  </si>
  <si>
    <t>Gas</t>
    <phoneticPr fontId="29"/>
  </si>
  <si>
    <r>
      <t xml:space="preserve">1.A.1.b </t>
    </r>
    <r>
      <rPr>
        <sz val="10"/>
        <rFont val="ＭＳ Ｐ明朝"/>
        <family val="1"/>
        <charset val="128"/>
      </rPr>
      <t>石油精製</t>
    </r>
    <rPh sb="8" eb="10">
      <t>セキユ</t>
    </rPh>
    <rPh sb="10" eb="12">
      <t>セイセイ</t>
    </rPh>
    <phoneticPr fontId="4"/>
  </si>
  <si>
    <t>kt</t>
    <phoneticPr fontId="4"/>
  </si>
  <si>
    <t>夕張</t>
  </si>
  <si>
    <r>
      <t xml:space="preserve">2.B.1 </t>
    </r>
    <r>
      <rPr>
        <sz val="10"/>
        <rFont val="ＭＳ Ｐ明朝"/>
        <family val="1"/>
        <charset val="128"/>
      </rPr>
      <t>アンモニア製造</t>
    </r>
    <rPh sb="11" eb="13">
      <t>セイゾウ</t>
    </rPh>
    <phoneticPr fontId="4"/>
  </si>
  <si>
    <t>長岡</t>
  </si>
  <si>
    <t>申川</t>
  </si>
  <si>
    <t>頸城</t>
  </si>
  <si>
    <t>計上カテゴリー</t>
    <rPh sb="0" eb="2">
      <t>ケイジョウ</t>
    </rPh>
    <phoneticPr fontId="4"/>
  </si>
  <si>
    <r>
      <rPr>
        <sz val="10"/>
        <rFont val="ＭＳ 明朝"/>
        <family val="1"/>
        <charset val="128"/>
      </rPr>
      <t>単位</t>
    </r>
    <rPh sb="0" eb="2">
      <t>タンイ</t>
    </rPh>
    <phoneticPr fontId="29"/>
  </si>
  <si>
    <t>圧入サイト</t>
    <rPh sb="0" eb="2">
      <t>アツニュウ</t>
    </rPh>
    <phoneticPr fontId="4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</si>
  <si>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3-</t>
    </r>
    <rPh sb="0" eb="1">
      <t>ヒョウ</t>
    </rPh>
    <phoneticPr fontId="29"/>
  </si>
  <si>
    <r>
      <t xml:space="preserve">1.C.3 </t>
    </r>
    <r>
      <rPr>
        <sz val="10"/>
        <rFont val="ＭＳ Ｐ明朝"/>
        <family val="1"/>
        <charset val="128"/>
      </rPr>
      <t>その他</t>
    </r>
    <rPh sb="8" eb="9">
      <t>タ</t>
    </rPh>
    <phoneticPr fontId="47"/>
  </si>
  <si>
    <r>
      <t xml:space="preserve">b. </t>
    </r>
    <r>
      <rPr>
        <sz val="10"/>
        <rFont val="ＭＳ 明朝"/>
        <family val="1"/>
        <charset val="128"/>
      </rPr>
      <t>貯留</t>
    </r>
    <rPh sb="3" eb="5">
      <t>チョリュウ</t>
    </rPh>
    <phoneticPr fontId="4"/>
  </si>
  <si>
    <r>
      <t xml:space="preserve">a. </t>
    </r>
    <r>
      <rPr>
        <sz val="10"/>
        <rFont val="ＭＳ Ｐ明朝"/>
        <family val="1"/>
        <charset val="128"/>
      </rPr>
      <t>圧入</t>
    </r>
    <rPh sb="3" eb="5">
      <t>アツニュウ</t>
    </rPh>
    <phoneticPr fontId="47"/>
  </si>
  <si>
    <r>
      <t xml:space="preserve">1.C.2 </t>
    </r>
    <r>
      <rPr>
        <sz val="10"/>
        <rFont val="ＭＳ Ｐ明朝"/>
        <family val="1"/>
        <charset val="128"/>
      </rPr>
      <t>圧入及び貯留</t>
    </r>
    <rPh sb="6" eb="8">
      <t>アツニュウ</t>
    </rPh>
    <rPh sb="8" eb="9">
      <t>オヨ</t>
    </rPh>
    <rPh sb="10" eb="12">
      <t>チョリュウ</t>
    </rPh>
    <phoneticPr fontId="47"/>
  </si>
  <si>
    <r>
      <t xml:space="preserve">c. </t>
    </r>
    <r>
      <rPr>
        <sz val="10"/>
        <rFont val="ＭＳ Ｐ明朝"/>
        <family val="1"/>
        <charset val="128"/>
      </rPr>
      <t>その他</t>
    </r>
    <rPh sb="5" eb="6">
      <t>タ</t>
    </rPh>
    <phoneticPr fontId="4"/>
  </si>
  <si>
    <r>
      <t xml:space="preserve">b. </t>
    </r>
    <r>
      <rPr>
        <sz val="10"/>
        <rFont val="ＭＳ Ｐ明朝"/>
        <family val="1"/>
        <charset val="128"/>
      </rPr>
      <t>船舶</t>
    </r>
    <rPh sb="3" eb="5">
      <t>センパク</t>
    </rPh>
    <phoneticPr fontId="4"/>
  </si>
  <si>
    <r>
      <t xml:space="preserve">a. </t>
    </r>
    <r>
      <rPr>
        <sz val="10"/>
        <rFont val="ＭＳ Ｐ明朝"/>
        <family val="1"/>
        <charset val="128"/>
      </rPr>
      <t>パイプライン</t>
    </r>
    <phoneticPr fontId="47"/>
  </si>
  <si>
    <r>
      <t>1.C.1 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の輸送</t>
    </r>
    <rPh sb="10" eb="12">
      <t>ユソウ</t>
    </rPh>
    <phoneticPr fontId="47"/>
  </si>
  <si>
    <t>部門</t>
    <rPh sb="0" eb="2">
      <t>ブモン</t>
    </rPh>
    <phoneticPr fontId="3"/>
  </si>
  <si>
    <r>
      <t>1.C. CO2</t>
    </r>
    <r>
      <rPr>
        <sz val="10"/>
        <rFont val="ＭＳ Ｐ明朝"/>
        <family val="1"/>
        <charset val="128"/>
      </rPr>
      <t>の輸送と貯留</t>
    </r>
    <rPh sb="9" eb="11">
      <t>ユソウ</t>
    </rPh>
    <rPh sb="12" eb="14">
      <t>チョリュウ</t>
    </rPh>
    <phoneticPr fontId="4"/>
  </si>
  <si>
    <t>九重</t>
    <rPh sb="0" eb="2">
      <t>ココノエ</t>
    </rPh>
    <phoneticPr fontId="47"/>
  </si>
  <si>
    <t>八丈島</t>
    <rPh sb="0" eb="3">
      <t>ハチジョウジマ</t>
    </rPh>
    <phoneticPr fontId="47"/>
  </si>
  <si>
    <t>滝上</t>
    <rPh sb="0" eb="1">
      <t>タキ</t>
    </rPh>
    <rPh sb="1" eb="2">
      <t>ウエ</t>
    </rPh>
    <phoneticPr fontId="47"/>
  </si>
  <si>
    <t>大霧</t>
    <rPh sb="0" eb="1">
      <t>オオ</t>
    </rPh>
    <rPh sb="1" eb="2">
      <t>キリ</t>
    </rPh>
    <phoneticPr fontId="47"/>
  </si>
  <si>
    <t>柳津西山</t>
    <rPh sb="0" eb="2">
      <t>ヤナヅ</t>
    </rPh>
    <rPh sb="2" eb="4">
      <t>ニシヤマ</t>
    </rPh>
    <phoneticPr fontId="47"/>
  </si>
  <si>
    <t>澄川</t>
    <rPh sb="0" eb="2">
      <t>スミカワ</t>
    </rPh>
    <phoneticPr fontId="47"/>
  </si>
  <si>
    <t>山川</t>
    <rPh sb="0" eb="2">
      <t>ヤマカワ</t>
    </rPh>
    <phoneticPr fontId="47"/>
  </si>
  <si>
    <t>上の岱</t>
    <rPh sb="0" eb="1">
      <t>ウエ</t>
    </rPh>
    <phoneticPr fontId="47"/>
  </si>
  <si>
    <t>霧島国際ホテル</t>
    <rPh sb="0" eb="2">
      <t>キリシマ</t>
    </rPh>
    <rPh sb="2" eb="4">
      <t>コクサイ</t>
    </rPh>
    <phoneticPr fontId="47"/>
  </si>
  <si>
    <t>森</t>
    <rPh sb="0" eb="1">
      <t>モリ</t>
    </rPh>
    <phoneticPr fontId="47"/>
  </si>
  <si>
    <t>杉乃井</t>
    <rPh sb="0" eb="3">
      <t>スギノイ</t>
    </rPh>
    <phoneticPr fontId="47"/>
  </si>
  <si>
    <t>葛根田2号</t>
    <rPh sb="0" eb="1">
      <t>クズ</t>
    </rPh>
    <rPh sb="1" eb="2">
      <t>ネ</t>
    </rPh>
    <rPh sb="2" eb="3">
      <t>タ</t>
    </rPh>
    <rPh sb="4" eb="5">
      <t>ゴウ</t>
    </rPh>
    <phoneticPr fontId="47"/>
  </si>
  <si>
    <t>葛根田1号</t>
    <rPh sb="0" eb="1">
      <t>クズ</t>
    </rPh>
    <rPh sb="1" eb="2">
      <t>ネ</t>
    </rPh>
    <rPh sb="2" eb="3">
      <t>タ</t>
    </rPh>
    <rPh sb="4" eb="5">
      <t>ゴウ</t>
    </rPh>
    <phoneticPr fontId="47"/>
  </si>
  <si>
    <t>八丁原2号</t>
    <rPh sb="0" eb="3">
      <t>ハッチョウバラ</t>
    </rPh>
    <rPh sb="4" eb="5">
      <t>ゴウ</t>
    </rPh>
    <phoneticPr fontId="47"/>
  </si>
  <si>
    <t>八丁原1号</t>
    <rPh sb="0" eb="3">
      <t>ハッチョウバラ</t>
    </rPh>
    <rPh sb="4" eb="5">
      <t>ゴウ</t>
    </rPh>
    <phoneticPr fontId="47"/>
  </si>
  <si>
    <t>鬼首</t>
    <rPh sb="0" eb="1">
      <t>オニ</t>
    </rPh>
    <rPh sb="1" eb="2">
      <t>クビ</t>
    </rPh>
    <phoneticPr fontId="47"/>
  </si>
  <si>
    <t>大沼</t>
    <rPh sb="0" eb="2">
      <t>オオヌマ</t>
    </rPh>
    <phoneticPr fontId="47"/>
  </si>
  <si>
    <t>大岳</t>
    <rPh sb="0" eb="2">
      <t>オオダケ</t>
    </rPh>
    <phoneticPr fontId="47"/>
  </si>
  <si>
    <t>松川</t>
    <rPh sb="0" eb="2">
      <t>マツカワ</t>
    </rPh>
    <phoneticPr fontId="47"/>
  </si>
  <si>
    <r>
      <t>[t-CH</t>
    </r>
    <r>
      <rPr>
        <vertAlign val="subscript"/>
        <sz val="10"/>
        <rFont val="Times New Roman"/>
        <family val="1"/>
      </rPr>
      <t>4</t>
    </r>
    <r>
      <rPr>
        <sz val="10"/>
        <rFont val="Times New Roman"/>
        <family val="1"/>
      </rPr>
      <t>/kt]</t>
    </r>
    <phoneticPr fontId="47"/>
  </si>
  <si>
    <r>
      <t>[t-CO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/kt]</t>
    </r>
    <phoneticPr fontId="47"/>
  </si>
  <si>
    <t>[kt]</t>
    <phoneticPr fontId="4"/>
  </si>
  <si>
    <r>
      <t>CH</t>
    </r>
    <r>
      <rPr>
        <vertAlign val="subscript"/>
        <sz val="10"/>
        <rFont val="Times New Roman"/>
        <family val="1"/>
      </rPr>
      <t>4</t>
    </r>
    <phoneticPr fontId="4"/>
  </si>
  <si>
    <r>
      <t>CO</t>
    </r>
    <r>
      <rPr>
        <vertAlign val="subscript"/>
        <sz val="10"/>
        <rFont val="Times New Roman"/>
        <family val="1"/>
      </rPr>
      <t>2</t>
    </r>
    <phoneticPr fontId="4"/>
  </si>
  <si>
    <t>発電所名</t>
    <rPh sb="0" eb="2">
      <t>ハツデン</t>
    </rPh>
    <rPh sb="2" eb="3">
      <t>ショ</t>
    </rPh>
    <rPh sb="3" eb="4">
      <t>メイ</t>
    </rPh>
    <phoneticPr fontId="4"/>
  </si>
  <si>
    <r>
      <rPr>
        <sz val="10"/>
        <rFont val="ＭＳ 明朝"/>
        <family val="1"/>
        <charset val="128"/>
      </rPr>
      <t>蒸気生産量</t>
    </r>
    <rPh sb="0" eb="2">
      <t>ジョウキ</t>
    </rPh>
    <rPh sb="2" eb="4">
      <t>セイサン</t>
    </rPh>
    <rPh sb="4" eb="5">
      <t>リョウ</t>
    </rPh>
    <phoneticPr fontId="4"/>
  </si>
  <si>
    <t>排出係数</t>
    <rPh sb="0" eb="2">
      <t>ハイシュツ</t>
    </rPh>
    <rPh sb="2" eb="4">
      <t>ケイスウ</t>
    </rPh>
    <phoneticPr fontId="4"/>
  </si>
  <si>
    <t>各地熱発電所の排出係数と活動量</t>
    <rPh sb="0" eb="1">
      <t>カク</t>
    </rPh>
    <rPh sb="1" eb="3">
      <t>チネツ</t>
    </rPh>
    <rPh sb="3" eb="5">
      <t>ハツデン</t>
    </rPh>
    <rPh sb="5" eb="6">
      <t>ショ</t>
    </rPh>
    <rPh sb="7" eb="9">
      <t>ハイシュツ</t>
    </rPh>
    <rPh sb="9" eb="11">
      <t>ケイスウ</t>
    </rPh>
    <rPh sb="12" eb="14">
      <t>カツドウ</t>
    </rPh>
    <rPh sb="14" eb="15">
      <t>リョウ</t>
    </rPh>
    <phoneticPr fontId="4"/>
  </si>
  <si>
    <r>
      <rPr>
        <sz val="10"/>
        <rFont val="ＭＳ 明朝"/>
        <family val="1"/>
        <charset val="128"/>
      </rPr>
      <t>項目</t>
    </r>
    <rPh sb="0" eb="2">
      <t>コウモク</t>
    </rPh>
    <phoneticPr fontId="29"/>
  </si>
  <si>
    <r>
      <rPr>
        <sz val="10"/>
        <rFont val="ＭＳ 明朝"/>
        <family val="1"/>
        <charset val="128"/>
      </rPr>
      <t>試油試ガステストを実施した坑井数</t>
    </r>
    <phoneticPr fontId="29"/>
  </si>
  <si>
    <r>
      <rPr>
        <sz val="10"/>
        <rFont val="ＭＳ 明朝"/>
        <family val="1"/>
        <charset val="128"/>
      </rPr>
      <t>本</t>
    </r>
    <rPh sb="0" eb="1">
      <t>ホン</t>
    </rPh>
    <phoneticPr fontId="29"/>
  </si>
  <si>
    <r>
      <rPr>
        <sz val="10"/>
        <rFont val="ＭＳ 明朝"/>
        <family val="1"/>
        <charset val="128"/>
      </rPr>
      <t>成功井数</t>
    </r>
    <rPh sb="0" eb="2">
      <t>セイコウ</t>
    </rPh>
    <rPh sb="2" eb="3">
      <t>セイ</t>
    </rPh>
    <phoneticPr fontId="29"/>
  </si>
  <si>
    <r>
      <rPr>
        <sz val="10"/>
        <rFont val="ＭＳ 明朝"/>
        <family val="1"/>
        <charset val="128"/>
      </rPr>
      <t>試掘井数</t>
    </r>
    <rPh sb="2" eb="3">
      <t>セイ</t>
    </rPh>
    <phoneticPr fontId="29"/>
  </si>
  <si>
    <r>
      <t>10</t>
    </r>
    <r>
      <rPr>
        <vertAlign val="super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 xml:space="preserve"> m</t>
    </r>
    <r>
      <rPr>
        <vertAlign val="superscript"/>
        <sz val="10"/>
        <color theme="1"/>
        <rFont val="Times New Roman"/>
        <family val="1"/>
      </rPr>
      <t>3</t>
    </r>
    <phoneticPr fontId="4"/>
  </si>
  <si>
    <t>合計</t>
    <rPh sb="0" eb="2">
      <t>ゴウケイ</t>
    </rPh>
    <phoneticPr fontId="53"/>
  </si>
  <si>
    <t>片貝ガス田</t>
    <rPh sb="0" eb="2">
      <t>カタガイ</t>
    </rPh>
    <rPh sb="4" eb="5">
      <t>デン</t>
    </rPh>
    <phoneticPr fontId="53"/>
  </si>
  <si>
    <t>南長岡ガス田</t>
    <rPh sb="0" eb="1">
      <t>ミナミ</t>
    </rPh>
    <rPh sb="1" eb="3">
      <t>ナガオカ</t>
    </rPh>
    <rPh sb="5" eb="6">
      <t>デン</t>
    </rPh>
    <phoneticPr fontId="53"/>
  </si>
  <si>
    <t>南長岡ガス田、片貝ガス田からの天然ガス生産量</t>
    <rPh sb="0" eb="1">
      <t>ミナミ</t>
    </rPh>
    <rPh sb="1" eb="3">
      <t>ナガオカ</t>
    </rPh>
    <rPh sb="5" eb="6">
      <t>デン</t>
    </rPh>
    <rPh sb="7" eb="9">
      <t>カタガイ</t>
    </rPh>
    <rPh sb="11" eb="12">
      <t>デン</t>
    </rPh>
    <rPh sb="15" eb="17">
      <t>テンネン</t>
    </rPh>
    <rPh sb="19" eb="21">
      <t>セイサン</t>
    </rPh>
    <rPh sb="21" eb="22">
      <t>リョウ</t>
    </rPh>
    <phoneticPr fontId="4"/>
  </si>
  <si>
    <r>
      <t>kg-CO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/m</t>
    </r>
    <r>
      <rPr>
        <vertAlign val="superscript"/>
        <sz val="10"/>
        <color theme="1"/>
        <rFont val="Times New Roman"/>
        <family val="1"/>
      </rPr>
      <t>3</t>
    </r>
    <phoneticPr fontId="4"/>
  </si>
  <si>
    <r>
      <t>10</t>
    </r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5"/>
  </si>
  <si>
    <t>合計（体積換算）</t>
    <rPh sb="0" eb="2">
      <t>ゴウケイ</t>
    </rPh>
    <rPh sb="3" eb="5">
      <t>タイセキ</t>
    </rPh>
    <rPh sb="5" eb="7">
      <t>カンザン</t>
    </rPh>
    <phoneticPr fontId="4"/>
  </si>
  <si>
    <r>
      <t>MJ/m</t>
    </r>
    <r>
      <rPr>
        <vertAlign val="superscript"/>
        <sz val="10"/>
        <rFont val="Times New Roman"/>
        <family val="1"/>
      </rPr>
      <t>3</t>
    </r>
    <phoneticPr fontId="25"/>
  </si>
  <si>
    <t>体積当たり発熱量</t>
    <rPh sb="0" eb="2">
      <t>タイセキ</t>
    </rPh>
    <rPh sb="2" eb="3">
      <t>ア</t>
    </rPh>
    <rPh sb="5" eb="7">
      <t>ハツネツ</t>
    </rPh>
    <rPh sb="7" eb="8">
      <t>リョウ</t>
    </rPh>
    <phoneticPr fontId="4"/>
  </si>
  <si>
    <t>PJ</t>
    <phoneticPr fontId="47"/>
  </si>
  <si>
    <t>合計（上記計）</t>
    <rPh sb="0" eb="2">
      <t>ゴウケイ</t>
    </rPh>
    <rPh sb="3" eb="5">
      <t>ジョウキ</t>
    </rPh>
    <rPh sb="5" eb="6">
      <t>ケイ</t>
    </rPh>
    <phoneticPr fontId="4"/>
  </si>
  <si>
    <t>NO</t>
    <phoneticPr fontId="4"/>
  </si>
  <si>
    <r>
      <rPr>
        <sz val="10"/>
        <rFont val="ＭＳ 明朝"/>
        <family val="1"/>
        <charset val="128"/>
      </rPr>
      <t>大口ガス事業者</t>
    </r>
    <rPh sb="0" eb="2">
      <t>オオグチ</t>
    </rPh>
    <rPh sb="4" eb="7">
      <t>ジギョウシャ</t>
    </rPh>
    <phoneticPr fontId="13"/>
  </si>
  <si>
    <r>
      <rPr>
        <sz val="10"/>
        <rFont val="ＭＳ 明朝"/>
        <family val="1"/>
        <charset val="128"/>
      </rPr>
      <t>ガス導管事業者</t>
    </r>
    <rPh sb="2" eb="4">
      <t>ドウカン</t>
    </rPh>
    <rPh sb="4" eb="6">
      <t>ジギョウ</t>
    </rPh>
    <rPh sb="6" eb="7">
      <t>シャ</t>
    </rPh>
    <phoneticPr fontId="13"/>
  </si>
  <si>
    <r>
      <rPr>
        <sz val="10"/>
        <rFont val="ＭＳ 明朝"/>
        <family val="1"/>
        <charset val="128"/>
      </rPr>
      <t>一般ガス事業者</t>
    </r>
    <rPh sb="0" eb="2">
      <t>イッパン</t>
    </rPh>
    <rPh sb="4" eb="7">
      <t>ジギョウシャ</t>
    </rPh>
    <phoneticPr fontId="13"/>
  </si>
  <si>
    <t>都市ガス販売量</t>
    <rPh sb="0" eb="2">
      <t>トシ</t>
    </rPh>
    <rPh sb="4" eb="6">
      <t>ハンバイ</t>
    </rPh>
    <rPh sb="6" eb="7">
      <t>リョウ</t>
    </rPh>
    <phoneticPr fontId="4"/>
  </si>
  <si>
    <t>PJ</t>
    <phoneticPr fontId="29"/>
  </si>
  <si>
    <t xml:space="preserve"> </t>
    <phoneticPr fontId="29"/>
  </si>
  <si>
    <t>都市ガスの原料消費量</t>
    <rPh sb="0" eb="2">
      <t>トシ</t>
    </rPh>
    <rPh sb="5" eb="7">
      <t>ゲンリョウ</t>
    </rPh>
    <rPh sb="7" eb="10">
      <t>ショウヒリョウ</t>
    </rPh>
    <phoneticPr fontId="29"/>
  </si>
  <si>
    <r>
      <t>10</t>
    </r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9"/>
  </si>
  <si>
    <t>天然ガス販売量</t>
    <rPh sb="0" eb="2">
      <t>テンネン</t>
    </rPh>
    <rPh sb="4" eb="6">
      <t>ハンバイ</t>
    </rPh>
    <rPh sb="6" eb="7">
      <t>リョウ</t>
    </rPh>
    <phoneticPr fontId="29"/>
  </si>
  <si>
    <r>
      <rPr>
        <sz val="10"/>
        <rFont val="ＭＳ 明朝"/>
        <family val="1"/>
        <charset val="128"/>
      </rPr>
      <t>天然ガス及び原油生産井数</t>
    </r>
    <rPh sb="0" eb="2">
      <t>テンネン</t>
    </rPh>
    <rPh sb="4" eb="5">
      <t>オヨ</t>
    </rPh>
    <rPh sb="6" eb="8">
      <t>ゲンユ</t>
    </rPh>
    <rPh sb="8" eb="10">
      <t>セイサン</t>
    </rPh>
    <rPh sb="10" eb="12">
      <t>イスウ</t>
    </rPh>
    <phoneticPr fontId="29"/>
  </si>
  <si>
    <r>
      <t>10</t>
    </r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9"/>
  </si>
  <si>
    <t>陸上</t>
    <rPh sb="0" eb="2">
      <t>リクジョウ</t>
    </rPh>
    <phoneticPr fontId="4"/>
  </si>
  <si>
    <t>生産量</t>
    <rPh sb="0" eb="2">
      <t>セイサン</t>
    </rPh>
    <rPh sb="2" eb="3">
      <t>リョウ</t>
    </rPh>
    <phoneticPr fontId="4"/>
  </si>
  <si>
    <t>海上</t>
    <rPh sb="0" eb="2">
      <t>カイジョウ</t>
    </rPh>
    <phoneticPr fontId="4"/>
  </si>
  <si>
    <t>天然ガス</t>
    <rPh sb="0" eb="2">
      <t>テンネン</t>
    </rPh>
    <phoneticPr fontId="29"/>
  </si>
  <si>
    <t>天然ガス生産量、天然ガス及び原油生産井数</t>
    <rPh sb="0" eb="2">
      <t>テンネン</t>
    </rPh>
    <rPh sb="4" eb="6">
      <t>セイサン</t>
    </rPh>
    <rPh sb="6" eb="7">
      <t>リョウ</t>
    </rPh>
    <rPh sb="8" eb="10">
      <t>テンネン</t>
    </rPh>
    <rPh sb="12" eb="13">
      <t>オヨ</t>
    </rPh>
    <rPh sb="14" eb="16">
      <t>ゲンユ</t>
    </rPh>
    <rPh sb="16" eb="18">
      <t>セイサン</t>
    </rPh>
    <rPh sb="18" eb="19">
      <t>セイ</t>
    </rPh>
    <rPh sb="19" eb="20">
      <t>スウ</t>
    </rPh>
    <phoneticPr fontId="4"/>
  </si>
  <si>
    <r>
      <t>10</t>
    </r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47"/>
  </si>
  <si>
    <r>
      <rPr>
        <sz val="10"/>
        <rFont val="ＭＳ 明朝"/>
        <family val="1"/>
        <charset val="128"/>
      </rPr>
      <t>原油・</t>
    </r>
    <r>
      <rPr>
        <sz val="10"/>
        <rFont val="Times New Roman"/>
        <family val="1"/>
      </rPr>
      <t>NGL</t>
    </r>
    <r>
      <rPr>
        <sz val="10"/>
        <rFont val="ＭＳ 明朝"/>
        <family val="1"/>
        <charset val="128"/>
      </rPr>
      <t>精製量</t>
    </r>
    <rPh sb="0" eb="2">
      <t>ゲンユ</t>
    </rPh>
    <rPh sb="6" eb="8">
      <t>セイセイ</t>
    </rPh>
    <rPh sb="8" eb="9">
      <t>リョウ</t>
    </rPh>
    <phoneticPr fontId="29"/>
  </si>
  <si>
    <r>
      <rPr>
        <sz val="10"/>
        <rFont val="ＭＳ 明朝"/>
        <family val="1"/>
        <charset val="128"/>
      </rPr>
      <t>原油・</t>
    </r>
    <r>
      <rPr>
        <sz val="10"/>
        <rFont val="Times New Roman"/>
        <family val="1"/>
      </rPr>
      <t>NGL</t>
    </r>
    <r>
      <rPr>
        <sz val="10"/>
        <rFont val="ＭＳ 明朝"/>
        <family val="1"/>
        <charset val="128"/>
      </rPr>
      <t>の国内精製量</t>
    </r>
    <rPh sb="0" eb="2">
      <t>ゲンユ</t>
    </rPh>
    <rPh sb="7" eb="9">
      <t>コクナイ</t>
    </rPh>
    <rPh sb="9" eb="11">
      <t>セイセイ</t>
    </rPh>
    <rPh sb="11" eb="12">
      <t>リョウ</t>
    </rPh>
    <phoneticPr fontId="29"/>
  </si>
  <si>
    <r>
      <rPr>
        <sz val="10"/>
        <rFont val="ＭＳ 明朝"/>
        <family val="1"/>
        <charset val="128"/>
      </rPr>
      <t>原油生産量（合計）</t>
    </r>
    <rPh sb="0" eb="2">
      <t>ゲンユ</t>
    </rPh>
    <rPh sb="2" eb="5">
      <t>セイサンリョウ</t>
    </rPh>
    <rPh sb="6" eb="8">
      <t>ゴウケイ</t>
    </rPh>
    <phoneticPr fontId="29"/>
  </si>
  <si>
    <t>1000 kl</t>
    <phoneticPr fontId="29"/>
  </si>
  <si>
    <r>
      <rPr>
        <sz val="10"/>
        <rFont val="ＭＳ 明朝"/>
        <family val="1"/>
        <charset val="128"/>
      </rPr>
      <t>コンデンセート生産量</t>
    </r>
    <rPh sb="7" eb="9">
      <t>セイサン</t>
    </rPh>
    <rPh sb="9" eb="10">
      <t>リョウ</t>
    </rPh>
    <phoneticPr fontId="29"/>
  </si>
  <si>
    <t>原油生産量
（コンデンセートを含まない）</t>
    <rPh sb="0" eb="2">
      <t>ゲンユ</t>
    </rPh>
    <rPh sb="2" eb="4">
      <t>セイサン</t>
    </rPh>
    <rPh sb="4" eb="5">
      <t>リョウ</t>
    </rPh>
    <rPh sb="15" eb="16">
      <t>フク</t>
    </rPh>
    <phoneticPr fontId="29"/>
  </si>
  <si>
    <r>
      <rPr>
        <sz val="10"/>
        <rFont val="ＭＳ 明朝"/>
        <family val="1"/>
        <charset val="128"/>
      </rPr>
      <t>原油生産量およびコンデンセート生産量</t>
    </r>
    <rPh sb="0" eb="2">
      <t>ゲンユ</t>
    </rPh>
    <rPh sb="2" eb="4">
      <t>セイサン</t>
    </rPh>
    <rPh sb="4" eb="5">
      <t>リョウ</t>
    </rPh>
    <rPh sb="15" eb="17">
      <t>セイサン</t>
    </rPh>
    <rPh sb="17" eb="18">
      <t>リョウ</t>
    </rPh>
    <phoneticPr fontId="29"/>
  </si>
  <si>
    <t>（コンデンセートを含まない）</t>
    <rPh sb="9" eb="10">
      <t>フク</t>
    </rPh>
    <phoneticPr fontId="29"/>
  </si>
  <si>
    <t>原油生産量</t>
    <rPh sb="0" eb="2">
      <t>ゲンユ</t>
    </rPh>
    <rPh sb="2" eb="4">
      <t>セイサン</t>
    </rPh>
    <rPh sb="4" eb="5">
      <t>リョウ</t>
    </rPh>
    <phoneticPr fontId="29"/>
  </si>
  <si>
    <t>原油生産量（コンデンセートを含まない）</t>
    <rPh sb="0" eb="2">
      <t>ゲンユ</t>
    </rPh>
    <rPh sb="2" eb="4">
      <t>セイサン</t>
    </rPh>
    <rPh sb="4" eb="5">
      <t>リョウ</t>
    </rPh>
    <rPh sb="14" eb="15">
      <t>フク</t>
    </rPh>
    <phoneticPr fontId="29"/>
  </si>
  <si>
    <t>t</t>
    <phoneticPr fontId="4"/>
  </si>
  <si>
    <r>
      <rPr>
        <sz val="10"/>
        <rFont val="ＭＳ 明朝"/>
        <family val="1"/>
        <charset val="128"/>
      </rPr>
      <t>木炭生産量</t>
    </r>
    <rPh sb="0" eb="2">
      <t>モクタン</t>
    </rPh>
    <rPh sb="2" eb="4">
      <t>セイサン</t>
    </rPh>
    <rPh sb="4" eb="5">
      <t>リョウ</t>
    </rPh>
    <phoneticPr fontId="4"/>
  </si>
  <si>
    <r>
      <t>1000 m</t>
    </r>
    <r>
      <rPr>
        <vertAlign val="superscript"/>
        <sz val="10"/>
        <rFont val="Times New Roman"/>
        <family val="1"/>
      </rPr>
      <t>3</t>
    </r>
    <phoneticPr fontId="29"/>
  </si>
  <si>
    <r>
      <rPr>
        <sz val="10"/>
        <rFont val="ＭＳ 明朝"/>
        <family val="1"/>
        <charset val="128"/>
      </rPr>
      <t>回収量</t>
    </r>
    <rPh sb="0" eb="2">
      <t>カイシュウ</t>
    </rPh>
    <phoneticPr fontId="29"/>
  </si>
  <si>
    <r>
      <rPr>
        <sz val="10"/>
        <rFont val="ＭＳ 明朝"/>
        <family val="1"/>
        <charset val="128"/>
      </rPr>
      <t>うち坑内掘</t>
    </r>
  </si>
  <si>
    <t>kt</t>
    <phoneticPr fontId="29"/>
  </si>
  <si>
    <r>
      <rPr>
        <sz val="10"/>
        <rFont val="ＭＳ 明朝"/>
        <family val="1"/>
        <charset val="128"/>
      </rPr>
      <t>うち露天掘</t>
    </r>
  </si>
  <si>
    <r>
      <rPr>
        <sz val="10"/>
        <rFont val="ＭＳ 明朝"/>
        <family val="1"/>
        <charset val="128"/>
      </rPr>
      <t>石炭生産量合計</t>
    </r>
  </si>
  <si>
    <r>
      <rPr>
        <sz val="10"/>
        <rFont val="ＭＳ 明朝"/>
        <family val="1"/>
        <charset val="128"/>
      </rPr>
      <t>石炭生産量の推移</t>
    </r>
    <rPh sb="0" eb="2">
      <t>セキタン</t>
    </rPh>
    <rPh sb="2" eb="5">
      <t>セイサンリョウ</t>
    </rPh>
    <rPh sb="6" eb="8">
      <t>スイイ</t>
    </rPh>
    <phoneticPr fontId="29"/>
  </si>
  <si>
    <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総排出量／坑内掘石炭生産量</t>
    </r>
    <rPh sb="4" eb="7">
      <t>ハイシュツリョウ</t>
    </rPh>
    <rPh sb="8" eb="10">
      <t>コウナイ</t>
    </rPh>
    <rPh sb="10" eb="11">
      <t>ホ</t>
    </rPh>
    <rPh sb="11" eb="13">
      <t>セキタン</t>
    </rPh>
    <rPh sb="13" eb="16">
      <t>セイサンリョウ</t>
    </rPh>
    <phoneticPr fontId="29"/>
  </si>
  <si>
    <r>
      <t>kg-CH</t>
    </r>
    <r>
      <rPr>
        <vertAlign val="subscript"/>
        <sz val="10"/>
        <rFont val="Times New Roman"/>
        <family val="1"/>
      </rPr>
      <t>4</t>
    </r>
    <r>
      <rPr>
        <sz val="10"/>
        <rFont val="Times New Roman"/>
        <family val="1"/>
      </rPr>
      <t>/t</t>
    </r>
    <phoneticPr fontId="29"/>
  </si>
  <si>
    <r>
      <rPr>
        <sz val="10"/>
        <rFont val="ＭＳ 明朝"/>
        <family val="1"/>
        <charset val="128"/>
      </rPr>
      <t>排出係数</t>
    </r>
  </si>
  <si>
    <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総排出量（体積ベース）を、</t>
    </r>
    <r>
      <rPr>
        <sz val="10"/>
        <rFont val="Times New Roman"/>
        <family val="1"/>
      </rPr>
      <t xml:space="preserve">20 °C
</t>
    </r>
    <r>
      <rPr>
        <sz val="10"/>
        <rFont val="ＭＳ 明朝"/>
        <family val="1"/>
        <charset val="128"/>
      </rPr>
      <t>１気圧におけるメタンの密度</t>
    </r>
    <r>
      <rPr>
        <sz val="10"/>
        <rFont val="Times New Roman"/>
        <family val="1"/>
      </rPr>
      <t xml:space="preserve"> 0.67 Gg/10</t>
    </r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 xml:space="preserve">3 </t>
    </r>
    <r>
      <rPr>
        <sz val="10"/>
        <rFont val="ＭＳ 明朝"/>
        <family val="1"/>
        <charset val="128"/>
      </rPr>
      <t>をもって重量に換算したもの</t>
    </r>
    <rPh sb="3" eb="7">
      <t>ソウハイシュツリョウ</t>
    </rPh>
    <rPh sb="8" eb="10">
      <t>タイセキ</t>
    </rPh>
    <rPh sb="54" eb="56">
      <t>ジュウリョウ</t>
    </rPh>
    <phoneticPr fontId="29"/>
  </si>
  <si>
    <r>
      <t>kt-CH</t>
    </r>
    <r>
      <rPr>
        <vertAlign val="subscript"/>
        <sz val="10"/>
        <rFont val="Times New Roman"/>
        <family val="1"/>
      </rPr>
      <t>4</t>
    </r>
    <phoneticPr fontId="29"/>
  </si>
  <si>
    <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総排出量</t>
    </r>
    <phoneticPr fontId="29"/>
  </si>
  <si>
    <r>
      <rPr>
        <sz val="10"/>
        <rFont val="ＭＳ 明朝"/>
        <family val="1"/>
        <charset val="128"/>
      </rPr>
      <t>（財）石炭エネルギーセンター調べ</t>
    </r>
    <rPh sb="0" eb="3">
      <t>ザイ</t>
    </rPh>
    <rPh sb="3" eb="5">
      <t>セキタン</t>
    </rPh>
    <rPh sb="14" eb="15">
      <t>シラ</t>
    </rPh>
    <phoneticPr fontId="29"/>
  </si>
  <si>
    <r>
      <t>10</t>
    </r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m</t>
    </r>
    <r>
      <rPr>
        <vertAlign val="superscript"/>
        <sz val="10"/>
        <rFont val="Times New Roman"/>
        <family val="1"/>
      </rPr>
      <t>3</t>
    </r>
    <phoneticPr fontId="29"/>
  </si>
  <si>
    <r>
      <rPr>
        <sz val="10"/>
        <rFont val="ＭＳ 明朝"/>
        <family val="1"/>
        <charset val="128"/>
      </rPr>
      <t>（財）石炭エネルギーセンター調べ</t>
    </r>
  </si>
  <si>
    <t>kt</t>
  </si>
  <si>
    <r>
      <rPr>
        <sz val="10"/>
        <rFont val="ＭＳ 明朝"/>
        <family val="1"/>
        <charset val="128"/>
      </rPr>
      <t>坑内掘石炭生産量</t>
    </r>
    <rPh sb="2" eb="3">
      <t>ホ</t>
    </rPh>
    <phoneticPr fontId="29"/>
  </si>
  <si>
    <r>
      <rPr>
        <sz val="10"/>
        <rFont val="ＭＳ 明朝"/>
        <family val="1"/>
        <charset val="128"/>
      </rPr>
      <t>参照</t>
    </r>
    <rPh sb="0" eb="2">
      <t>サンショウ</t>
    </rPh>
    <phoneticPr fontId="29"/>
  </si>
  <si>
    <r>
      <rPr>
        <sz val="10"/>
        <rFont val="ＭＳ 明朝"/>
        <family val="1"/>
        <charset val="128"/>
      </rPr>
      <t>坑内掘　採掘時の排出係数</t>
    </r>
    <rPh sb="4" eb="7">
      <t>サイクツジ</t>
    </rPh>
    <rPh sb="8" eb="10">
      <t>ハイシュツ</t>
    </rPh>
    <rPh sb="10" eb="12">
      <t>ケイスウ</t>
    </rPh>
    <phoneticPr fontId="29"/>
  </si>
  <si>
    <r>
      <rPr>
        <sz val="11"/>
        <color theme="1"/>
        <rFont val="Times New Roman"/>
        <family val="2"/>
        <charset val="128"/>
      </rPr>
      <t>国立環境研究所　温室効果ガスインベントリオフィス</t>
    </r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29"/>
  </si>
  <si>
    <t>http://www-gio.nies.go.jp/aboutghg/nir/nir-j.html</t>
    <phoneticPr fontId="29"/>
  </si>
  <si>
    <t>（参考）
バイオマス</t>
    <rPh sb="1" eb="3">
      <t>サンコウ</t>
    </rPh>
    <phoneticPr fontId="4"/>
  </si>
  <si>
    <t>ガソリン</t>
    <phoneticPr fontId="4"/>
  </si>
  <si>
    <r>
      <rPr>
        <sz val="9"/>
        <rFont val="ＭＳ Ｐ明朝"/>
        <family val="1"/>
        <charset val="128"/>
      </rPr>
      <t>船舶用</t>
    </r>
    <r>
      <rPr>
        <sz val="9"/>
        <rFont val="Times New Roman"/>
        <family val="1"/>
      </rPr>
      <t>A</t>
    </r>
    <r>
      <rPr>
        <sz val="9"/>
        <rFont val="ＭＳ Ｐ明朝"/>
        <family val="1"/>
        <charset val="128"/>
      </rPr>
      <t>重油</t>
    </r>
    <rPh sb="0" eb="3">
      <t>センパクヨウ</t>
    </rPh>
    <rPh sb="4" eb="6">
      <t>ジュウユ</t>
    </rPh>
    <phoneticPr fontId="4"/>
  </si>
  <si>
    <r>
      <t>製造業及び建設業（</t>
    </r>
    <r>
      <rPr>
        <sz val="10.5"/>
        <rFont val="Times New Roman"/>
        <family val="1"/>
      </rPr>
      <t>1.A.2</t>
    </r>
    <r>
      <rPr>
        <sz val="10.5"/>
        <rFont val="ＭＳ 明朝"/>
        <family val="1"/>
        <charset val="128"/>
      </rPr>
      <t>）における特殊自動車等からの</t>
    </r>
    <r>
      <rPr>
        <sz val="10.5"/>
        <rFont val="Times New Roman"/>
        <family val="1"/>
      </rPr>
      <t>CH</t>
    </r>
    <r>
      <rPr>
        <vertAlign val="subscript"/>
        <sz val="10.5"/>
        <rFont val="Times New Roman"/>
        <family val="1"/>
      </rPr>
      <t>4</t>
    </r>
    <r>
      <rPr>
        <sz val="10.5"/>
        <rFont val="ＭＳ 明朝"/>
        <family val="1"/>
        <charset val="128"/>
      </rPr>
      <t>、</t>
    </r>
    <r>
      <rPr>
        <sz val="10.5"/>
        <rFont val="Times New Roman"/>
        <family val="1"/>
      </rPr>
      <t>N</t>
    </r>
    <r>
      <rPr>
        <vertAlign val="subscript"/>
        <sz val="10.5"/>
        <rFont val="Times New Roman"/>
        <family val="1"/>
      </rPr>
      <t>2</t>
    </r>
    <r>
      <rPr>
        <sz val="10.5"/>
        <rFont val="Times New Roman"/>
        <family val="1"/>
      </rPr>
      <t>O</t>
    </r>
    <r>
      <rPr>
        <sz val="10.5"/>
        <rFont val="ＭＳ 明朝"/>
        <family val="1"/>
        <charset val="128"/>
      </rPr>
      <t>排出係数（単位：</t>
    </r>
    <r>
      <rPr>
        <sz val="10.5"/>
        <rFont val="Times New Roman"/>
        <family val="1"/>
      </rPr>
      <t>kg/TJ</t>
    </r>
    <r>
      <rPr>
        <sz val="10.5"/>
        <rFont val="ＭＳ 明朝"/>
        <family val="1"/>
        <charset val="128"/>
      </rPr>
      <t>）</t>
    </r>
    <rPh sb="0" eb="3">
      <t>セイゾウギョウ</t>
    </rPh>
    <rPh sb="3" eb="4">
      <t>オヨ</t>
    </rPh>
    <rPh sb="7" eb="8">
      <t>ギョウ</t>
    </rPh>
    <rPh sb="19" eb="21">
      <t>トクシュ</t>
    </rPh>
    <rPh sb="21" eb="24">
      <t>ジドウシャ</t>
    </rPh>
    <rPh sb="24" eb="25">
      <t>ナド</t>
    </rPh>
    <phoneticPr fontId="4"/>
  </si>
  <si>
    <t>軽油
（船舶用途外
A重油を含む）</t>
    <rPh sb="0" eb="2">
      <t>ケイユ</t>
    </rPh>
    <rPh sb="4" eb="7">
      <t>センパクヨウ</t>
    </rPh>
    <rPh sb="7" eb="8">
      <t>ト</t>
    </rPh>
    <rPh sb="8" eb="9">
      <t>ガイ</t>
    </rPh>
    <rPh sb="10" eb="11">
      <t>ジュウヨウ</t>
    </rPh>
    <rPh sb="11" eb="13">
      <t>ジュウユ</t>
    </rPh>
    <rPh sb="14" eb="15">
      <t>フク</t>
    </rPh>
    <phoneticPr fontId="4"/>
  </si>
  <si>
    <r>
      <rPr>
        <sz val="10"/>
        <rFont val="ＭＳ 明朝"/>
        <family val="1"/>
        <charset val="128"/>
      </rPr>
      <t xml:space="preserve">都市ガス製造における
</t>
    </r>
    <r>
      <rPr>
        <sz val="10"/>
        <rFont val="Times New Roman"/>
        <family val="1"/>
      </rPr>
      <t>LNG</t>
    </r>
    <r>
      <rPr>
        <sz val="10"/>
        <rFont val="ＭＳ 明朝"/>
        <family val="1"/>
        <charset val="128"/>
      </rPr>
      <t>消費量</t>
    </r>
    <rPh sb="0" eb="2">
      <t>トシ</t>
    </rPh>
    <rPh sb="4" eb="6">
      <t>セイゾウ</t>
    </rPh>
    <rPh sb="14" eb="16">
      <t>ショウヒ</t>
    </rPh>
    <phoneticPr fontId="29"/>
  </si>
  <si>
    <t>都市ガス製造における
天然ガス消費量</t>
    <rPh sb="0" eb="2">
      <t>トシ</t>
    </rPh>
    <rPh sb="4" eb="6">
      <t>セイゾウ</t>
    </rPh>
    <rPh sb="11" eb="13">
      <t>テンネン</t>
    </rPh>
    <rPh sb="15" eb="17">
      <t>ショウヒ</t>
    </rPh>
    <phoneticPr fontId="29"/>
  </si>
  <si>
    <t>天然ガスの輸送の排出係数の推計結果</t>
    <rPh sb="0" eb="2">
      <t>テンネン</t>
    </rPh>
    <rPh sb="5" eb="7">
      <t>ユソウ</t>
    </rPh>
    <rPh sb="8" eb="10">
      <t>ハイシュツ</t>
    </rPh>
    <rPh sb="10" eb="12">
      <t>ケイスウ</t>
    </rPh>
    <rPh sb="13" eb="15">
      <t>スイケイ</t>
    </rPh>
    <rPh sb="15" eb="17">
      <t>ケッカ</t>
    </rPh>
    <phoneticPr fontId="3"/>
  </si>
  <si>
    <r>
      <rPr>
        <sz val="10"/>
        <rFont val="ＭＳ 明朝"/>
        <family val="1"/>
        <charset val="128"/>
      </rPr>
      <t>パイプラインの
移設・設置工事</t>
    </r>
    <rPh sb="8" eb="10">
      <t>イセツ</t>
    </rPh>
    <rPh sb="11" eb="13">
      <t>セッチ</t>
    </rPh>
    <rPh sb="13" eb="15">
      <t>コウジ</t>
    </rPh>
    <phoneticPr fontId="3"/>
  </si>
  <si>
    <r>
      <rPr>
        <sz val="10"/>
        <rFont val="ＭＳ 明朝"/>
        <family val="1"/>
        <charset val="128"/>
      </rPr>
      <t>整圧器の駆動用ガス</t>
    </r>
    <rPh sb="0" eb="2">
      <t>セイアツ</t>
    </rPh>
    <rPh sb="2" eb="3">
      <t>キ</t>
    </rPh>
    <rPh sb="4" eb="6">
      <t>クドウ</t>
    </rPh>
    <rPh sb="6" eb="7">
      <t>ヨウ</t>
    </rPh>
    <phoneticPr fontId="3"/>
  </si>
  <si>
    <r>
      <rPr>
        <sz val="10"/>
        <rFont val="ＭＳ 明朝"/>
        <family val="1"/>
        <charset val="128"/>
      </rPr>
      <t>合計</t>
    </r>
    <rPh sb="0" eb="2">
      <t>ゴウケイ</t>
    </rPh>
    <phoneticPr fontId="3"/>
  </si>
  <si>
    <r>
      <rPr>
        <sz val="10"/>
        <rFont val="ＭＳ 明朝"/>
        <family val="1"/>
        <charset val="128"/>
      </rPr>
      <t>～</t>
    </r>
    <r>
      <rPr>
        <sz val="10"/>
        <rFont val="Times New Roman"/>
        <family val="1"/>
      </rPr>
      <t>2004</t>
    </r>
    <phoneticPr fontId="3"/>
  </si>
  <si>
    <r>
      <rPr>
        <sz val="9"/>
        <rFont val="ＭＳ Ｐ明朝"/>
        <family val="1"/>
        <charset val="128"/>
      </rPr>
      <t>燃料種</t>
    </r>
    <rPh sb="0" eb="2">
      <t>ネンリョウ</t>
    </rPh>
    <rPh sb="2" eb="3">
      <t>シュ</t>
    </rPh>
    <phoneticPr fontId="29"/>
  </si>
  <si>
    <r>
      <rPr>
        <sz val="9"/>
        <rFont val="ＭＳ Ｐ明朝"/>
        <family val="1"/>
        <charset val="128"/>
      </rPr>
      <t>単位</t>
    </r>
    <rPh sb="0" eb="2">
      <t>タンイ</t>
    </rPh>
    <phoneticPr fontId="29"/>
  </si>
  <si>
    <r>
      <rPr>
        <sz val="9"/>
        <rFont val="ＭＳ Ｐ明朝"/>
        <family val="1"/>
        <charset val="128"/>
      </rPr>
      <t>軽油、灯油
船舶用途外</t>
    </r>
    <r>
      <rPr>
        <sz val="9"/>
        <rFont val="Times New Roman"/>
        <family val="1"/>
      </rPr>
      <t>A</t>
    </r>
    <r>
      <rPr>
        <sz val="9"/>
        <rFont val="ＭＳ Ｐ明朝"/>
        <family val="1"/>
        <charset val="128"/>
      </rPr>
      <t>重油</t>
    </r>
    <rPh sb="0" eb="2">
      <t>ケイユ</t>
    </rPh>
    <rPh sb="3" eb="5">
      <t>トウユ</t>
    </rPh>
    <rPh sb="6" eb="8">
      <t>センパク</t>
    </rPh>
    <rPh sb="8" eb="9">
      <t>ヨウ</t>
    </rPh>
    <rPh sb="9" eb="10">
      <t>ト</t>
    </rPh>
    <rPh sb="10" eb="11">
      <t>ガイ</t>
    </rPh>
    <rPh sb="12" eb="14">
      <t>ジュウユ</t>
    </rPh>
    <phoneticPr fontId="4"/>
  </si>
  <si>
    <r>
      <t>kgCH</t>
    </r>
    <r>
      <rPr>
        <vertAlign val="subscript"/>
        <sz val="9"/>
        <rFont val="Times New Roman"/>
        <family val="1"/>
      </rPr>
      <t>4</t>
    </r>
    <r>
      <rPr>
        <sz val="9"/>
        <rFont val="Times New Roman"/>
        <family val="1"/>
      </rPr>
      <t>/TJ</t>
    </r>
    <phoneticPr fontId="25"/>
  </si>
  <si>
    <r>
      <t>kgN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O/TJ</t>
    </r>
    <phoneticPr fontId="25"/>
  </si>
  <si>
    <r>
      <rPr>
        <sz val="9"/>
        <rFont val="ＭＳ Ｐ明朝"/>
        <family val="1"/>
        <charset val="128"/>
      </rPr>
      <t>林業用軽油</t>
    </r>
    <rPh sb="0" eb="2">
      <t>リンギョウ</t>
    </rPh>
    <rPh sb="2" eb="3">
      <t>ヨウ</t>
    </rPh>
    <rPh sb="3" eb="5">
      <t>ケイユ</t>
    </rPh>
    <phoneticPr fontId="4"/>
  </si>
  <si>
    <r>
      <t>LPG</t>
    </r>
    <r>
      <rPr>
        <sz val="9"/>
        <rFont val="ＭＳ Ｐ明朝"/>
        <family val="1"/>
        <charset val="128"/>
      </rPr>
      <t>、都市ガス</t>
    </r>
    <rPh sb="4" eb="6">
      <t>トシ</t>
    </rPh>
    <phoneticPr fontId="4"/>
  </si>
  <si>
    <r>
      <rPr>
        <sz val="9"/>
        <rFont val="ＭＳ Ｐ明朝"/>
        <family val="1"/>
        <charset val="128"/>
      </rPr>
      <t>船舶用</t>
    </r>
    <r>
      <rPr>
        <sz val="9"/>
        <rFont val="Times New Roman"/>
        <family val="1"/>
      </rPr>
      <t>A</t>
    </r>
    <r>
      <rPr>
        <sz val="9"/>
        <rFont val="ＭＳ Ｐ明朝"/>
        <family val="1"/>
        <charset val="128"/>
      </rPr>
      <t>重油</t>
    </r>
    <phoneticPr fontId="4"/>
  </si>
  <si>
    <t>2</t>
    <phoneticPr fontId="3"/>
  </si>
  <si>
    <t>4, 5</t>
    <phoneticPr fontId="3"/>
  </si>
  <si>
    <t>6</t>
    <phoneticPr fontId="3"/>
  </si>
  <si>
    <t>10</t>
    <phoneticPr fontId="3"/>
  </si>
  <si>
    <t>12, 13</t>
    <phoneticPr fontId="3"/>
  </si>
  <si>
    <t>17</t>
    <phoneticPr fontId="3"/>
  </si>
  <si>
    <t>22, 23, 26, 30, 53</t>
    <phoneticPr fontId="3"/>
  </si>
  <si>
    <t>56</t>
    <phoneticPr fontId="3"/>
  </si>
  <si>
    <t>57</t>
    <phoneticPr fontId="3"/>
  </si>
  <si>
    <r>
      <rPr>
        <sz val="11"/>
        <color theme="1"/>
        <rFont val="ＭＳ 明朝"/>
        <family val="1"/>
        <charset val="128"/>
      </rPr>
      <t>シート名</t>
    </r>
    <rPh sb="3" eb="4">
      <t>メイ</t>
    </rPh>
    <phoneticPr fontId="3"/>
  </si>
  <si>
    <r>
      <rPr>
        <sz val="11"/>
        <color theme="1"/>
        <rFont val="ＭＳ 明朝"/>
        <family val="1"/>
        <charset val="128"/>
      </rPr>
      <t>内容</t>
    </r>
    <rPh sb="0" eb="2">
      <t>ナイヨウ</t>
    </rPh>
    <phoneticPr fontId="3"/>
  </si>
  <si>
    <r>
      <rPr>
        <sz val="11"/>
        <color theme="1"/>
        <rFont val="ＭＳ 明朝"/>
        <family val="1"/>
        <charset val="128"/>
      </rPr>
      <t>レファレンスアプローチと部門別アプローチの比較（概要）</t>
    </r>
    <rPh sb="21" eb="23">
      <t>ヒカク</t>
    </rPh>
    <rPh sb="24" eb="26">
      <t>ガイヨウ</t>
    </rPh>
    <phoneticPr fontId="3"/>
  </si>
  <si>
    <r>
      <rPr>
        <sz val="11"/>
        <color theme="1"/>
        <rFont val="ＭＳ 明朝"/>
        <family val="1"/>
        <charset val="128"/>
      </rPr>
      <t>エネルギー源別炭素排出係数</t>
    </r>
  </si>
  <si>
    <r>
      <rPr>
        <sz val="11"/>
        <color theme="1"/>
        <rFont val="ＭＳ 明朝"/>
        <family val="1"/>
        <charset val="128"/>
      </rPr>
      <t>高炉ガス・一般ガスの炭素排出係数の算定過程</t>
    </r>
    <rPh sb="5" eb="7">
      <t>イッパン</t>
    </rPh>
    <phoneticPr fontId="3"/>
  </si>
  <si>
    <r>
      <rPr>
        <sz val="11"/>
        <color theme="1"/>
        <rFont val="ＭＳ 明朝"/>
        <family val="1"/>
        <charset val="128"/>
      </rPr>
      <t>エネルギー源ごとの高位発熱量の推移</t>
    </r>
  </si>
  <si>
    <r>
      <rPr>
        <sz val="11"/>
        <color theme="1"/>
        <rFont val="ＭＳ 明朝"/>
        <family val="1"/>
        <charset val="128"/>
      </rPr>
      <t>エネルギー利用・回収を伴う廃棄物のエネルギー分野の計上</t>
    </r>
  </si>
  <si>
    <r>
      <t>58</t>
    </r>
    <r>
      <rPr>
        <sz val="11"/>
        <color theme="1"/>
        <rFont val="ＭＳ 明朝"/>
        <family val="1"/>
        <charset val="128"/>
      </rPr>
      <t>以降</t>
    </r>
    <rPh sb="2" eb="4">
      <t>イコウ</t>
    </rPh>
    <phoneticPr fontId="3"/>
  </si>
  <si>
    <r>
      <rPr>
        <sz val="11"/>
        <color theme="1"/>
        <rFont val="ＭＳ 明朝"/>
        <family val="1"/>
        <charset val="128"/>
      </rPr>
      <t>表番号（表</t>
    </r>
    <r>
      <rPr>
        <sz val="11"/>
        <color theme="1"/>
        <rFont val="Times New Roman"/>
        <family val="1"/>
      </rPr>
      <t>3-</t>
    </r>
    <r>
      <rPr>
        <sz val="11"/>
        <color theme="1"/>
        <rFont val="ＭＳ 明朝"/>
        <family val="1"/>
        <charset val="128"/>
      </rPr>
      <t>）</t>
    </r>
    <rPh sb="0" eb="1">
      <t>ヒョウ</t>
    </rPh>
    <rPh sb="1" eb="3">
      <t>バンゴウ</t>
    </rPh>
    <rPh sb="4" eb="5">
      <t>ヒョウ</t>
    </rPh>
    <phoneticPr fontId="3"/>
  </si>
  <si>
    <r>
      <t>NIR3</t>
    </r>
    <r>
      <rPr>
        <sz val="11"/>
        <color theme="1"/>
        <rFont val="ＭＳ 明朝"/>
        <family val="1"/>
        <charset val="128"/>
      </rPr>
      <t>章排出量</t>
    </r>
    <r>
      <rPr>
        <sz val="11"/>
        <color theme="1"/>
        <rFont val="Times New Roman"/>
        <family val="1"/>
      </rPr>
      <t>_1A_J</t>
    </r>
  </si>
  <si>
    <r>
      <rPr>
        <sz val="11"/>
        <color theme="1"/>
        <rFont val="ＭＳ 明朝"/>
        <family val="1"/>
        <charset val="128"/>
      </rPr>
      <t>燃料の燃焼分野（</t>
    </r>
    <r>
      <rPr>
        <sz val="11"/>
        <color theme="1"/>
        <rFont val="Times New Roman"/>
        <family val="1"/>
      </rPr>
      <t>1.A</t>
    </r>
    <r>
      <rPr>
        <sz val="11"/>
        <color theme="1"/>
        <rFont val="ＭＳ 明朝"/>
        <family val="1"/>
        <charset val="128"/>
      </rPr>
      <t>）からの温室効果ガス排出量</t>
    </r>
    <rPh sb="5" eb="6">
      <t>ブン</t>
    </rPh>
    <rPh sb="6" eb="7">
      <t>ヤ</t>
    </rPh>
    <rPh sb="15" eb="17">
      <t>オンシツ</t>
    </rPh>
    <rPh sb="17" eb="19">
      <t>コウカ</t>
    </rPh>
    <phoneticPr fontId="3"/>
  </si>
  <si>
    <r>
      <rPr>
        <sz val="11"/>
        <color theme="1"/>
        <rFont val="ＭＳ 明朝"/>
        <family val="1"/>
        <charset val="128"/>
      </rPr>
      <t>レファレンスアプローチと部門別アプローチの比較（</t>
    </r>
    <r>
      <rPr>
        <sz val="11"/>
        <color theme="1"/>
        <rFont val="Times New Roman"/>
        <family val="1"/>
      </rPr>
      <t>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ＭＳ 明朝"/>
        <family val="1"/>
        <charset val="128"/>
      </rPr>
      <t>詳細）</t>
    </r>
    <rPh sb="21" eb="23">
      <t>ヒカク</t>
    </rPh>
    <rPh sb="27" eb="29">
      <t>ショウサイ</t>
    </rPh>
    <phoneticPr fontId="3"/>
  </si>
  <si>
    <r>
      <rPr>
        <sz val="11"/>
        <color theme="1"/>
        <rFont val="ＭＳ 明朝"/>
        <family val="1"/>
        <charset val="128"/>
      </rPr>
      <t>燃料の燃焼（</t>
    </r>
    <r>
      <rPr>
        <sz val="11"/>
        <color theme="1"/>
        <rFont val="Times New Roman"/>
        <family val="1"/>
      </rPr>
      <t>1.A</t>
    </r>
    <r>
      <rPr>
        <sz val="11"/>
        <color theme="1"/>
        <rFont val="ＭＳ 明朝"/>
        <family val="1"/>
        <charset val="128"/>
      </rPr>
      <t>）の各種表</t>
    </r>
    <rPh sb="11" eb="13">
      <t>カクシュ</t>
    </rPh>
    <rPh sb="13" eb="14">
      <t>ヒョウ</t>
    </rPh>
    <phoneticPr fontId="3"/>
  </si>
  <si>
    <r>
      <t>NIR3</t>
    </r>
    <r>
      <rPr>
        <sz val="11"/>
        <rFont val="ＭＳ 明朝"/>
        <family val="1"/>
        <charset val="128"/>
      </rPr>
      <t>章排出量</t>
    </r>
    <r>
      <rPr>
        <sz val="11"/>
        <color theme="1"/>
        <rFont val="Times New Roman"/>
        <family val="1"/>
      </rPr>
      <t>_1B</t>
    </r>
  </si>
  <si>
    <r>
      <rPr>
        <sz val="11"/>
        <color theme="1"/>
        <rFont val="ＭＳ 明朝"/>
        <family val="1"/>
        <charset val="128"/>
      </rPr>
      <t>燃料からの漏出分野（</t>
    </r>
    <r>
      <rPr>
        <sz val="11"/>
        <color theme="1"/>
        <rFont val="Times New Roman"/>
        <family val="1"/>
      </rPr>
      <t>1.B</t>
    </r>
    <r>
      <rPr>
        <sz val="11"/>
        <color theme="1"/>
        <rFont val="ＭＳ 明朝"/>
        <family val="1"/>
        <charset val="128"/>
      </rPr>
      <t>）の温室効果ガス排出量</t>
    </r>
  </si>
  <si>
    <r>
      <t>NIR3</t>
    </r>
    <r>
      <rPr>
        <sz val="11"/>
        <rFont val="ＭＳ 明朝"/>
        <family val="1"/>
        <charset val="128"/>
      </rPr>
      <t>章</t>
    </r>
    <r>
      <rPr>
        <sz val="11"/>
        <color theme="1"/>
        <rFont val="Times New Roman"/>
        <family val="1"/>
      </rPr>
      <t>_</t>
    </r>
    <r>
      <rPr>
        <sz val="11"/>
        <rFont val="ＭＳ 明朝"/>
        <family val="1"/>
        <charset val="128"/>
      </rPr>
      <t>漏出</t>
    </r>
  </si>
  <si>
    <r>
      <rPr>
        <sz val="11"/>
        <color theme="1"/>
        <rFont val="ＭＳ 明朝"/>
        <family val="1"/>
        <charset val="128"/>
      </rPr>
      <t>燃料からの漏出分野（</t>
    </r>
    <r>
      <rPr>
        <sz val="11"/>
        <color theme="1"/>
        <rFont val="Times New Roman"/>
        <family val="1"/>
      </rPr>
      <t>1.B</t>
    </r>
    <r>
      <rPr>
        <sz val="11"/>
        <color theme="1"/>
        <rFont val="ＭＳ 明朝"/>
        <family val="1"/>
        <charset val="128"/>
      </rPr>
      <t>）、二酸化炭素の輸送と貯留（</t>
    </r>
    <r>
      <rPr>
        <sz val="11"/>
        <color theme="1"/>
        <rFont val="Times New Roman"/>
        <family val="1"/>
      </rPr>
      <t>1.C</t>
    </r>
    <r>
      <rPr>
        <sz val="11"/>
        <color theme="1"/>
        <rFont val="ＭＳ 明朝"/>
        <family val="1"/>
        <charset val="128"/>
      </rPr>
      <t>）の各種表</t>
    </r>
    <rPh sb="15" eb="20">
      <t>ニサンカタンソ</t>
    </rPh>
    <rPh sb="21" eb="23">
      <t>ユソウ</t>
    </rPh>
    <rPh sb="24" eb="26">
      <t>チョリュウ</t>
    </rPh>
    <rPh sb="32" eb="34">
      <t>カクシュ</t>
    </rPh>
    <rPh sb="34" eb="35">
      <t>ヒョウ</t>
    </rPh>
    <phoneticPr fontId="3"/>
  </si>
  <si>
    <r>
      <rPr>
        <sz val="11"/>
        <color theme="1"/>
        <rFont val="ＭＳ 明朝"/>
        <family val="1"/>
        <charset val="128"/>
      </rPr>
      <t>部門別エネルギー消費量</t>
    </r>
    <phoneticPr fontId="3"/>
  </si>
  <si>
    <r>
      <t>NIR3</t>
    </r>
    <r>
      <rPr>
        <sz val="11"/>
        <color theme="1"/>
        <rFont val="ＭＳ 明朝"/>
        <family val="1"/>
        <charset val="128"/>
      </rPr>
      <t>章エネ起</t>
    </r>
    <phoneticPr fontId="3"/>
  </si>
  <si>
    <r>
      <rPr>
        <sz val="11"/>
        <color theme="1"/>
        <rFont val="ＭＳ 明朝"/>
        <family val="1"/>
        <charset val="128"/>
      </rPr>
      <t>廃棄物エネ利用</t>
    </r>
    <phoneticPr fontId="4"/>
  </si>
  <si>
    <r>
      <t>3</t>
    </r>
    <r>
      <rPr>
        <b/>
        <sz val="14"/>
        <rFont val="ＭＳ Ｐゴシック"/>
        <family val="3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エネルギー分野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掲載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時系列データ</t>
    </r>
    <rPh sb="8" eb="10">
      <t>ブンヤ</t>
    </rPh>
    <rPh sb="11" eb="13">
      <t>ケイサイ</t>
    </rPh>
    <rPh sb="14" eb="17">
      <t>ジケイレツ</t>
    </rPh>
    <phoneticPr fontId="29"/>
  </si>
  <si>
    <r>
      <rPr>
        <sz val="10"/>
        <rFont val="ＭＳ Ｐ明朝"/>
        <family val="1"/>
        <charset val="128"/>
      </rPr>
      <t>表3</t>
    </r>
    <r>
      <rPr>
        <sz val="10"/>
        <rFont val="Times New Roman"/>
        <family val="1"/>
      </rPr>
      <t>-</t>
    </r>
    <rPh sb="0" eb="1">
      <t>ヒョウ</t>
    </rPh>
    <phoneticPr fontId="29"/>
  </si>
  <si>
    <r>
      <rPr>
        <sz val="10"/>
        <rFont val="ＭＳ Ｐ明朝"/>
        <family val="1"/>
        <charset val="128"/>
      </rPr>
      <t>燃料の燃焼分野（</t>
    </r>
    <r>
      <rPr>
        <sz val="10"/>
        <rFont val="Times New Roman"/>
        <family val="1"/>
      </rPr>
      <t>1.A</t>
    </r>
    <r>
      <rPr>
        <sz val="10"/>
        <rFont val="ＭＳ Ｐ明朝"/>
        <family val="1"/>
        <charset val="128"/>
      </rPr>
      <t>）からの温室効果ガス排出量</t>
    </r>
    <rPh sb="0" eb="2">
      <t>ネンリョウ</t>
    </rPh>
    <rPh sb="3" eb="5">
      <t>ネンショウ</t>
    </rPh>
    <rPh sb="5" eb="6">
      <t>ブン</t>
    </rPh>
    <rPh sb="6" eb="7">
      <t>ヤ</t>
    </rPh>
    <rPh sb="15" eb="17">
      <t>オンシツ</t>
    </rPh>
    <rPh sb="17" eb="19">
      <t>コウカ</t>
    </rPh>
    <rPh sb="21" eb="23">
      <t>ハイシュツ</t>
    </rPh>
    <rPh sb="23" eb="24">
      <t>リョウ</t>
    </rPh>
    <phoneticPr fontId="29"/>
  </si>
  <si>
    <r>
      <rPr>
        <sz val="11"/>
        <rFont val="ＭＳ 明朝"/>
        <family val="1"/>
        <charset val="128"/>
      </rPr>
      <t>表</t>
    </r>
    <r>
      <rPr>
        <sz val="11"/>
        <rFont val="Times New Roman"/>
        <family val="1"/>
      </rPr>
      <t>3-</t>
    </r>
    <rPh sb="0" eb="1">
      <t>ヒョウ</t>
    </rPh>
    <phoneticPr fontId="4"/>
  </si>
  <si>
    <r>
      <rPr>
        <sz val="11"/>
        <rFont val="ＭＳ 明朝"/>
        <family val="1"/>
        <charset val="128"/>
      </rPr>
      <t>エネルギー消費量の比較（レファレンスアプローチと部門別アプローチ）</t>
    </r>
    <rPh sb="5" eb="7">
      <t>ショウヒ</t>
    </rPh>
    <rPh sb="7" eb="8">
      <t>リョウ</t>
    </rPh>
    <rPh sb="9" eb="11">
      <t>ヒカク</t>
    </rPh>
    <rPh sb="24" eb="26">
      <t>ブモン</t>
    </rPh>
    <rPh sb="26" eb="27">
      <t>ベツ</t>
    </rPh>
    <phoneticPr fontId="3"/>
  </si>
  <si>
    <r>
      <t>[10</t>
    </r>
    <r>
      <rPr>
        <vertAlign val="superscript"/>
        <sz val="11"/>
        <rFont val="Times New Roman"/>
        <family val="1"/>
      </rPr>
      <t>15</t>
    </r>
    <r>
      <rPr>
        <sz val="11"/>
        <rFont val="Times New Roman"/>
        <family val="1"/>
      </rPr>
      <t>J]</t>
    </r>
    <phoneticPr fontId="25"/>
  </si>
  <si>
    <r>
      <rPr>
        <b/>
        <u/>
        <sz val="11"/>
        <rFont val="ＭＳ 明朝"/>
        <family val="1"/>
        <charset val="128"/>
      </rPr>
      <t>レファレンスアプローチ</t>
    </r>
    <phoneticPr fontId="25"/>
  </si>
  <si>
    <r>
      <rPr>
        <sz val="11"/>
        <rFont val="ＭＳ 明朝"/>
        <family val="1"/>
        <charset val="128"/>
      </rPr>
      <t>液体燃料</t>
    </r>
    <phoneticPr fontId="25"/>
  </si>
  <si>
    <r>
      <rPr>
        <sz val="11"/>
        <rFont val="ＭＳ 明朝"/>
        <family val="1"/>
        <charset val="128"/>
      </rPr>
      <t>固体燃料</t>
    </r>
    <rPh sb="2" eb="4">
      <t>ネンリョウ</t>
    </rPh>
    <phoneticPr fontId="25"/>
  </si>
  <si>
    <r>
      <rPr>
        <sz val="11"/>
        <rFont val="ＭＳ 明朝"/>
        <family val="1"/>
        <charset val="128"/>
      </rPr>
      <t>気体燃料</t>
    </r>
    <phoneticPr fontId="25"/>
  </si>
  <si>
    <r>
      <rPr>
        <sz val="11"/>
        <rFont val="ＭＳ 明朝"/>
        <family val="1"/>
        <charset val="128"/>
      </rPr>
      <t>その他化石燃料</t>
    </r>
    <rPh sb="2" eb="3">
      <t>タ</t>
    </rPh>
    <rPh sb="3" eb="5">
      <t>カセキ</t>
    </rPh>
    <rPh sb="5" eb="7">
      <t>ネンリョウ</t>
    </rPh>
    <phoneticPr fontId="4"/>
  </si>
  <si>
    <r>
      <rPr>
        <sz val="11"/>
        <rFont val="ＭＳ 明朝"/>
        <family val="1"/>
        <charset val="128"/>
      </rPr>
      <t>泥炭</t>
    </r>
    <rPh sb="0" eb="2">
      <t>デイタン</t>
    </rPh>
    <phoneticPr fontId="4"/>
  </si>
  <si>
    <r>
      <rPr>
        <sz val="11"/>
        <rFont val="ＭＳ 明朝"/>
        <family val="1"/>
        <charset val="128"/>
      </rPr>
      <t>液体燃料</t>
    </r>
    <phoneticPr fontId="25"/>
  </si>
  <si>
    <r>
      <t>CO</t>
    </r>
    <r>
      <rPr>
        <vertAlign val="subscript"/>
        <sz val="11"/>
        <rFont val="Times New Roman"/>
        <family val="1"/>
      </rPr>
      <t>2</t>
    </r>
    <r>
      <rPr>
        <sz val="11"/>
        <rFont val="ＭＳ 明朝"/>
        <family val="1"/>
        <charset val="128"/>
      </rPr>
      <t>排出量の比較（レファレンスアプローチと部門別アプローチ）</t>
    </r>
    <rPh sb="3" eb="5">
      <t>ハイシュツ</t>
    </rPh>
    <rPh sb="5" eb="6">
      <t>リョウ</t>
    </rPh>
    <rPh sb="7" eb="9">
      <t>ヒカク</t>
    </rPh>
    <rPh sb="22" eb="24">
      <t>ブモン</t>
    </rPh>
    <rPh sb="24" eb="25">
      <t>ベツ</t>
    </rPh>
    <phoneticPr fontId="3"/>
  </si>
  <si>
    <r>
      <rPr>
        <b/>
        <u/>
        <sz val="11"/>
        <rFont val="ＭＳ 明朝"/>
        <family val="1"/>
        <charset val="128"/>
      </rPr>
      <t>レファレンスアプローチ</t>
    </r>
    <phoneticPr fontId="25"/>
  </si>
  <si>
    <r>
      <rPr>
        <sz val="11"/>
        <rFont val="ＭＳ 明朝"/>
        <family val="1"/>
        <charset val="128"/>
      </rPr>
      <t>その他化石燃料</t>
    </r>
  </si>
  <si>
    <r>
      <rPr>
        <b/>
        <u/>
        <sz val="11"/>
        <rFont val="ＭＳ 明朝"/>
        <family val="1"/>
        <charset val="128"/>
      </rPr>
      <t>セクトラルアプローチ</t>
    </r>
    <phoneticPr fontId="25"/>
  </si>
  <si>
    <r>
      <rPr>
        <sz val="11"/>
        <rFont val="ＭＳ 明朝"/>
        <family val="1"/>
        <charset val="128"/>
      </rPr>
      <t>表</t>
    </r>
    <r>
      <rPr>
        <sz val="11"/>
        <rFont val="Times New Roman"/>
        <family val="1"/>
      </rPr>
      <t>3-</t>
    </r>
    <rPh sb="0" eb="1">
      <t>ヒョウ</t>
    </rPh>
    <phoneticPr fontId="3"/>
  </si>
  <si>
    <r>
      <t>CO</t>
    </r>
    <r>
      <rPr>
        <vertAlign val="subscript"/>
        <sz val="11"/>
        <rFont val="Times New Roman"/>
        <family val="1"/>
      </rPr>
      <t>2</t>
    </r>
    <r>
      <rPr>
        <sz val="11"/>
        <rFont val="ＭＳ 明朝"/>
        <family val="1"/>
        <charset val="128"/>
      </rPr>
      <t>排出量の比較（レファレンスアプローチと部門別アプローチ。詳細）</t>
    </r>
    <rPh sb="31" eb="33">
      <t>ショウサイ</t>
    </rPh>
    <phoneticPr fontId="3"/>
  </si>
  <si>
    <r>
      <t>[kt-CO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]</t>
    </r>
    <phoneticPr fontId="4"/>
  </si>
  <si>
    <r>
      <rPr>
        <sz val="11"/>
        <rFont val="ＭＳ 明朝"/>
        <family val="1"/>
        <charset val="128"/>
      </rPr>
      <t>液体燃料</t>
    </r>
  </si>
  <si>
    <r>
      <rPr>
        <sz val="11"/>
        <rFont val="ＭＳ 明朝"/>
        <family val="1"/>
        <charset val="128"/>
      </rPr>
      <t>固体燃料</t>
    </r>
  </si>
  <si>
    <r>
      <rPr>
        <sz val="11"/>
        <rFont val="ＭＳ 明朝"/>
        <family val="1"/>
        <charset val="128"/>
      </rPr>
      <t>気体燃料</t>
    </r>
  </si>
  <si>
    <r>
      <rPr>
        <sz val="11"/>
        <rFont val="ＭＳ 明朝"/>
        <family val="1"/>
        <charset val="128"/>
      </rPr>
      <t>その他化石燃料</t>
    </r>
    <phoneticPr fontId="4"/>
  </si>
  <si>
    <r>
      <rPr>
        <sz val="11"/>
        <rFont val="ＭＳ 明朝"/>
        <family val="1"/>
        <charset val="128"/>
      </rPr>
      <t>泥炭</t>
    </r>
  </si>
  <si>
    <r>
      <rPr>
        <sz val="11"/>
        <rFont val="ＭＳ 明朝"/>
        <family val="1"/>
        <charset val="128"/>
      </rPr>
      <t>その他化石燃料</t>
    </r>
    <phoneticPr fontId="4"/>
  </si>
  <si>
    <r>
      <rPr>
        <b/>
        <sz val="11"/>
        <rFont val="ＭＳ 明朝"/>
        <family val="1"/>
        <charset val="128"/>
      </rPr>
      <t>一次供給側統計誤差</t>
    </r>
    <rPh sb="0" eb="2">
      <t>イチジ</t>
    </rPh>
    <rPh sb="2" eb="4">
      <t>キョウキュウ</t>
    </rPh>
    <rPh sb="4" eb="5">
      <t>ガワ</t>
    </rPh>
    <rPh sb="5" eb="7">
      <t>トウケイ</t>
    </rPh>
    <rPh sb="7" eb="9">
      <t>ゴサ</t>
    </rPh>
    <phoneticPr fontId="29"/>
  </si>
  <si>
    <r>
      <rPr>
        <b/>
        <sz val="11"/>
        <rFont val="ＭＳ 明朝"/>
        <family val="1"/>
        <charset val="128"/>
      </rPr>
      <t>石炭品種振替</t>
    </r>
    <rPh sb="0" eb="6">
      <t>セキタンヒンシュフリカエ</t>
    </rPh>
    <phoneticPr fontId="29"/>
  </si>
  <si>
    <r>
      <rPr>
        <b/>
        <sz val="11"/>
        <rFont val="ＭＳ 明朝"/>
        <family val="1"/>
        <charset val="128"/>
      </rPr>
      <t>石油品種振替</t>
    </r>
    <rPh sb="0" eb="2">
      <t>セキユ</t>
    </rPh>
    <rPh sb="2" eb="4">
      <t>ヒンシュ</t>
    </rPh>
    <rPh sb="4" eb="6">
      <t>フリカエ</t>
    </rPh>
    <phoneticPr fontId="29"/>
  </si>
  <si>
    <r>
      <rPr>
        <b/>
        <sz val="11"/>
        <rFont val="ＭＳ 明朝"/>
        <family val="1"/>
        <charset val="128"/>
      </rPr>
      <t>石炭製品二次品種振替</t>
    </r>
    <rPh sb="0" eb="10">
      <t>セキタンセイヒンニジヒンシュフリカエ</t>
    </rPh>
    <phoneticPr fontId="29"/>
  </si>
  <si>
    <r>
      <rPr>
        <b/>
        <sz val="11"/>
        <rFont val="ＭＳ 明朝"/>
        <family val="1"/>
        <charset val="128"/>
      </rPr>
      <t>石油製品二次品種振替</t>
    </r>
    <rPh sb="0" eb="2">
      <t>セキユ</t>
    </rPh>
    <rPh sb="2" eb="4">
      <t>セイヒン</t>
    </rPh>
    <rPh sb="4" eb="6">
      <t>ニジ</t>
    </rPh>
    <rPh sb="6" eb="8">
      <t>ヒンシュ</t>
    </rPh>
    <rPh sb="8" eb="10">
      <t>フリカエ</t>
    </rPh>
    <phoneticPr fontId="29"/>
  </si>
  <si>
    <r>
      <rPr>
        <b/>
        <sz val="11"/>
        <rFont val="ＭＳ 明朝"/>
        <family val="1"/>
        <charset val="128"/>
      </rPr>
      <t>ガス製造</t>
    </r>
    <rPh sb="2" eb="4">
      <t>セイゾウ</t>
    </rPh>
    <phoneticPr fontId="29"/>
  </si>
  <si>
    <r>
      <rPr>
        <b/>
        <sz val="11"/>
        <rFont val="ＭＳ 明朝"/>
        <family val="1"/>
        <charset val="128"/>
      </rPr>
      <t>他転換増減</t>
    </r>
    <rPh sb="0" eb="1">
      <t>ホカ</t>
    </rPh>
    <rPh sb="1" eb="3">
      <t>テンカン</t>
    </rPh>
    <rPh sb="3" eb="5">
      <t>ゾウゲン</t>
    </rPh>
    <phoneticPr fontId="29"/>
  </si>
  <si>
    <r>
      <rPr>
        <b/>
        <sz val="11"/>
        <rFont val="ＭＳ 明朝"/>
        <family val="1"/>
        <charset val="128"/>
      </rPr>
      <t>転換・消費在庫変動</t>
    </r>
    <rPh sb="0" eb="2">
      <t>テンカン</t>
    </rPh>
    <rPh sb="3" eb="5">
      <t>ショウヒ</t>
    </rPh>
    <rPh sb="5" eb="7">
      <t>ザイコ</t>
    </rPh>
    <rPh sb="7" eb="9">
      <t>ヘンドウ</t>
    </rPh>
    <phoneticPr fontId="29"/>
  </si>
  <si>
    <r>
      <rPr>
        <sz val="11"/>
        <rFont val="ＭＳ 明朝"/>
        <family val="1"/>
        <charset val="128"/>
      </rPr>
      <t>その他化石燃料</t>
    </r>
    <phoneticPr fontId="4"/>
  </si>
  <si>
    <r>
      <rPr>
        <sz val="11"/>
        <rFont val="ＭＳ 明朝"/>
        <family val="1"/>
        <charset val="128"/>
      </rPr>
      <t>エネルギー源別炭素排出係数（単位</t>
    </r>
    <r>
      <rPr>
        <sz val="11"/>
        <rFont val="Times New Roman"/>
        <family val="1"/>
      </rPr>
      <t>: t-C/TJ</t>
    </r>
    <r>
      <rPr>
        <sz val="11"/>
        <rFont val="ＭＳ 明朝"/>
        <family val="1"/>
        <charset val="128"/>
      </rPr>
      <t>、高位発熱量ベース）</t>
    </r>
    <rPh sb="25" eb="27">
      <t>コウイ</t>
    </rPh>
    <rPh sb="27" eb="29">
      <t>ハツネツ</t>
    </rPh>
    <rPh sb="29" eb="30">
      <t>リョウ</t>
    </rPh>
    <phoneticPr fontId="3"/>
  </si>
  <si>
    <r>
      <rPr>
        <sz val="11"/>
        <color theme="1"/>
        <rFont val="ＭＳ 明朝"/>
        <family val="1"/>
        <charset val="128"/>
      </rPr>
      <t>高炉ガスの炭素排出係数の算定過程</t>
    </r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</si>
  <si>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3-</t>
    </r>
    <rPh sb="0" eb="1">
      <t>ヒョウ</t>
    </rPh>
    <phoneticPr fontId="3"/>
  </si>
  <si>
    <r>
      <rPr>
        <sz val="10"/>
        <rFont val="ＭＳ 明朝"/>
        <family val="1"/>
        <charset val="128"/>
      </rPr>
      <t>エネルギー産業（</t>
    </r>
    <r>
      <rPr>
        <sz val="10"/>
        <rFont val="Times New Roman"/>
        <family val="1"/>
      </rPr>
      <t>1.A.1</t>
    </r>
    <r>
      <rPr>
        <sz val="10"/>
        <rFont val="ＭＳ 明朝"/>
        <family val="1"/>
        <charset val="128"/>
      </rPr>
      <t>）におけるエネルギー消費量（単位：</t>
    </r>
    <r>
      <rPr>
        <sz val="10"/>
        <rFont val="Times New Roman"/>
        <family val="1"/>
      </rPr>
      <t>PJ</t>
    </r>
    <r>
      <rPr>
        <sz val="10"/>
        <rFont val="ＭＳ 明朝"/>
        <family val="1"/>
        <charset val="128"/>
      </rPr>
      <t>）</t>
    </r>
    <r>
      <rPr>
        <sz val="10"/>
        <rFont val="Times New Roman"/>
        <family val="1"/>
      </rPr>
      <t xml:space="preserve"> </t>
    </r>
    <rPh sb="5" eb="7">
      <t>サンギョウ</t>
    </rPh>
    <rPh sb="23" eb="26">
      <t>ショウヒリョウ</t>
    </rPh>
    <rPh sb="27" eb="29">
      <t>タンイ</t>
    </rPh>
    <phoneticPr fontId="29"/>
  </si>
  <si>
    <r>
      <rPr>
        <sz val="10"/>
        <rFont val="ＭＳ 明朝"/>
        <family val="1"/>
        <charset val="128"/>
      </rPr>
      <t>製造業及び建設業（</t>
    </r>
    <r>
      <rPr>
        <sz val="10"/>
        <rFont val="Times New Roman"/>
        <family val="1"/>
      </rPr>
      <t>1.A.2</t>
    </r>
    <r>
      <rPr>
        <sz val="10"/>
        <rFont val="ＭＳ 明朝"/>
        <family val="1"/>
        <charset val="128"/>
      </rPr>
      <t>）におけるエネルギー消費量（単位：</t>
    </r>
    <r>
      <rPr>
        <sz val="10"/>
        <rFont val="Times New Roman"/>
        <family val="1"/>
      </rPr>
      <t>PJ</t>
    </r>
    <r>
      <rPr>
        <sz val="10"/>
        <rFont val="ＭＳ 明朝"/>
        <family val="1"/>
        <charset val="128"/>
      </rPr>
      <t>）</t>
    </r>
    <r>
      <rPr>
        <sz val="10"/>
        <rFont val="Times New Roman"/>
        <family val="1"/>
      </rPr>
      <t xml:space="preserve"> </t>
    </r>
    <rPh sb="0" eb="3">
      <t>セイゾウギョウ</t>
    </rPh>
    <rPh sb="3" eb="4">
      <t>オヨ</t>
    </rPh>
    <rPh sb="5" eb="7">
      <t>ケンセツ</t>
    </rPh>
    <rPh sb="7" eb="8">
      <t>ギョウ</t>
    </rPh>
    <rPh sb="24" eb="27">
      <t>ショウヒリョウ</t>
    </rPh>
    <phoneticPr fontId="29"/>
  </si>
  <si>
    <r>
      <rPr>
        <sz val="10"/>
        <rFont val="ＭＳ 明朝"/>
        <family val="1"/>
        <charset val="128"/>
      </rPr>
      <t>運輸（</t>
    </r>
    <r>
      <rPr>
        <sz val="10"/>
        <rFont val="Times New Roman"/>
        <family val="1"/>
      </rPr>
      <t>1.A.3</t>
    </r>
    <r>
      <rPr>
        <sz val="10"/>
        <rFont val="ＭＳ 明朝"/>
        <family val="1"/>
        <charset val="128"/>
      </rPr>
      <t>）</t>
    </r>
    <r>
      <rPr>
        <sz val="10"/>
        <rFont val="ＭＳ 明朝"/>
        <family val="1"/>
        <charset val="128"/>
      </rPr>
      <t>におけるエネルギー消費量（単位：</t>
    </r>
    <r>
      <rPr>
        <sz val="10"/>
        <rFont val="Times New Roman"/>
        <family val="1"/>
      </rPr>
      <t>PJ</t>
    </r>
    <r>
      <rPr>
        <sz val="10"/>
        <rFont val="ＭＳ 明朝"/>
        <family val="1"/>
        <charset val="128"/>
      </rPr>
      <t>）</t>
    </r>
    <r>
      <rPr>
        <sz val="10"/>
        <rFont val="Times New Roman"/>
        <family val="1"/>
      </rPr>
      <t xml:space="preserve"> </t>
    </r>
    <rPh sb="0" eb="2">
      <t>ウンユ</t>
    </rPh>
    <phoneticPr fontId="29"/>
  </si>
  <si>
    <r>
      <rPr>
        <sz val="10"/>
        <rFont val="ＭＳ 明朝"/>
        <family val="1"/>
        <charset val="128"/>
      </rPr>
      <t>その他部門（</t>
    </r>
    <r>
      <rPr>
        <sz val="10"/>
        <rFont val="Times New Roman"/>
        <family val="1"/>
      </rPr>
      <t>1.A.4</t>
    </r>
    <r>
      <rPr>
        <sz val="10"/>
        <rFont val="ＭＳ 明朝"/>
        <family val="1"/>
        <charset val="128"/>
      </rPr>
      <t>）</t>
    </r>
    <r>
      <rPr>
        <sz val="10"/>
        <rFont val="ＭＳ 明朝"/>
        <family val="1"/>
        <charset val="128"/>
      </rPr>
      <t>におけるエネルギー消費量（単位：</t>
    </r>
    <r>
      <rPr>
        <sz val="10"/>
        <rFont val="Times New Roman"/>
        <family val="1"/>
      </rPr>
      <t>PJ</t>
    </r>
    <r>
      <rPr>
        <sz val="10"/>
        <rFont val="ＭＳ 明朝"/>
        <family val="1"/>
        <charset val="128"/>
      </rPr>
      <t>）</t>
    </r>
    <r>
      <rPr>
        <sz val="10"/>
        <rFont val="Times New Roman"/>
        <family val="1"/>
      </rPr>
      <t xml:space="preserve"> </t>
    </r>
    <rPh sb="2" eb="3">
      <t>タ</t>
    </rPh>
    <rPh sb="3" eb="5">
      <t>ブモン</t>
    </rPh>
    <phoneticPr fontId="29"/>
  </si>
  <si>
    <r>
      <rPr>
        <sz val="11"/>
        <rFont val="ＭＳ 明朝"/>
        <family val="1"/>
        <charset val="128"/>
      </rPr>
      <t>エネルギー源ごとの高位発熱量の推移</t>
    </r>
    <phoneticPr fontId="3"/>
  </si>
  <si>
    <t>15, 24, 28, 48</t>
    <phoneticPr fontId="3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</si>
  <si>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3-</t>
    </r>
    <rPh sb="0" eb="1">
      <t>ヒョウ</t>
    </rPh>
    <phoneticPr fontId="4"/>
  </si>
  <si>
    <r>
      <rPr>
        <sz val="10"/>
        <color theme="1"/>
        <rFont val="ＭＳ 明朝"/>
        <family val="1"/>
        <charset val="128"/>
      </rPr>
      <t>コークス炉炉蓋、脱硫酸化塔、脱硫再生塔の</t>
    </r>
    <r>
      <rPr>
        <sz val="10"/>
        <color theme="1"/>
        <rFont val="Times New Roman"/>
        <family val="1"/>
      </rPr>
      <t>CH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ＭＳ 明朝"/>
        <family val="1"/>
        <charset val="128"/>
      </rPr>
      <t>排出係数</t>
    </r>
    <phoneticPr fontId="4"/>
  </si>
  <si>
    <r>
      <rPr>
        <sz val="10"/>
        <color theme="1"/>
        <rFont val="ＭＳ 明朝"/>
        <family val="1"/>
        <charset val="128"/>
      </rPr>
      <t>全損型のエンジン</t>
    </r>
    <r>
      <rPr>
        <sz val="10"/>
        <rFont val="ＭＳ 明朝"/>
        <family val="1"/>
        <charset val="128"/>
      </rPr>
      <t>油消費量</t>
    </r>
    <rPh sb="0" eb="1">
      <t>ゼン</t>
    </rPh>
    <rPh sb="1" eb="2">
      <t>ソン</t>
    </rPh>
    <rPh sb="2" eb="3">
      <t>ガタ</t>
    </rPh>
    <rPh sb="8" eb="9">
      <t>アブラ</t>
    </rPh>
    <rPh sb="9" eb="11">
      <t>ショウヒ</t>
    </rPh>
    <rPh sb="11" eb="12">
      <t>リョウ</t>
    </rPh>
    <phoneticPr fontId="4"/>
  </si>
  <si>
    <r>
      <rPr>
        <sz val="10"/>
        <rFont val="ＭＳ 明朝"/>
        <family val="1"/>
        <charset val="128"/>
      </rPr>
      <t>農林水産業（</t>
    </r>
    <r>
      <rPr>
        <sz val="10"/>
        <rFont val="Times New Roman"/>
        <family val="1"/>
      </rPr>
      <t>1.A.4.c</t>
    </r>
    <r>
      <rPr>
        <sz val="10"/>
        <rFont val="ＭＳ 明朝"/>
        <family val="1"/>
        <charset val="128"/>
      </rPr>
      <t>）の特殊自動車等からの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排出係数（単位：</t>
    </r>
    <r>
      <rPr>
        <sz val="10"/>
        <rFont val="Times New Roman"/>
        <family val="1"/>
      </rPr>
      <t>kg/TJ</t>
    </r>
    <r>
      <rPr>
        <sz val="10"/>
        <rFont val="ＭＳ 明朝"/>
        <family val="1"/>
        <charset val="128"/>
      </rPr>
      <t>）</t>
    </r>
    <rPh sb="15" eb="17">
      <t>トクシュ</t>
    </rPh>
    <rPh sb="17" eb="20">
      <t>ジドウシャ</t>
    </rPh>
    <rPh sb="20" eb="21">
      <t>ナド</t>
    </rPh>
    <phoneticPr fontId="4"/>
  </si>
  <si>
    <r>
      <rPr>
        <sz val="10"/>
        <rFont val="ＭＳ 明朝"/>
        <family val="1"/>
        <charset val="128"/>
      </rPr>
      <t>＊</t>
    </r>
    <r>
      <rPr>
        <sz val="10"/>
        <rFont val="Times New Roman"/>
        <family val="1"/>
      </rPr>
      <t>1990</t>
    </r>
    <r>
      <rPr>
        <sz val="10"/>
        <rFont val="ＭＳ 明朝"/>
        <family val="1"/>
        <charset val="128"/>
      </rPr>
      <t>～</t>
    </r>
    <r>
      <rPr>
        <sz val="10"/>
        <rFont val="Times New Roman"/>
        <family val="1"/>
      </rPr>
      <t>1996</t>
    </r>
    <r>
      <rPr>
        <sz val="10"/>
        <rFont val="ＭＳ 明朝"/>
        <family val="1"/>
        <charset val="128"/>
      </rPr>
      <t>年度については、排出係数の変動が小さいと仮定し、</t>
    </r>
    <r>
      <rPr>
        <sz val="10"/>
        <rFont val="Times New Roman"/>
        <family val="1"/>
      </rPr>
      <t>1995</t>
    </r>
    <r>
      <rPr>
        <sz val="10"/>
        <rFont val="ＭＳ 明朝"/>
        <family val="1"/>
        <charset val="128"/>
      </rPr>
      <t>年の実績値を実績のない他の年度に適用している。</t>
    </r>
    <r>
      <rPr>
        <sz val="10"/>
        <rFont val="Times New Roman"/>
        <family val="1"/>
      </rPr>
      <t>1997</t>
    </r>
    <r>
      <rPr>
        <sz val="10"/>
        <rFont val="ＭＳ 明朝"/>
        <family val="1"/>
        <charset val="128"/>
      </rPr>
      <t>～</t>
    </r>
    <r>
      <rPr>
        <sz val="10"/>
        <rFont val="Times New Roman"/>
        <family val="1"/>
      </rPr>
      <t>1999</t>
    </r>
    <r>
      <rPr>
        <sz val="10"/>
        <rFont val="ＭＳ 明朝"/>
        <family val="1"/>
        <charset val="128"/>
      </rPr>
      <t>年度については、</t>
    </r>
    <r>
      <rPr>
        <sz val="10"/>
        <rFont val="Times New Roman"/>
        <family val="1"/>
      </rPr>
      <t>1998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1999</t>
    </r>
    <r>
      <rPr>
        <sz val="10"/>
        <rFont val="ＭＳ 明朝"/>
        <family val="1"/>
        <charset val="128"/>
      </rPr>
      <t>年度も</t>
    </r>
    <r>
      <rPr>
        <sz val="10"/>
        <rFont val="Times New Roman"/>
        <family val="1"/>
      </rPr>
      <t>1997</t>
    </r>
    <r>
      <rPr>
        <sz val="10"/>
        <rFont val="ＭＳ 明朝"/>
        <family val="1"/>
        <charset val="128"/>
      </rPr>
      <t>年度値と同等と仮定している。</t>
    </r>
    <r>
      <rPr>
        <sz val="10"/>
        <rFont val="Times New Roman"/>
        <family val="1"/>
      </rPr>
      <t>2000</t>
    </r>
    <r>
      <rPr>
        <sz val="10"/>
        <rFont val="ＭＳ 明朝"/>
        <family val="1"/>
        <charset val="128"/>
      </rPr>
      <t>年度以降は実績値。</t>
    </r>
    <rPh sb="114" eb="116">
      <t>イコウ</t>
    </rPh>
    <phoneticPr fontId="29"/>
  </si>
  <si>
    <r>
      <rPr>
        <sz val="11"/>
        <rFont val="ＭＳ 明朝"/>
        <family val="1"/>
        <charset val="128"/>
      </rPr>
      <t>表</t>
    </r>
    <r>
      <rPr>
        <sz val="11"/>
        <rFont val="Times New Roman"/>
        <family val="1"/>
      </rPr>
      <t>3-</t>
    </r>
    <rPh sb="0" eb="1">
      <t>ヒョウ</t>
    </rPh>
    <phoneticPr fontId="25"/>
  </si>
  <si>
    <r>
      <rPr>
        <sz val="11"/>
        <rFont val="ＭＳ 明朝"/>
        <family val="1"/>
        <charset val="128"/>
      </rPr>
      <t>エネルギーとして利用された廃棄物及びエネルギー回収を伴う廃棄物焼却からの温室効果ガス排出量</t>
    </r>
    <rPh sb="16" eb="17">
      <t>オヨ</t>
    </rPh>
    <rPh sb="23" eb="25">
      <t>カイシュウ</t>
    </rPh>
    <rPh sb="26" eb="27">
      <t>トモナ</t>
    </rPh>
    <rPh sb="28" eb="31">
      <t>ハイキブツ</t>
    </rPh>
    <rPh sb="31" eb="33">
      <t>ショウキャク</t>
    </rPh>
    <rPh sb="36" eb="38">
      <t>オンシツ</t>
    </rPh>
    <rPh sb="38" eb="40">
      <t>コウカ</t>
    </rPh>
    <rPh sb="42" eb="44">
      <t>ハイシュツ</t>
    </rPh>
    <rPh sb="44" eb="45">
      <t>リョウ</t>
    </rPh>
    <phoneticPr fontId="3"/>
  </si>
  <si>
    <r>
      <rPr>
        <sz val="11"/>
        <rFont val="ＭＳ 明朝"/>
        <family val="1"/>
        <charset val="128"/>
      </rPr>
      <t>　　生物起源の廃棄物（バイオマスプラスチック、動植物性廃油を含む）の焼却に伴う</t>
    </r>
    <r>
      <rPr>
        <sz val="11"/>
        <rFont val="Times New Roman"/>
        <family val="1"/>
      </rPr>
      <t>CO2</t>
    </r>
    <r>
      <rPr>
        <sz val="11"/>
        <rFont val="ＭＳ 明朝"/>
        <family val="1"/>
        <charset val="128"/>
      </rPr>
      <t>排出量は、</t>
    </r>
    <r>
      <rPr>
        <sz val="11"/>
        <rFont val="Times New Roman"/>
        <family val="1"/>
      </rPr>
      <t>2006</t>
    </r>
    <r>
      <rPr>
        <sz val="11"/>
        <rFont val="ＭＳ 明朝"/>
        <family val="1"/>
        <charset val="128"/>
      </rPr>
      <t>年</t>
    </r>
    <r>
      <rPr>
        <sz val="11"/>
        <rFont val="Times New Roman"/>
        <family val="1"/>
      </rPr>
      <t>IPCC</t>
    </r>
    <r>
      <rPr>
        <sz val="11"/>
        <rFont val="ＭＳ 明朝"/>
        <family val="1"/>
        <charset val="128"/>
      </rPr>
      <t>ガイドラインに従い総排出量には含めず参考値として算定し、</t>
    </r>
    <r>
      <rPr>
        <sz val="11"/>
        <rFont val="Times New Roman"/>
        <family val="1"/>
      </rPr>
      <t>CRF table 1.A(a)</t>
    </r>
    <r>
      <rPr>
        <sz val="11"/>
        <rFont val="ＭＳ 明朝"/>
        <family val="1"/>
        <charset val="128"/>
      </rPr>
      <t>の「</t>
    </r>
    <r>
      <rPr>
        <sz val="11"/>
        <rFont val="Times New Roman"/>
        <family val="1"/>
      </rPr>
      <t>Biomass</t>
    </r>
    <r>
      <rPr>
        <sz val="11"/>
        <rFont val="ＭＳ 明朝"/>
        <family val="1"/>
        <charset val="128"/>
      </rPr>
      <t>」に報告する。</t>
    </r>
    <phoneticPr fontId="3"/>
  </si>
  <si>
    <r>
      <rPr>
        <sz val="11"/>
        <rFont val="ＭＳ 明朝"/>
        <family val="1"/>
        <charset val="128"/>
      </rPr>
      <t>燃料からの漏出分野（</t>
    </r>
    <r>
      <rPr>
        <sz val="11"/>
        <rFont val="Times New Roman"/>
        <family val="1"/>
      </rPr>
      <t>1.B</t>
    </r>
    <r>
      <rPr>
        <sz val="11"/>
        <rFont val="ＭＳ 明朝"/>
        <family val="1"/>
        <charset val="128"/>
      </rPr>
      <t>）の温室効果ガス排出量</t>
    </r>
    <phoneticPr fontId="3"/>
  </si>
  <si>
    <r>
      <rPr>
        <sz val="10"/>
        <rFont val="ＭＳ 明朝"/>
        <family val="1"/>
        <charset val="128"/>
      </rPr>
      <t>採掘時の</t>
    </r>
    <r>
      <rPr>
        <sz val="10"/>
        <rFont val="Times New Roman"/>
        <family val="1"/>
      </rPr>
      <t>CH4</t>
    </r>
    <r>
      <rPr>
        <sz val="10"/>
        <rFont val="ＭＳ 明朝"/>
        <family val="1"/>
        <charset val="128"/>
      </rPr>
      <t>回収量</t>
    </r>
    <rPh sb="7" eb="9">
      <t>カイシュウ</t>
    </rPh>
    <rPh sb="9" eb="10">
      <t>リョウ</t>
    </rPh>
    <phoneticPr fontId="4"/>
  </si>
  <si>
    <r>
      <rPr>
        <sz val="10"/>
        <rFont val="ＭＳ 明朝"/>
        <family val="1"/>
        <charset val="128"/>
      </rPr>
      <t>通気弁（天然ガス産業）の排出係数</t>
    </r>
    <rPh sb="0" eb="2">
      <t>ツウキ</t>
    </rPh>
    <rPh sb="2" eb="3">
      <t>ベン</t>
    </rPh>
    <rPh sb="8" eb="10">
      <t>サンギョウ</t>
    </rPh>
    <rPh sb="12" eb="14">
      <t>ハイシュツ</t>
    </rPh>
    <rPh sb="14" eb="16">
      <t>ケイスウ</t>
    </rPh>
    <phoneticPr fontId="25"/>
  </si>
  <si>
    <r>
      <rPr>
        <sz val="10"/>
        <rFont val="ＭＳ 明朝"/>
        <family val="1"/>
        <charset val="128"/>
      </rPr>
      <t>試掘、生産前テストを実施した井数の推移</t>
    </r>
    <rPh sb="3" eb="4">
      <t>セイ</t>
    </rPh>
    <rPh sb="4" eb="5">
      <t>サン</t>
    </rPh>
    <rPh sb="5" eb="6">
      <t>ゼン</t>
    </rPh>
    <phoneticPr fontId="3"/>
  </si>
  <si>
    <r>
      <rPr>
        <sz val="10"/>
        <rFont val="ＭＳ 明朝"/>
        <family val="1"/>
        <charset val="128"/>
      </rPr>
      <t>地中貯留のために回収された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量</t>
    </r>
    <rPh sb="0" eb="2">
      <t>チチュウ</t>
    </rPh>
    <rPh sb="2" eb="4">
      <t>チョリュウ</t>
    </rPh>
    <rPh sb="8" eb="10">
      <t>カイシュウ</t>
    </rPh>
    <rPh sb="16" eb="17">
      <t>リョウ</t>
    </rPh>
    <phoneticPr fontId="4"/>
  </si>
  <si>
    <t>NO</t>
  </si>
  <si>
    <t>NE</t>
  </si>
  <si>
    <r>
      <t>C</t>
    </r>
    <r>
      <rPr>
        <sz val="11"/>
        <rFont val="ＭＳ 明朝"/>
        <family val="1"/>
        <charset val="128"/>
      </rPr>
      <t>重油</t>
    </r>
    <rPh sb="1" eb="3">
      <t>ジュウユ</t>
    </rPh>
    <phoneticPr fontId="29"/>
  </si>
  <si>
    <r>
      <t>B</t>
    </r>
    <r>
      <rPr>
        <sz val="11"/>
        <rFont val="ＭＳ 明朝"/>
        <family val="1"/>
        <charset val="128"/>
      </rPr>
      <t>重油</t>
    </r>
    <rPh sb="1" eb="3">
      <t>ジュウユ</t>
    </rPh>
    <phoneticPr fontId="29"/>
  </si>
  <si>
    <r>
      <t>A</t>
    </r>
    <r>
      <rPr>
        <sz val="11"/>
        <rFont val="ＭＳ 明朝"/>
        <family val="1"/>
        <charset val="128"/>
      </rPr>
      <t>重油</t>
    </r>
    <rPh sb="1" eb="3">
      <t>ジュウユ</t>
    </rPh>
    <phoneticPr fontId="29"/>
  </si>
  <si>
    <r>
      <rPr>
        <sz val="11"/>
        <rFont val="ＭＳ 明朝"/>
        <family val="1"/>
        <charset val="128"/>
      </rPr>
      <t>軽油</t>
    </r>
    <rPh sb="0" eb="2">
      <t>ケイユ</t>
    </rPh>
    <phoneticPr fontId="29"/>
  </si>
  <si>
    <r>
      <rPr>
        <sz val="11"/>
        <rFont val="ＭＳ 明朝"/>
        <family val="1"/>
        <charset val="128"/>
      </rPr>
      <t>燃料種</t>
    </r>
    <rPh sb="0" eb="2">
      <t>ネンリョウ</t>
    </rPh>
    <rPh sb="2" eb="3">
      <t>シュ</t>
    </rPh>
    <phoneticPr fontId="29"/>
  </si>
  <si>
    <t>船舶 活動量（単位：千kl）</t>
    <rPh sb="0" eb="2">
      <t>センパク</t>
    </rPh>
    <rPh sb="3" eb="5">
      <t>カツドウ</t>
    </rPh>
    <rPh sb="5" eb="6">
      <t>リョウ</t>
    </rPh>
    <rPh sb="7" eb="9">
      <t>タンイ</t>
    </rPh>
    <rPh sb="10" eb="11">
      <t>セン</t>
    </rPh>
    <phoneticPr fontId="29"/>
  </si>
  <si>
    <t>表3-</t>
  </si>
  <si>
    <t>kt</t>
    <phoneticPr fontId="29"/>
  </si>
  <si>
    <t>石炭</t>
    <rPh sb="0" eb="2">
      <t>セキタン</t>
    </rPh>
    <phoneticPr fontId="29"/>
  </si>
  <si>
    <r>
      <rPr>
        <sz val="11"/>
        <rFont val="ＭＳ Ｐ明朝"/>
        <family val="1"/>
        <charset val="128"/>
      </rPr>
      <t>千</t>
    </r>
    <r>
      <rPr>
        <sz val="11"/>
        <rFont val="Times New Roman"/>
        <family val="1"/>
      </rPr>
      <t>kl</t>
    </r>
    <rPh sb="0" eb="1">
      <t>セン</t>
    </rPh>
    <phoneticPr fontId="29"/>
  </si>
  <si>
    <t>軽油</t>
    <rPh sb="0" eb="2">
      <t>ケイユ</t>
    </rPh>
    <phoneticPr fontId="29"/>
  </si>
  <si>
    <t>鉄道 活動量</t>
    <rPh sb="0" eb="2">
      <t>テツドウ</t>
    </rPh>
    <rPh sb="3" eb="5">
      <t>カツドウ</t>
    </rPh>
    <rPh sb="5" eb="6">
      <t>リョウ</t>
    </rPh>
    <phoneticPr fontId="29"/>
  </si>
  <si>
    <t>未対応車</t>
    <rPh sb="0" eb="1">
      <t>ミ</t>
    </rPh>
    <rPh sb="1" eb="3">
      <t>タイオウ</t>
    </rPh>
    <rPh sb="3" eb="4">
      <t>シャ</t>
    </rPh>
    <phoneticPr fontId="29"/>
  </si>
  <si>
    <t>NO</t>
    <phoneticPr fontId="29"/>
  </si>
  <si>
    <t>NO</t>
    <phoneticPr fontId="29"/>
  </si>
  <si>
    <t>対応車</t>
    <rPh sb="0" eb="2">
      <t>タイオウ</t>
    </rPh>
    <rPh sb="2" eb="3">
      <t>シャ</t>
    </rPh>
    <phoneticPr fontId="29"/>
  </si>
  <si>
    <r>
      <rPr>
        <sz val="11"/>
        <rFont val="ＭＳ 明朝"/>
        <family val="1"/>
        <charset val="128"/>
      </rPr>
      <t>小型二輪</t>
    </r>
    <phoneticPr fontId="29"/>
  </si>
  <si>
    <r>
      <rPr>
        <sz val="11"/>
        <rFont val="ＭＳ 明朝"/>
        <family val="1"/>
        <charset val="128"/>
      </rPr>
      <t>軽二輪</t>
    </r>
    <phoneticPr fontId="29"/>
  </si>
  <si>
    <t>百万回</t>
    <rPh sb="0" eb="2">
      <t>ヒャクマン</t>
    </rPh>
    <rPh sb="2" eb="3">
      <t>カイ</t>
    </rPh>
    <phoneticPr fontId="29"/>
  </si>
  <si>
    <t>始動回数</t>
    <rPh sb="0" eb="2">
      <t>シドウ</t>
    </rPh>
    <rPh sb="2" eb="4">
      <t>カイスウ</t>
    </rPh>
    <phoneticPr fontId="29"/>
  </si>
  <si>
    <r>
      <rPr>
        <sz val="11"/>
        <rFont val="ＭＳ 明朝"/>
        <family val="1"/>
        <charset val="128"/>
      </rPr>
      <t>原付二種</t>
    </r>
    <phoneticPr fontId="29"/>
  </si>
  <si>
    <r>
      <rPr>
        <sz val="11"/>
        <rFont val="ＭＳ 明朝"/>
        <family val="1"/>
        <charset val="128"/>
      </rPr>
      <t>原付一種</t>
    </r>
    <rPh sb="0" eb="2">
      <t>ゲンツキ</t>
    </rPh>
    <rPh sb="2" eb="4">
      <t>イッシュ</t>
    </rPh>
    <phoneticPr fontId="29"/>
  </si>
  <si>
    <r>
      <rPr>
        <sz val="11"/>
        <rFont val="ＭＳ 明朝"/>
        <family val="1"/>
        <charset val="128"/>
      </rPr>
      <t>百万台</t>
    </r>
    <r>
      <rPr>
        <sz val="11"/>
        <rFont val="Times New Roman"/>
        <family val="1"/>
      </rPr>
      <t>km</t>
    </r>
    <rPh sb="0" eb="2">
      <t>ヒャクマン</t>
    </rPh>
    <rPh sb="2" eb="3">
      <t>ダイ</t>
    </rPh>
    <phoneticPr fontId="29"/>
  </si>
  <si>
    <t>走行量</t>
    <rPh sb="0" eb="3">
      <t>ソウコウリョウ</t>
    </rPh>
    <phoneticPr fontId="29"/>
  </si>
  <si>
    <t>規制対応</t>
    <rPh sb="0" eb="2">
      <t>キセイ</t>
    </rPh>
    <rPh sb="2" eb="4">
      <t>タイオウ</t>
    </rPh>
    <phoneticPr fontId="29"/>
  </si>
  <si>
    <r>
      <rPr>
        <sz val="11"/>
        <rFont val="ＭＳ 明朝"/>
        <family val="1"/>
        <charset val="128"/>
      </rPr>
      <t>車種</t>
    </r>
    <rPh sb="0" eb="2">
      <t>シャシュシュ</t>
    </rPh>
    <phoneticPr fontId="29"/>
  </si>
  <si>
    <t>活動量</t>
    <rPh sb="0" eb="2">
      <t>カツドウ</t>
    </rPh>
    <rPh sb="2" eb="3">
      <t>リョウ</t>
    </rPh>
    <phoneticPr fontId="29"/>
  </si>
  <si>
    <t>二輪車活動量</t>
    <rPh sb="0" eb="2">
      <t>ニリン</t>
    </rPh>
    <rPh sb="2" eb="3">
      <t>シャ</t>
    </rPh>
    <rPh sb="3" eb="5">
      <t>カツドウ</t>
    </rPh>
    <rPh sb="5" eb="6">
      <t>リョウ</t>
    </rPh>
    <phoneticPr fontId="29"/>
  </si>
  <si>
    <r>
      <rPr>
        <sz val="11"/>
        <rFont val="ＭＳ 明朝"/>
        <family val="1"/>
        <charset val="128"/>
      </rPr>
      <t>特種用途車</t>
    </r>
    <rPh sb="0" eb="2">
      <t>トクシュ</t>
    </rPh>
    <rPh sb="2" eb="4">
      <t>ヨウト</t>
    </rPh>
    <rPh sb="4" eb="5">
      <t>シャ</t>
    </rPh>
    <phoneticPr fontId="20"/>
  </si>
  <si>
    <t>貨物車</t>
    <rPh sb="0" eb="2">
      <t>カモツ</t>
    </rPh>
    <rPh sb="2" eb="3">
      <t>シャ</t>
    </rPh>
    <phoneticPr fontId="20"/>
  </si>
  <si>
    <r>
      <rPr>
        <sz val="11"/>
        <rFont val="ＭＳ 明朝"/>
        <family val="1"/>
        <charset val="128"/>
      </rPr>
      <t>バス</t>
    </r>
  </si>
  <si>
    <r>
      <rPr>
        <sz val="11"/>
        <rFont val="ＭＳ 明朝"/>
        <family val="1"/>
        <charset val="128"/>
      </rPr>
      <t>天然ガス</t>
    </r>
    <rPh sb="0" eb="2">
      <t>テンネン</t>
    </rPh>
    <phoneticPr fontId="29"/>
  </si>
  <si>
    <r>
      <rPr>
        <sz val="11"/>
        <rFont val="ＭＳ 明朝"/>
        <family val="1"/>
        <charset val="128"/>
      </rPr>
      <t>乗用車</t>
    </r>
    <rPh sb="0" eb="1">
      <t>ジョウ</t>
    </rPh>
    <rPh sb="1" eb="2">
      <t>ヨウ</t>
    </rPh>
    <rPh sb="2" eb="3">
      <t>シャ</t>
    </rPh>
    <phoneticPr fontId="29"/>
  </si>
  <si>
    <r>
      <rPr>
        <sz val="11"/>
        <rFont val="ＭＳ 明朝"/>
        <family val="1"/>
        <charset val="128"/>
      </rPr>
      <t>乗用車</t>
    </r>
    <rPh sb="0" eb="2">
      <t>ジョウヨウ</t>
    </rPh>
    <rPh sb="2" eb="3">
      <t>シャ</t>
    </rPh>
    <phoneticPr fontId="29"/>
  </si>
  <si>
    <t>LPG</t>
    <phoneticPr fontId="29"/>
  </si>
  <si>
    <r>
      <rPr>
        <sz val="11"/>
        <rFont val="ＭＳ 明朝"/>
        <family val="1"/>
        <charset val="128"/>
      </rPr>
      <t>普通貨物車</t>
    </r>
    <rPh sb="0" eb="2">
      <t>フツウ</t>
    </rPh>
    <rPh sb="2" eb="4">
      <t>カモツ</t>
    </rPh>
    <rPh sb="4" eb="5">
      <t>シャ</t>
    </rPh>
    <phoneticPr fontId="29"/>
  </si>
  <si>
    <r>
      <rPr>
        <sz val="11"/>
        <rFont val="ＭＳ 明朝"/>
        <family val="1"/>
        <charset val="128"/>
      </rPr>
      <t>小型貨物車</t>
    </r>
    <rPh sb="0" eb="2">
      <t>コガタ</t>
    </rPh>
    <rPh sb="2" eb="4">
      <t>カモツ</t>
    </rPh>
    <rPh sb="4" eb="5">
      <t>シャ</t>
    </rPh>
    <phoneticPr fontId="29"/>
  </si>
  <si>
    <r>
      <rPr>
        <sz val="11"/>
        <rFont val="ＭＳ 明朝"/>
        <family val="1"/>
        <charset val="128"/>
      </rPr>
      <t>軽貨物車</t>
    </r>
    <rPh sb="0" eb="1">
      <t>ケイ</t>
    </rPh>
    <rPh sb="1" eb="3">
      <t>カモツ</t>
    </rPh>
    <rPh sb="3" eb="4">
      <t>シャ</t>
    </rPh>
    <phoneticPr fontId="29"/>
  </si>
  <si>
    <r>
      <rPr>
        <sz val="11"/>
        <rFont val="ＭＳ 明朝"/>
        <family val="1"/>
        <charset val="128"/>
      </rPr>
      <t>ガソリン</t>
    </r>
    <phoneticPr fontId="29"/>
  </si>
  <si>
    <r>
      <rPr>
        <sz val="11"/>
        <rFont val="ＭＳ 明朝"/>
        <family val="1"/>
        <charset val="128"/>
      </rPr>
      <t>乗用車</t>
    </r>
    <rPh sb="2" eb="3">
      <t>シャ</t>
    </rPh>
    <phoneticPr fontId="29"/>
  </si>
  <si>
    <r>
      <rPr>
        <sz val="11"/>
        <rFont val="ＭＳ 明朝"/>
        <family val="1"/>
        <charset val="128"/>
      </rPr>
      <t>軽乗用車</t>
    </r>
    <rPh sb="3" eb="4">
      <t>シャ</t>
    </rPh>
    <phoneticPr fontId="29"/>
  </si>
  <si>
    <r>
      <rPr>
        <sz val="11"/>
        <rFont val="ＭＳ 明朝"/>
        <family val="1"/>
        <charset val="128"/>
      </rPr>
      <t>車種</t>
    </r>
  </si>
  <si>
    <r>
      <rPr>
        <sz val="11"/>
        <rFont val="ＭＳ 明朝"/>
        <family val="1"/>
        <charset val="128"/>
      </rPr>
      <t>燃料種</t>
    </r>
  </si>
  <si>
    <r>
      <rPr>
        <sz val="11"/>
        <rFont val="ＭＳ 明朝"/>
        <family val="1"/>
        <charset val="128"/>
      </rPr>
      <t>自動車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活動量（百万台</t>
    </r>
    <r>
      <rPr>
        <sz val="11"/>
        <rFont val="Times New Roman"/>
        <family val="1"/>
      </rPr>
      <t>km</t>
    </r>
    <r>
      <rPr>
        <sz val="11"/>
        <rFont val="ＭＳ 明朝"/>
        <family val="1"/>
        <charset val="128"/>
      </rPr>
      <t>）</t>
    </r>
    <rPh sb="4" eb="6">
      <t>カツドウ</t>
    </rPh>
    <rPh sb="6" eb="7">
      <t>リョウ</t>
    </rPh>
    <rPh sb="8" eb="11">
      <t>ヒャクマンダイ</t>
    </rPh>
    <phoneticPr fontId="29"/>
  </si>
  <si>
    <r>
      <rPr>
        <sz val="11"/>
        <rFont val="ＭＳ 明朝"/>
        <family val="1"/>
        <charset val="128"/>
      </rPr>
      <t>ガソリン</t>
    </r>
    <phoneticPr fontId="29"/>
  </si>
  <si>
    <r>
      <rPr>
        <sz val="11"/>
        <rFont val="ＭＳ 明朝"/>
        <family val="1"/>
        <charset val="128"/>
      </rPr>
      <t>乗用車（</t>
    </r>
    <r>
      <rPr>
        <sz val="11"/>
        <rFont val="Times New Roman"/>
        <family val="1"/>
      </rPr>
      <t>LPG</t>
    </r>
    <r>
      <rPr>
        <sz val="11"/>
        <rFont val="ＭＳ 明朝"/>
        <family val="1"/>
        <charset val="128"/>
      </rPr>
      <t>含む）</t>
    </r>
    <rPh sb="2" eb="3">
      <t>シャ</t>
    </rPh>
    <rPh sb="7" eb="8">
      <t>フク</t>
    </rPh>
    <phoneticPr fontId="29"/>
  </si>
  <si>
    <r>
      <rPr>
        <sz val="11"/>
        <rFont val="ＭＳ 明朝"/>
        <family val="1"/>
        <charset val="128"/>
      </rPr>
      <t>自動車</t>
    </r>
    <r>
      <rPr>
        <sz val="11"/>
        <rFont val="Times New Roman"/>
        <family val="1"/>
      </rPr>
      <t>N2O</t>
    </r>
    <r>
      <rPr>
        <sz val="11"/>
        <rFont val="ＭＳ 明朝"/>
        <family val="1"/>
        <charset val="128"/>
      </rPr>
      <t>排出係数（</t>
    </r>
    <r>
      <rPr>
        <sz val="11"/>
        <rFont val="Times New Roman"/>
        <family val="1"/>
      </rPr>
      <t>mg-N2O/km</t>
    </r>
    <r>
      <rPr>
        <sz val="11"/>
        <rFont val="ＭＳ 明朝"/>
        <family val="1"/>
        <charset val="128"/>
      </rPr>
      <t>）</t>
    </r>
    <rPh sb="0" eb="3">
      <t>ジドウシャ</t>
    </rPh>
    <rPh sb="6" eb="10">
      <t>ハイシュツケイスウ</t>
    </rPh>
    <phoneticPr fontId="29"/>
  </si>
  <si>
    <t xml:space="preserve"> </t>
    <phoneticPr fontId="29"/>
  </si>
  <si>
    <r>
      <rPr>
        <sz val="11"/>
        <rFont val="ＭＳ 明朝"/>
        <family val="1"/>
        <charset val="128"/>
      </rPr>
      <t>自動車</t>
    </r>
    <r>
      <rPr>
        <sz val="11"/>
        <rFont val="Times New Roman"/>
        <family val="1"/>
      </rPr>
      <t>CH4</t>
    </r>
    <r>
      <rPr>
        <sz val="11"/>
        <rFont val="ＭＳ 明朝"/>
        <family val="1"/>
        <charset val="128"/>
      </rPr>
      <t>排出係数（</t>
    </r>
    <r>
      <rPr>
        <sz val="11"/>
        <rFont val="Times New Roman"/>
        <family val="1"/>
      </rPr>
      <t>mg-CH4/km</t>
    </r>
    <r>
      <rPr>
        <sz val="11"/>
        <rFont val="ＭＳ 明朝"/>
        <family val="1"/>
        <charset val="128"/>
      </rPr>
      <t>）</t>
    </r>
    <rPh sb="0" eb="3">
      <t>ジドウシャ</t>
    </rPh>
    <phoneticPr fontId="29"/>
  </si>
  <si>
    <t>A320</t>
    <phoneticPr fontId="29"/>
  </si>
  <si>
    <t>B777-200/300</t>
    <phoneticPr fontId="29"/>
  </si>
  <si>
    <t>B767-300</t>
    <phoneticPr fontId="29"/>
  </si>
  <si>
    <t>B747-400</t>
    <phoneticPr fontId="29"/>
  </si>
  <si>
    <t>B747SR</t>
    <phoneticPr fontId="29"/>
  </si>
  <si>
    <t>B737-800</t>
    <phoneticPr fontId="29"/>
  </si>
  <si>
    <t>B737-300/400/500</t>
    <phoneticPr fontId="29"/>
  </si>
  <si>
    <t>機種</t>
    <rPh sb="0" eb="2">
      <t>キシュ</t>
    </rPh>
    <phoneticPr fontId="29"/>
  </si>
  <si>
    <t>ジェット機の主な機種別の離着陸回数（2001年度以降）（単位：千回）</t>
    <rPh sb="4" eb="5">
      <t>キ</t>
    </rPh>
    <rPh sb="6" eb="7">
      <t>オモ</t>
    </rPh>
    <rPh sb="8" eb="10">
      <t>キシュ</t>
    </rPh>
    <rPh sb="10" eb="11">
      <t>ベツ</t>
    </rPh>
    <rPh sb="12" eb="13">
      <t>リ</t>
    </rPh>
    <rPh sb="13" eb="14">
      <t>チャク</t>
    </rPh>
    <rPh sb="15" eb="17">
      <t>カイスウ</t>
    </rPh>
    <rPh sb="22" eb="23">
      <t>ネン</t>
    </rPh>
    <rPh sb="23" eb="24">
      <t>ド</t>
    </rPh>
    <rPh sb="24" eb="26">
      <t>イコウ</t>
    </rPh>
    <rPh sb="28" eb="30">
      <t>タンイ</t>
    </rPh>
    <rPh sb="31" eb="33">
      <t>センカイ</t>
    </rPh>
    <phoneticPr fontId="29"/>
  </si>
  <si>
    <t>1000 kl</t>
    <phoneticPr fontId="29"/>
  </si>
  <si>
    <r>
      <rPr>
        <sz val="11"/>
        <rFont val="ＭＳ 明朝"/>
        <family val="1"/>
        <charset val="128"/>
      </rPr>
      <t>航空ガソリン消費量</t>
    </r>
    <rPh sb="0" eb="2">
      <t>コウクウ</t>
    </rPh>
    <rPh sb="6" eb="9">
      <t>ショウヒリョウ</t>
    </rPh>
    <phoneticPr fontId="29"/>
  </si>
  <si>
    <r>
      <rPr>
        <sz val="11"/>
        <rFont val="ＭＳ 明朝"/>
        <family val="1"/>
        <charset val="128"/>
      </rPr>
      <t>ジェット燃料巡航時消費量</t>
    </r>
    <rPh sb="4" eb="6">
      <t>ネンリョウ</t>
    </rPh>
    <rPh sb="6" eb="8">
      <t>ジュンコウ</t>
    </rPh>
    <rPh sb="8" eb="9">
      <t>ジ</t>
    </rPh>
    <rPh sb="9" eb="12">
      <t>ショウヒリョウ</t>
    </rPh>
    <phoneticPr fontId="29"/>
  </si>
  <si>
    <r>
      <rPr>
        <sz val="11"/>
        <rFont val="ＭＳ 明朝"/>
        <family val="1"/>
        <charset val="128"/>
      </rPr>
      <t>千回</t>
    </r>
    <rPh sb="0" eb="1">
      <t>セン</t>
    </rPh>
    <rPh sb="1" eb="2">
      <t>カイ</t>
    </rPh>
    <phoneticPr fontId="29"/>
  </si>
  <si>
    <r>
      <rPr>
        <sz val="11"/>
        <rFont val="ＭＳ 明朝"/>
        <family val="1"/>
        <charset val="128"/>
      </rPr>
      <t>離着陸回</t>
    </r>
    <r>
      <rPr>
        <sz val="11"/>
        <rFont val="ＭＳ 明朝"/>
        <family val="1"/>
        <charset val="128"/>
      </rPr>
      <t>数</t>
    </r>
    <rPh sb="0" eb="3">
      <t>リチャクリク</t>
    </rPh>
    <rPh sb="3" eb="4">
      <t>カイ</t>
    </rPh>
    <rPh sb="4" eb="5">
      <t>スウ</t>
    </rPh>
    <phoneticPr fontId="29"/>
  </si>
  <si>
    <r>
      <rPr>
        <sz val="11"/>
        <rFont val="ＭＳ 明朝"/>
        <family val="1"/>
        <charset val="128"/>
      </rPr>
      <t>項目</t>
    </r>
    <rPh sb="0" eb="2">
      <t>コウモク</t>
    </rPh>
    <phoneticPr fontId="29"/>
  </si>
  <si>
    <t>航空機からの排出</t>
    <phoneticPr fontId="29"/>
  </si>
  <si>
    <r>
      <t>NIR_3</t>
    </r>
    <r>
      <rPr>
        <sz val="11"/>
        <color theme="1"/>
        <rFont val="ＭＳ Ｐ明朝"/>
        <family val="1"/>
        <charset val="128"/>
      </rPr>
      <t>章運輸</t>
    </r>
    <phoneticPr fontId="3"/>
  </si>
  <si>
    <t>31, 32, 36, 37, 38, 41, 43, 45</t>
    <phoneticPr fontId="3"/>
  </si>
  <si>
    <r>
      <rPr>
        <sz val="11"/>
        <color theme="1"/>
        <rFont val="ＭＳ 明朝"/>
        <family val="1"/>
        <charset val="128"/>
      </rPr>
      <t>運輸部門（</t>
    </r>
    <r>
      <rPr>
        <sz val="11"/>
        <color theme="1"/>
        <rFont val="Times New Roman"/>
        <family val="1"/>
      </rPr>
      <t>1.A.3</t>
    </r>
    <r>
      <rPr>
        <sz val="11"/>
        <color theme="1"/>
        <rFont val="ＭＳ 明朝"/>
        <family val="1"/>
        <charset val="128"/>
      </rPr>
      <t>）</t>
    </r>
    <r>
      <rPr>
        <sz val="11"/>
        <color theme="1"/>
        <rFont val="Times New Roman"/>
        <family val="1"/>
      </rPr>
      <t>-CH4, N2O</t>
    </r>
    <r>
      <rPr>
        <sz val="11"/>
        <color theme="1"/>
        <rFont val="ＭＳ 明朝"/>
        <family val="1"/>
        <charset val="128"/>
      </rPr>
      <t>の各種表</t>
    </r>
    <rPh sb="0" eb="2">
      <t>ウンユ</t>
    </rPh>
    <rPh sb="2" eb="4">
      <t>ブモン</t>
    </rPh>
    <rPh sb="21" eb="23">
      <t>カクシュ</t>
    </rPh>
    <rPh sb="23" eb="24">
      <t>ヒョウ</t>
    </rPh>
    <phoneticPr fontId="3"/>
  </si>
  <si>
    <r>
      <rPr>
        <b/>
        <sz val="14"/>
        <rFont val="ＭＳ Ｐゴシック"/>
        <family val="3"/>
        <charset val="128"/>
      </rPr>
      <t>日本国温室効果ガスインベントリ報告書（</t>
    </r>
    <r>
      <rPr>
        <b/>
        <sz val="14"/>
        <rFont val="Times New Roman"/>
        <family val="1"/>
      </rPr>
      <t>NIR</t>
    </r>
    <r>
      <rPr>
        <b/>
        <sz val="14"/>
        <rFont val="ＭＳ Ｐゴシック"/>
        <family val="3"/>
        <charset val="128"/>
      </rPr>
      <t>）</t>
    </r>
    <r>
      <rPr>
        <b/>
        <sz val="14"/>
        <rFont val="Times New Roman"/>
        <family val="1"/>
      </rPr>
      <t xml:space="preserve"> 2016</t>
    </r>
    <r>
      <rPr>
        <b/>
        <sz val="14"/>
        <rFont val="ＭＳ Ｐゴシック"/>
        <family val="3"/>
        <charset val="128"/>
      </rPr>
      <t>年</t>
    </r>
    <r>
      <rPr>
        <b/>
        <sz val="14"/>
        <rFont val="ＭＳ Ｐゴシック"/>
        <family val="3"/>
        <charset val="128"/>
      </rPr>
      <t>版</t>
    </r>
    <r>
      <rPr>
        <b/>
        <sz val="14"/>
        <rFont val="Times New Roman"/>
        <family val="1"/>
      </rPr>
      <t xml:space="preserve"> </t>
    </r>
    <r>
      <rPr>
        <sz val="12"/>
        <rFont val="ＭＳ 明朝"/>
        <family val="1"/>
        <charset val="128"/>
      </rPr>
      <t/>
    </r>
    <rPh sb="0" eb="18">
      <t>ニｒ＠</t>
    </rPh>
    <rPh sb="28" eb="29">
      <t>ネン</t>
    </rPh>
    <rPh sb="29" eb="30">
      <t>バン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</si>
</sst>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76" formatCode="#,##0.0;[Red]\-#,##0.0"/>
    <numFmt numFmtId="177" formatCode="#,##0.0000"/>
    <numFmt numFmtId="178" formatCode="0.0%"/>
    <numFmt numFmtId="179" formatCode="0.000_ "/>
    <numFmt numFmtId="180" formatCode="#,##0.0_ ;[Red]\-#,##0.0\ "/>
    <numFmt numFmtId="181" formatCode="#,##0_ "/>
    <numFmt numFmtId="182" formatCode="#,##0.00_ "/>
    <numFmt numFmtId="183" formatCode="#,##0.0_ "/>
    <numFmt numFmtId="184" formatCode="0.E+00"/>
    <numFmt numFmtId="185" formatCode="#,##0.000;[Red]\-#,##0.000"/>
    <numFmt numFmtId="186" formatCode="0.0_);[Red]\(0.0\)"/>
    <numFmt numFmtId="187" formatCode="#,##0_);[Red]\(#,##0\)"/>
    <numFmt numFmtId="188" formatCode="0.0.E+00"/>
    <numFmt numFmtId="189" formatCode="#,##0.0000;[Red]\-#,##0.0000"/>
    <numFmt numFmtId="190" formatCode="0.000000_);[Red]\(0.000000\)"/>
    <numFmt numFmtId="191" formatCode="#,##0.0_);[Red]\(#,##0.0\)"/>
    <numFmt numFmtId="192" formatCode="yyyy/m/d;@"/>
    <numFmt numFmtId="193" formatCode="\$#"/>
    <numFmt numFmtId="194" formatCode="_-* #,##0.00_-;\-* #,##0.00_-;_-* &quot;-&quot;??_-;_-@_-"/>
    <numFmt numFmtId="195" formatCode="_-* #,##0.00\ _F_-;\-* #,##0.00\ _F_-;_-* &quot;-&quot;??\ _F_-;_-@_-"/>
    <numFmt numFmtId="196" formatCode="#,##0.0"/>
    <numFmt numFmtId="197" formatCode="0.000_);[Red]\(0.000\)"/>
    <numFmt numFmtId="198" formatCode="0.000"/>
    <numFmt numFmtId="199" formatCode="0_ "/>
    <numFmt numFmtId="200" formatCode="0.0_ "/>
  </numFmts>
  <fonts count="110">
    <font>
      <sz val="11"/>
      <color theme="1"/>
      <name val="Times New Roman"/>
      <family val="2"/>
      <charset val="128"/>
    </font>
    <font>
      <sz val="11"/>
      <color theme="1"/>
      <name val="Times New Roman"/>
      <family val="2"/>
      <charset val="128"/>
    </font>
    <font>
      <sz val="11"/>
      <name val="Times New Roman"/>
      <family val="1"/>
    </font>
    <font>
      <sz val="6"/>
      <name val="Times New Roman"/>
      <family val="2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8"/>
      <name val="Helvetica"/>
      <family val="2"/>
    </font>
    <font>
      <u/>
      <sz val="10"/>
      <color indexed="12"/>
      <name val="Times New Roman"/>
      <family val="1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Century"/>
      <family val="1"/>
    </font>
    <font>
      <sz val="12"/>
      <name val="Osaka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Times New Roman"/>
      <family val="1"/>
    </font>
    <font>
      <i/>
      <sz val="11"/>
      <name val="Times New Roman"/>
      <family val="1"/>
    </font>
    <font>
      <sz val="6"/>
      <name val="ＭＳ 明朝"/>
      <family val="1"/>
      <charset val="128"/>
    </font>
    <font>
      <sz val="11"/>
      <color theme="1"/>
      <name val="Times New Roman"/>
      <family val="1"/>
    </font>
    <font>
      <vertAlign val="subscript"/>
      <sz val="11"/>
      <name val="Times New Roman"/>
      <family val="1"/>
    </font>
    <font>
      <vertAlign val="superscript"/>
      <sz val="11"/>
      <name val="Times New Roman"/>
      <family val="1"/>
    </font>
    <font>
      <sz val="6"/>
      <name val="ＭＳ Ｐゴシック"/>
      <family val="3"/>
      <charset val="128"/>
    </font>
    <font>
      <sz val="12"/>
      <name val="Times New Roman"/>
      <family val="1"/>
    </font>
    <font>
      <sz val="10"/>
      <name val="Times New Roman"/>
      <family val="1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Times New Roman"/>
      <family val="1"/>
    </font>
    <font>
      <b/>
      <u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vertAlign val="superscript"/>
      <sz val="10"/>
      <name val="Times New Roman"/>
      <family val="1"/>
    </font>
    <font>
      <sz val="10"/>
      <name val="ＭＳ Ｐゴシック"/>
      <family val="3"/>
      <charset val="128"/>
    </font>
    <font>
      <vertAlign val="subscript"/>
      <sz val="9"/>
      <name val="Times New Roman"/>
      <family val="1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vertAlign val="subscript"/>
      <sz val="10.5"/>
      <name val="Times New Roman"/>
      <family val="1"/>
    </font>
    <font>
      <sz val="9"/>
      <name val="ＭＳ Ｐ明朝"/>
      <family val="1"/>
      <charset val="128"/>
    </font>
    <font>
      <sz val="6"/>
      <name val="Osaka"/>
      <family val="3"/>
      <charset val="128"/>
    </font>
    <font>
      <sz val="16"/>
      <name val="Times New Roman"/>
      <family val="1"/>
    </font>
    <font>
      <vertAlign val="subscript"/>
      <sz val="1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vertAlign val="subscript"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ＭＳ 明朝"/>
      <family val="1"/>
      <charset val="128"/>
    </font>
    <font>
      <b/>
      <sz val="14"/>
      <name val="Times New Roman"/>
      <family val="1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Times New Roman"/>
      <family val="1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b/>
      <sz val="11"/>
      <color indexed="9"/>
      <name val="Calibri"/>
      <family val="2"/>
    </font>
    <font>
      <sz val="8"/>
      <name val="Helvetica"/>
    </font>
    <font>
      <b/>
      <sz val="11"/>
      <color indexed="12"/>
      <name val="Arial"/>
      <family val="2"/>
      <charset val="204"/>
    </font>
    <font>
      <sz val="11"/>
      <color indexed="62"/>
      <name val="Calibri"/>
      <family val="2"/>
    </font>
    <font>
      <sz val="11"/>
      <color rgb="FF3F3F76"/>
      <name val="ＭＳ Ｐゴシック"/>
      <family val="2"/>
      <scheme val="minor"/>
    </font>
    <font>
      <sz val="11"/>
      <color indexed="62"/>
      <name val="Calibri"/>
      <family val="2"/>
      <charset val="186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86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86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86"/>
    </font>
    <font>
      <b/>
      <sz val="11"/>
      <color indexed="56"/>
      <name val="Calibri"/>
      <family val="2"/>
    </font>
    <font>
      <sz val="11"/>
      <color indexed="52"/>
      <name val="Calibri"/>
      <family val="2"/>
      <charset val="186"/>
    </font>
    <font>
      <sz val="11"/>
      <color indexed="52"/>
      <name val="Calibri"/>
      <family val="2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8"/>
      <color indexed="56"/>
      <name val="Cambria"/>
      <family val="2"/>
      <charset val="186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u/>
      <sz val="10"/>
      <color indexed="12"/>
      <name val="Times New Roman"/>
      <family val="1"/>
      <charset val="186"/>
    </font>
    <font>
      <sz val="11"/>
      <color theme="1"/>
      <name val="ＭＳ 明朝"/>
      <family val="1"/>
      <charset val="128"/>
    </font>
    <font>
      <vertAlign val="subscript"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FFFF"/>
      <name val="Times New Roman"/>
      <family val="1"/>
    </font>
    <font>
      <sz val="11"/>
      <color theme="1"/>
      <name val="ＭＳ Ｐ明朝"/>
      <family val="1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theme="0" tint="-0.24994659260841701"/>
        <bgColor indexed="65"/>
      </patternFill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7" fillId="2" borderId="0" applyBorder="0" applyAlignment="0"/>
    <xf numFmtId="0" fontId="6" fillId="2" borderId="0" applyBorder="0">
      <alignment horizontal="right" vertical="center"/>
    </xf>
    <xf numFmtId="0" fontId="6" fillId="3" borderId="0" applyBorder="0">
      <alignment horizontal="right" vertical="center"/>
    </xf>
    <xf numFmtId="0" fontId="6" fillId="3" borderId="0" applyBorder="0">
      <alignment horizontal="right" vertical="center"/>
    </xf>
    <xf numFmtId="0" fontId="8" fillId="3" borderId="1">
      <alignment horizontal="right" vertical="center"/>
    </xf>
    <xf numFmtId="0" fontId="9" fillId="3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3">
      <alignment horizontal="right" vertical="center"/>
    </xf>
    <xf numFmtId="0" fontId="8" fillId="4" borderId="2">
      <alignment horizontal="right" vertical="center"/>
    </xf>
    <xf numFmtId="0" fontId="8" fillId="4" borderId="4">
      <alignment horizontal="right" vertical="center"/>
    </xf>
    <xf numFmtId="4" fontId="7" fillId="0" borderId="5" applyFill="0" applyBorder="0" applyProtection="0">
      <alignment horizontal="right" vertical="center"/>
    </xf>
    <xf numFmtId="0" fontId="8" fillId="0" borderId="0" applyNumberFormat="0">
      <alignment horizontal="right"/>
    </xf>
    <xf numFmtId="0" fontId="6" fillId="4" borderId="6">
      <alignment horizontal="left" vertical="center" wrapText="1" indent="2"/>
    </xf>
    <xf numFmtId="0" fontId="6" fillId="0" borderId="6">
      <alignment horizontal="left" vertical="center" wrapText="1" indent="2"/>
    </xf>
    <xf numFmtId="0" fontId="6" fillId="3" borderId="2">
      <alignment horizontal="left" vertical="center"/>
    </xf>
    <xf numFmtId="0" fontId="8" fillId="0" borderId="7">
      <alignment horizontal="left" vertical="top" wrapText="1"/>
    </xf>
    <xf numFmtId="0" fontId="10" fillId="0" borderId="8"/>
    <xf numFmtId="0" fontId="11" fillId="0" borderId="0" applyNumberFormat="0" applyFill="0" applyBorder="0" applyAlignment="0" applyProtection="0"/>
    <xf numFmtId="0" fontId="6" fillId="0" borderId="0" applyBorder="0">
      <alignment horizontal="right" vertical="center"/>
    </xf>
    <xf numFmtId="0" fontId="6" fillId="0" borderId="1">
      <alignment horizontal="right" vertical="center"/>
    </xf>
    <xf numFmtId="1" fontId="12" fillId="3" borderId="0" applyBorder="0">
      <alignment horizontal="right" vertical="center"/>
    </xf>
    <xf numFmtId="4" fontId="6" fillId="0" borderId="1" applyFill="0" applyBorder="0" applyProtection="0">
      <alignment horizontal="righ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3" fillId="5" borderId="0" applyNumberFormat="0" applyFont="0" applyBorder="0" applyAlignment="0" applyProtection="0"/>
    <xf numFmtId="177" fontId="6" fillId="6" borderId="1" applyNumberFormat="0" applyFont="0" applyBorder="0" applyAlignment="0" applyProtection="0">
      <alignment horizontal="right" vertical="center"/>
    </xf>
    <xf numFmtId="0" fontId="6" fillId="7" borderId="1"/>
    <xf numFmtId="0" fontId="14" fillId="0" borderId="0" applyNumberFormat="0" applyFill="0" applyBorder="0" applyAlignment="0" applyProtection="0"/>
    <xf numFmtId="0" fontId="6" fillId="0" borderId="0"/>
    <xf numFmtId="9" fontId="1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2" fillId="0" borderId="0"/>
    <xf numFmtId="1" fontId="2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64" fillId="0" borderId="0"/>
    <xf numFmtId="0" fontId="10" fillId="0" borderId="0" applyNumberFormat="0" applyFont="0" applyFill="0" applyBorder="0" applyProtection="0">
      <alignment horizontal="left" vertical="center" indent="5"/>
    </xf>
    <xf numFmtId="0" fontId="10" fillId="0" borderId="0" applyNumberFormat="0" applyFont="0" applyFill="0" applyBorder="0" applyProtection="0">
      <alignment horizontal="left" vertical="center" indent="2"/>
    </xf>
    <xf numFmtId="0" fontId="14" fillId="0" borderId="0" applyNumberFormat="0" applyFill="0" applyBorder="0" applyAlignment="0" applyProtection="0"/>
    <xf numFmtId="0" fontId="6" fillId="0" borderId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6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6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6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6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6" fillId="20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10" fillId="0" borderId="0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6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6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4" borderId="0" applyNumberFormat="0" applyBorder="0" applyAlignment="0" applyProtection="0"/>
    <xf numFmtId="0" fontId="66" fillId="24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6" fillId="19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6" fillId="22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23" borderId="0" applyNumberFormat="0" applyBorder="0" applyAlignment="0" applyProtection="0"/>
    <xf numFmtId="0" fontId="66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10" fillId="0" borderId="0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0" fontId="10" fillId="0" borderId="0" applyNumberFormat="0" applyFont="0" applyFill="0" applyBorder="0" applyProtection="0">
      <alignment horizontal="left" vertical="center"/>
    </xf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8" fillId="26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8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8" fillId="24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8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8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7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7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2" borderId="0" applyNumberFormat="0" applyBorder="0" applyAlignment="0" applyProtection="0"/>
    <xf numFmtId="0" fontId="67" fillId="32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7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7" fillId="28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7" fillId="33" borderId="0" applyNumberFormat="0" applyBorder="0" applyAlignment="0" applyProtection="0"/>
    <xf numFmtId="4" fontId="7" fillId="2" borderId="0" applyBorder="0" applyAlignment="0"/>
    <xf numFmtId="4" fontId="6" fillId="2" borderId="0" applyBorder="0">
      <alignment horizontal="right" vertical="center"/>
    </xf>
    <xf numFmtId="0" fontId="6" fillId="2" borderId="1">
      <alignment horizontal="right" vertical="center"/>
    </xf>
    <xf numFmtId="4" fontId="6" fillId="3" borderId="0" applyBorder="0">
      <alignment horizontal="right" vertical="center"/>
    </xf>
    <xf numFmtId="0" fontId="6" fillId="3" borderId="0" applyBorder="0">
      <alignment horizontal="right" vertical="center"/>
    </xf>
    <xf numFmtId="0" fontId="6" fillId="3" borderId="0" applyBorder="0">
      <alignment horizontal="right" vertical="center"/>
    </xf>
    <xf numFmtId="4" fontId="6" fillId="3" borderId="0" applyBorder="0">
      <alignment horizontal="right" vertical="center"/>
    </xf>
    <xf numFmtId="0" fontId="6" fillId="3" borderId="0" applyBorder="0">
      <alignment horizontal="right" vertical="center"/>
    </xf>
    <xf numFmtId="0" fontId="6" fillId="3" borderId="0" applyBorder="0">
      <alignment horizontal="right" vertical="center"/>
    </xf>
    <xf numFmtId="0" fontId="6" fillId="3" borderId="43">
      <alignment horizontal="right" vertical="center"/>
    </xf>
    <xf numFmtId="4" fontId="8" fillId="3" borderId="1">
      <alignment horizontal="right" vertical="center"/>
    </xf>
    <xf numFmtId="4" fontId="8" fillId="3" borderId="1">
      <alignment horizontal="right" vertical="center"/>
    </xf>
    <xf numFmtId="4" fontId="8" fillId="3" borderId="1">
      <alignment horizontal="right" vertical="center"/>
    </xf>
    <xf numFmtId="4" fontId="8" fillId="3" borderId="1">
      <alignment horizontal="right" vertical="center"/>
    </xf>
    <xf numFmtId="4" fontId="8" fillId="3" borderId="1">
      <alignment horizontal="right" vertical="center"/>
    </xf>
    <xf numFmtId="4" fontId="8" fillId="3" borderId="1">
      <alignment horizontal="right" vertical="center"/>
    </xf>
    <xf numFmtId="4" fontId="8" fillId="3" borderId="1">
      <alignment horizontal="right" vertical="center"/>
    </xf>
    <xf numFmtId="4" fontId="8" fillId="3" borderId="1">
      <alignment horizontal="right" vertical="center"/>
    </xf>
    <xf numFmtId="4" fontId="8" fillId="3" borderId="1">
      <alignment horizontal="right" vertical="center"/>
    </xf>
    <xf numFmtId="4" fontId="8" fillId="3" borderId="1">
      <alignment horizontal="right" vertical="center"/>
    </xf>
    <xf numFmtId="4" fontId="8" fillId="3" borderId="1">
      <alignment horizontal="right" vertical="center"/>
    </xf>
    <xf numFmtId="4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1">
      <alignment horizontal="right" vertical="center"/>
    </xf>
    <xf numFmtId="0" fontId="8" fillId="3" borderId="44">
      <alignment horizontal="right" vertical="center"/>
    </xf>
    <xf numFmtId="4" fontId="9" fillId="3" borderId="1">
      <alignment horizontal="right" vertical="center"/>
    </xf>
    <xf numFmtId="4" fontId="9" fillId="3" borderId="1">
      <alignment horizontal="right" vertical="center"/>
    </xf>
    <xf numFmtId="4" fontId="9" fillId="3" borderId="1">
      <alignment horizontal="right" vertical="center"/>
    </xf>
    <xf numFmtId="4" fontId="9" fillId="3" borderId="1">
      <alignment horizontal="right" vertical="center"/>
    </xf>
    <xf numFmtId="4" fontId="9" fillId="3" borderId="1">
      <alignment horizontal="right" vertical="center"/>
    </xf>
    <xf numFmtId="4" fontId="9" fillId="3" borderId="1">
      <alignment horizontal="right" vertical="center"/>
    </xf>
    <xf numFmtId="4" fontId="9" fillId="3" borderId="1">
      <alignment horizontal="right" vertical="center"/>
    </xf>
    <xf numFmtId="4" fontId="9" fillId="3" borderId="1">
      <alignment horizontal="right" vertical="center"/>
    </xf>
    <xf numFmtId="4" fontId="9" fillId="3" borderId="1">
      <alignment horizontal="right" vertical="center"/>
    </xf>
    <xf numFmtId="4" fontId="9" fillId="3" borderId="1">
      <alignment horizontal="right" vertical="center"/>
    </xf>
    <xf numFmtId="4" fontId="9" fillId="3" borderId="1">
      <alignment horizontal="right" vertical="center"/>
    </xf>
    <xf numFmtId="4" fontId="9" fillId="3" borderId="1">
      <alignment horizontal="right" vertical="center"/>
    </xf>
    <xf numFmtId="0" fontId="9" fillId="3" borderId="1">
      <alignment horizontal="right" vertical="center"/>
    </xf>
    <xf numFmtId="0" fontId="9" fillId="3" borderId="1">
      <alignment horizontal="right" vertical="center"/>
    </xf>
    <xf numFmtId="0" fontId="9" fillId="3" borderId="1">
      <alignment horizontal="right" vertical="center"/>
    </xf>
    <xf numFmtId="0" fontId="9" fillId="3" borderId="1">
      <alignment horizontal="right" vertical="center"/>
    </xf>
    <xf numFmtId="0" fontId="9" fillId="3" borderId="1">
      <alignment horizontal="right" vertical="center"/>
    </xf>
    <xf numFmtId="0" fontId="9" fillId="3" borderId="1">
      <alignment horizontal="right" vertical="center"/>
    </xf>
    <xf numFmtId="0" fontId="9" fillId="3" borderId="1">
      <alignment horizontal="right" vertical="center"/>
    </xf>
    <xf numFmtId="0" fontId="9" fillId="3" borderId="1">
      <alignment horizontal="right" vertical="center"/>
    </xf>
    <xf numFmtId="0" fontId="9" fillId="3" borderId="1">
      <alignment horizontal="right" vertical="center"/>
    </xf>
    <xf numFmtId="0" fontId="9" fillId="3" borderId="1">
      <alignment horizontal="right" vertical="center"/>
    </xf>
    <xf numFmtId="0" fontId="9" fillId="3" borderId="1">
      <alignment horizontal="right" vertical="center"/>
    </xf>
    <xf numFmtId="0" fontId="9" fillId="3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44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4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4" fontId="8" fillId="4" borderId="2">
      <alignment horizontal="right" vertical="center"/>
    </xf>
    <xf numFmtId="4" fontId="8" fillId="4" borderId="2">
      <alignment horizontal="right" vertical="center"/>
    </xf>
    <xf numFmtId="4" fontId="8" fillId="4" borderId="2">
      <alignment horizontal="right" vertical="center"/>
    </xf>
    <xf numFmtId="4" fontId="8" fillId="4" borderId="2">
      <alignment horizontal="right" vertical="center"/>
    </xf>
    <xf numFmtId="4" fontId="8" fillId="4" borderId="2">
      <alignment horizontal="right" vertical="center"/>
    </xf>
    <xf numFmtId="4" fontId="8" fillId="4" borderId="2">
      <alignment horizontal="right" vertical="center"/>
    </xf>
    <xf numFmtId="4" fontId="8" fillId="4" borderId="2">
      <alignment horizontal="right" vertical="center"/>
    </xf>
    <xf numFmtId="4" fontId="8" fillId="4" borderId="2">
      <alignment horizontal="right" vertical="center"/>
    </xf>
    <xf numFmtId="4" fontId="8" fillId="4" borderId="2">
      <alignment horizontal="right" vertical="center"/>
    </xf>
    <xf numFmtId="4" fontId="8" fillId="4" borderId="2">
      <alignment horizontal="right" vertical="center"/>
    </xf>
    <xf numFmtId="0" fontId="8" fillId="4" borderId="2">
      <alignment horizontal="right" vertical="center"/>
    </xf>
    <xf numFmtId="0" fontId="8" fillId="4" borderId="2">
      <alignment horizontal="right" vertical="center"/>
    </xf>
    <xf numFmtId="0" fontId="8" fillId="4" borderId="2">
      <alignment horizontal="right" vertical="center"/>
    </xf>
    <xf numFmtId="0" fontId="8" fillId="4" borderId="2">
      <alignment horizontal="right" vertical="center"/>
    </xf>
    <xf numFmtId="0" fontId="8" fillId="4" borderId="2">
      <alignment horizontal="right" vertical="center"/>
    </xf>
    <xf numFmtId="0" fontId="8" fillId="4" borderId="2">
      <alignment horizontal="right" vertical="center"/>
    </xf>
    <xf numFmtId="0" fontId="8" fillId="4" borderId="2">
      <alignment horizontal="right" vertical="center"/>
    </xf>
    <xf numFmtId="0" fontId="8" fillId="4" borderId="2">
      <alignment horizontal="right" vertical="center"/>
    </xf>
    <xf numFmtId="0" fontId="8" fillId="4" borderId="2">
      <alignment horizontal="right" vertical="center"/>
    </xf>
    <xf numFmtId="0" fontId="8" fillId="4" borderId="2">
      <alignment horizontal="right" vertical="center"/>
    </xf>
    <xf numFmtId="4" fontId="8" fillId="4" borderId="4">
      <alignment horizontal="right" vertical="center"/>
    </xf>
    <xf numFmtId="4" fontId="8" fillId="4" borderId="4">
      <alignment horizontal="right" vertical="center"/>
    </xf>
    <xf numFmtId="4" fontId="8" fillId="4" borderId="4">
      <alignment horizontal="right" vertical="center"/>
    </xf>
    <xf numFmtId="4" fontId="8" fillId="4" borderId="4">
      <alignment horizontal="right" vertical="center"/>
    </xf>
    <xf numFmtId="4" fontId="8" fillId="4" borderId="4">
      <alignment horizontal="right" vertical="center"/>
    </xf>
    <xf numFmtId="4" fontId="8" fillId="4" borderId="4">
      <alignment horizontal="right" vertical="center"/>
    </xf>
    <xf numFmtId="4" fontId="8" fillId="4" borderId="4">
      <alignment horizontal="right" vertical="center"/>
    </xf>
    <xf numFmtId="4" fontId="8" fillId="4" borderId="4">
      <alignment horizontal="right" vertical="center"/>
    </xf>
    <xf numFmtId="4" fontId="8" fillId="4" borderId="4">
      <alignment horizontal="right" vertical="center"/>
    </xf>
    <xf numFmtId="4" fontId="8" fillId="4" borderId="4">
      <alignment horizontal="right" vertical="center"/>
    </xf>
    <xf numFmtId="4" fontId="8" fillId="4" borderId="4">
      <alignment horizontal="right" vertical="center"/>
    </xf>
    <xf numFmtId="4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0" fontId="8" fillId="4" borderId="4">
      <alignment horizontal="right" vertical="center"/>
    </xf>
    <xf numFmtId="4" fontId="8" fillId="4" borderId="4">
      <alignment horizontal="right" vertical="center"/>
    </xf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33" borderId="0" applyNumberFormat="0" applyBorder="0" applyAlignment="0" applyProtection="0"/>
    <xf numFmtId="0" fontId="69" fillId="34" borderId="45" applyNumberFormat="0" applyAlignment="0" applyProtection="0"/>
    <xf numFmtId="0" fontId="69" fillId="34" borderId="45" applyNumberFormat="0" applyAlignment="0" applyProtection="0"/>
    <xf numFmtId="0" fontId="69" fillId="34" borderId="45" applyNumberFormat="0" applyAlignment="0" applyProtection="0"/>
    <xf numFmtId="0" fontId="69" fillId="34" borderId="45" applyNumberFormat="0" applyAlignment="0" applyProtection="0"/>
    <xf numFmtId="0" fontId="69" fillId="34" borderId="45" applyNumberFormat="0" applyAlignment="0" applyProtection="0"/>
    <xf numFmtId="0" fontId="69" fillId="34" borderId="45" applyNumberFormat="0" applyAlignment="0" applyProtection="0"/>
    <xf numFmtId="0" fontId="69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69" fillId="34" borderId="45" applyNumberFormat="0" applyAlignment="0" applyProtection="0"/>
    <xf numFmtId="0" fontId="69" fillId="34" borderId="45" applyNumberFormat="0" applyAlignment="0" applyProtection="0"/>
    <xf numFmtId="0" fontId="69" fillId="34" borderId="45" applyNumberFormat="0" applyAlignment="0" applyProtection="0"/>
    <xf numFmtId="0" fontId="69" fillId="34" borderId="45" applyNumberFormat="0" applyAlignment="0" applyProtection="0"/>
    <xf numFmtId="0" fontId="69" fillId="34" borderId="45" applyNumberFormat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2" fillId="17" borderId="0" applyNumberFormat="0" applyBorder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3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4" fillId="34" borderId="46" applyNumberFormat="0" applyAlignment="0" applyProtection="0"/>
    <xf numFmtId="0" fontId="75" fillId="35" borderId="47" applyNumberFormat="0" applyAlignment="0" applyProtection="0"/>
    <xf numFmtId="0" fontId="75" fillId="35" borderId="47" applyNumberFormat="0" applyAlignment="0" applyProtection="0"/>
    <xf numFmtId="0" fontId="76" fillId="35" borderId="47" applyNumberFormat="0" applyAlignment="0" applyProtection="0"/>
    <xf numFmtId="194" fontId="65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13" fillId="0" borderId="0" applyFont="0" applyFill="0" applyBorder="0" applyAlignment="0" applyProtection="0"/>
    <xf numFmtId="194" fontId="65" fillId="0" borderId="0" applyFont="0" applyFill="0" applyBorder="0" applyAlignment="0" applyProtection="0"/>
    <xf numFmtId="0" fontId="78" fillId="0" borderId="0">
      <alignment horizontal="left" vertical="center" indent="1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4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0" borderId="48">
      <alignment horizontal="left" vertical="center" wrapText="1" indent="2"/>
    </xf>
    <xf numFmtId="0" fontId="6" fillId="3" borderId="49">
      <alignment horizontal="left" vertical="center"/>
    </xf>
    <xf numFmtId="0" fontId="6" fillId="3" borderId="49">
      <alignment horizontal="left" vertical="center"/>
    </xf>
    <xf numFmtId="0" fontId="6" fillId="3" borderId="49">
      <alignment horizontal="left" vertical="center"/>
    </xf>
    <xf numFmtId="0" fontId="6" fillId="3" borderId="49">
      <alignment horizontal="left" vertical="center"/>
    </xf>
    <xf numFmtId="0" fontId="6" fillId="3" borderId="49">
      <alignment horizontal="left" vertical="center"/>
    </xf>
    <xf numFmtId="0" fontId="6" fillId="3" borderId="49">
      <alignment horizontal="left" vertical="center"/>
    </xf>
    <xf numFmtId="0" fontId="6" fillId="3" borderId="49">
      <alignment horizontal="left" vertical="center"/>
    </xf>
    <xf numFmtId="0" fontId="6" fillId="3" borderId="49">
      <alignment horizontal="left" vertical="center"/>
    </xf>
    <xf numFmtId="0" fontId="6" fillId="3" borderId="49">
      <alignment horizontal="left" vertical="center"/>
    </xf>
    <xf numFmtId="0" fontId="79" fillId="21" borderId="46" applyNumberFormat="0" applyAlignment="0" applyProtection="0"/>
    <xf numFmtId="0" fontId="80" fillId="15" borderId="42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79" fillId="21" borderId="46" applyNumberFormat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7" fillId="18" borderId="0" applyNumberFormat="0" applyBorder="0" applyAlignment="0" applyProtection="0"/>
    <xf numFmtId="0" fontId="87" fillId="18" borderId="0" applyNumberFormat="0" applyBorder="0" applyAlignment="0" applyProtection="0"/>
    <xf numFmtId="0" fontId="88" fillId="0" borderId="51" applyNumberFormat="0" applyFill="0" applyAlignment="0" applyProtection="0"/>
    <xf numFmtId="0" fontId="88" fillId="0" borderId="51" applyNumberFormat="0" applyFill="0" applyAlignment="0" applyProtection="0"/>
    <xf numFmtId="0" fontId="89" fillId="0" borderId="51" applyNumberFormat="0" applyFill="0" applyAlignment="0" applyProtection="0"/>
    <xf numFmtId="0" fontId="90" fillId="0" borderId="52" applyNumberFormat="0" applyFill="0" applyAlignment="0" applyProtection="0"/>
    <xf numFmtId="0" fontId="90" fillId="0" borderId="52" applyNumberFormat="0" applyFill="0" applyAlignment="0" applyProtection="0"/>
    <xf numFmtId="0" fontId="91" fillId="0" borderId="52" applyNumberFormat="0" applyFill="0" applyAlignment="0" applyProtection="0"/>
    <xf numFmtId="0" fontId="92" fillId="0" borderId="53" applyNumberFormat="0" applyFill="0" applyAlignment="0" applyProtection="0"/>
    <xf numFmtId="0" fontId="92" fillId="0" borderId="53" applyNumberFormat="0" applyFill="0" applyAlignment="0" applyProtection="0"/>
    <xf numFmtId="0" fontId="93" fillId="0" borderId="53" applyNumberFormat="0" applyFill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1" fillId="21" borderId="46" applyNumberFormat="0" applyAlignment="0" applyProtection="0"/>
    <xf numFmtId="0" fontId="80" fillId="15" borderId="42" applyNumberFormat="0" applyAlignment="0" applyProtection="0"/>
    <xf numFmtId="4" fontId="6" fillId="0" borderId="0" applyBorder="0">
      <alignment horizontal="right" vertical="center"/>
    </xf>
    <xf numFmtId="0" fontId="6" fillId="0" borderId="0" applyBorder="0">
      <alignment horizontal="right" vertical="center"/>
    </xf>
    <xf numFmtId="0" fontId="6" fillId="0" borderId="0" applyBorder="0">
      <alignment horizontal="right" vertical="center"/>
    </xf>
    <xf numFmtId="0" fontId="6" fillId="0" borderId="21">
      <alignment horizontal="right" vertical="center"/>
    </xf>
    <xf numFmtId="4" fontId="6" fillId="0" borderId="1">
      <alignment horizontal="right" vertical="center"/>
    </xf>
    <xf numFmtId="4" fontId="6" fillId="0" borderId="1">
      <alignment horizontal="right" vertical="center"/>
    </xf>
    <xf numFmtId="4" fontId="6" fillId="0" borderId="1">
      <alignment horizontal="right" vertical="center"/>
    </xf>
    <xf numFmtId="4" fontId="6" fillId="0" borderId="1">
      <alignment horizontal="right" vertical="center"/>
    </xf>
    <xf numFmtId="4" fontId="6" fillId="0" borderId="1">
      <alignment horizontal="right" vertical="center"/>
    </xf>
    <xf numFmtId="4" fontId="6" fillId="0" borderId="1">
      <alignment horizontal="right" vertical="center"/>
    </xf>
    <xf numFmtId="4" fontId="6" fillId="0" borderId="1">
      <alignment horizontal="right" vertical="center"/>
    </xf>
    <xf numFmtId="4" fontId="6" fillId="0" borderId="1">
      <alignment horizontal="right" vertical="center"/>
    </xf>
    <xf numFmtId="4" fontId="6" fillId="0" borderId="1">
      <alignment horizontal="right" vertical="center"/>
    </xf>
    <xf numFmtId="4" fontId="6" fillId="0" borderId="1">
      <alignment horizontal="right" vertical="center"/>
    </xf>
    <xf numFmtId="4" fontId="6" fillId="0" borderId="1">
      <alignment horizontal="right" vertical="center"/>
    </xf>
    <xf numFmtId="4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1">
      <alignment horizontal="right" vertical="center"/>
    </xf>
    <xf numFmtId="0" fontId="6" fillId="0" borderId="44">
      <alignment horizontal="right" vertical="center"/>
    </xf>
    <xf numFmtId="0" fontId="10" fillId="36" borderId="1"/>
    <xf numFmtId="0" fontId="94" fillId="0" borderId="54" applyNumberFormat="0" applyFill="0" applyAlignment="0" applyProtection="0"/>
    <xf numFmtId="0" fontId="94" fillId="0" borderId="54" applyNumberFormat="0" applyFill="0" applyAlignment="0" applyProtection="0"/>
    <xf numFmtId="0" fontId="95" fillId="0" borderId="54" applyNumberFormat="0" applyFill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0" fillId="0" borderId="0"/>
    <xf numFmtId="0" fontId="10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13" fillId="0" borderId="0"/>
    <xf numFmtId="4" fontId="10" fillId="0" borderId="0"/>
    <xf numFmtId="4" fontId="10" fillId="0" borderId="0"/>
    <xf numFmtId="4" fontId="97" fillId="0" borderId="0"/>
    <xf numFmtId="4" fontId="10" fillId="0" borderId="0"/>
    <xf numFmtId="4" fontId="10" fillId="0" borderId="0"/>
    <xf numFmtId="4" fontId="10" fillId="0" borderId="0"/>
    <xf numFmtId="0" fontId="10" fillId="0" borderId="0"/>
    <xf numFmtId="0" fontId="10" fillId="0" borderId="0"/>
    <xf numFmtId="0" fontId="10" fillId="0" borderId="0"/>
    <xf numFmtId="0" fontId="98" fillId="0" borderId="0"/>
    <xf numFmtId="0" fontId="98" fillId="0" borderId="0"/>
    <xf numFmtId="0" fontId="98" fillId="0" borderId="0"/>
    <xf numFmtId="0" fontId="10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0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0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0" fillId="0" borderId="0"/>
    <xf numFmtId="0" fontId="64" fillId="0" borderId="0"/>
    <xf numFmtId="0" fontId="64" fillId="0" borderId="0"/>
    <xf numFmtId="0" fontId="10" fillId="0" borderId="0"/>
    <xf numFmtId="0" fontId="10" fillId="0" borderId="0"/>
    <xf numFmtId="0" fontId="98" fillId="0" borderId="0"/>
    <xf numFmtId="0" fontId="64" fillId="0" borderId="0"/>
    <xf numFmtId="0" fontId="64" fillId="0" borderId="0"/>
    <xf numFmtId="4" fontId="6" fillId="0" borderId="0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49" fontId="7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10" fillId="7" borderId="0" applyNumberFormat="0" applyFont="0" applyBorder="0" applyAlignment="0" applyProtection="0"/>
    <xf numFmtId="4" fontId="10" fillId="7" borderId="0" applyNumberFormat="0" applyFont="0" applyBorder="0" applyAlignment="0" applyProtection="0"/>
    <xf numFmtId="4" fontId="10" fillId="7" borderId="0" applyNumberFormat="0" applyFont="0" applyBorder="0" applyAlignment="0" applyProtection="0"/>
    <xf numFmtId="0" fontId="10" fillId="7" borderId="0" applyNumberFormat="0" applyFont="0" applyBorder="0" applyAlignment="0" applyProtection="0"/>
    <xf numFmtId="0" fontId="10" fillId="7" borderId="0" applyNumberFormat="0" applyFont="0" applyBorder="0" applyAlignment="0" applyProtection="0"/>
    <xf numFmtId="0" fontId="10" fillId="7" borderId="0" applyNumberFormat="0" applyFont="0" applyBorder="0" applyAlignment="0" applyProtection="0"/>
    <xf numFmtId="0" fontId="10" fillId="7" borderId="0" applyNumberFormat="0" applyFont="0" applyBorder="0" applyAlignment="0" applyProtection="0"/>
    <xf numFmtId="0" fontId="77" fillId="5" borderId="0" applyNumberFormat="0" applyFont="0" applyBorder="0" applyAlignment="0" applyProtection="0"/>
    <xf numFmtId="0" fontId="13" fillId="5" borderId="0" applyNumberFormat="0" applyFont="0" applyBorder="0" applyAlignment="0" applyProtection="0"/>
    <xf numFmtId="0" fontId="65" fillId="0" borderId="0"/>
    <xf numFmtId="4" fontId="10" fillId="0" borderId="0"/>
    <xf numFmtId="4" fontId="31" fillId="0" borderId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66" fillId="38" borderId="55" applyNumberFormat="0" applyFont="0" applyAlignment="0" applyProtection="0"/>
    <xf numFmtId="0" fontId="10" fillId="38" borderId="55" applyNumberFormat="0" applyFont="0" applyAlignment="0" applyProtection="0"/>
    <xf numFmtId="0" fontId="10" fillId="38" borderId="55" applyNumberFormat="0" applyFont="0" applyAlignment="0" applyProtection="0"/>
    <xf numFmtId="0" fontId="10" fillId="38" borderId="55" applyNumberFormat="0" applyFont="0" applyAlignment="0" applyProtection="0"/>
    <xf numFmtId="0" fontId="10" fillId="38" borderId="55" applyNumberFormat="0" applyFont="0" applyAlignment="0" applyProtection="0"/>
    <xf numFmtId="0" fontId="10" fillId="38" borderId="55" applyNumberFormat="0" applyFont="0" applyAlignment="0" applyProtection="0"/>
    <xf numFmtId="0" fontId="10" fillId="38" borderId="55" applyNumberFormat="0" applyFont="0" applyAlignment="0" applyProtection="0"/>
    <xf numFmtId="0" fontId="10" fillId="38" borderId="55" applyNumberFormat="0" applyFont="0" applyAlignment="0" applyProtection="0"/>
    <xf numFmtId="0" fontId="10" fillId="38" borderId="55" applyNumberFormat="0" applyFon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0" fontId="70" fillId="34" borderId="45" applyNumberFormat="0" applyAlignment="0" applyProtection="0"/>
    <xf numFmtId="177" fontId="6" fillId="6" borderId="56" applyNumberFormat="0" applyFont="0" applyBorder="0" applyAlignment="0" applyProtection="0">
      <alignment horizontal="right" vertical="center"/>
    </xf>
    <xf numFmtId="177" fontId="6" fillId="6" borderId="56" applyNumberFormat="0" applyFont="0" applyBorder="0" applyAlignment="0" applyProtection="0">
      <alignment horizontal="right" vertical="center"/>
    </xf>
    <xf numFmtId="177" fontId="6" fillId="6" borderId="56" applyNumberFormat="0" applyFont="0" applyBorder="0" applyAlignment="0" applyProtection="0">
      <alignment horizontal="right" vertical="center"/>
    </xf>
    <xf numFmtId="177" fontId="6" fillId="6" borderId="56" applyNumberFormat="0" applyFont="0" applyBorder="0" applyAlignment="0" applyProtection="0">
      <alignment horizontal="right" vertical="center"/>
    </xf>
    <xf numFmtId="177" fontId="6" fillId="6" borderId="56" applyNumberFormat="0" applyFont="0" applyBorder="0" applyAlignment="0" applyProtection="0">
      <alignment horizontal="right" vertical="center"/>
    </xf>
    <xf numFmtId="177" fontId="6" fillId="6" borderId="56" applyNumberFormat="0" applyFont="0" applyBorder="0" applyAlignment="0" applyProtection="0">
      <alignment horizontal="right" vertical="center"/>
    </xf>
    <xf numFmtId="177" fontId="6" fillId="6" borderId="56" applyNumberFormat="0" applyFont="0" applyBorder="0" applyAlignment="0" applyProtection="0">
      <alignment horizontal="right" vertical="center"/>
    </xf>
    <xf numFmtId="177" fontId="6" fillId="6" borderId="56" applyNumberFormat="0" applyFont="0" applyBorder="0" applyAlignment="0" applyProtection="0">
      <alignment horizontal="right" vertical="center"/>
    </xf>
    <xf numFmtId="177" fontId="6" fillId="6" borderId="56" applyNumberFormat="0" applyFont="0" applyBorder="0" applyAlignment="0" applyProtection="0">
      <alignment horizontal="right" vertical="center"/>
    </xf>
    <xf numFmtId="177" fontId="6" fillId="6" borderId="56" applyNumberFormat="0" applyFont="0" applyBorder="0" applyAlignment="0" applyProtection="0">
      <alignment horizontal="right" vertical="center"/>
    </xf>
    <xf numFmtId="177" fontId="6" fillId="6" borderId="56" applyNumberFormat="0" applyFont="0" applyBorder="0" applyAlignment="0" applyProtection="0">
      <alignment horizontal="right" vertical="center"/>
    </xf>
    <xf numFmtId="9" fontId="7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72" fillId="17" borderId="0" applyNumberFormat="0" applyBorder="0" applyAlignment="0" applyProtection="0"/>
    <xf numFmtId="4" fontId="6" fillId="7" borderId="56"/>
    <xf numFmtId="4" fontId="6" fillId="7" borderId="56"/>
    <xf numFmtId="4" fontId="6" fillId="7" borderId="56"/>
    <xf numFmtId="4" fontId="6" fillId="7" borderId="56"/>
    <xf numFmtId="4" fontId="6" fillId="7" borderId="56"/>
    <xf numFmtId="4" fontId="6" fillId="7" borderId="56"/>
    <xf numFmtId="4" fontId="6" fillId="7" borderId="56"/>
    <xf numFmtId="4" fontId="6" fillId="7" borderId="56"/>
    <xf numFmtId="4" fontId="6" fillId="7" borderId="56"/>
    <xf numFmtId="4" fontId="6" fillId="7" borderId="56"/>
    <xf numFmtId="4" fontId="6" fillId="7" borderId="56"/>
    <xf numFmtId="4" fontId="6" fillId="7" borderId="56"/>
    <xf numFmtId="0" fontId="6" fillId="7" borderId="56"/>
    <xf numFmtId="0" fontId="6" fillId="7" borderId="56"/>
    <xf numFmtId="0" fontId="6" fillId="7" borderId="56"/>
    <xf numFmtId="0" fontId="6" fillId="7" borderId="56"/>
    <xf numFmtId="0" fontId="6" fillId="7" borderId="56"/>
    <xf numFmtId="0" fontId="6" fillId="7" borderId="56"/>
    <xf numFmtId="0" fontId="6" fillId="7" borderId="56"/>
    <xf numFmtId="0" fontId="6" fillId="7" borderId="56"/>
    <xf numFmtId="0" fontId="6" fillId="7" borderId="56"/>
    <xf numFmtId="0" fontId="6" fillId="7" borderId="56"/>
    <xf numFmtId="0" fontId="6" fillId="7" borderId="56"/>
    <xf numFmtId="0" fontId="6" fillId="7" borderId="56"/>
    <xf numFmtId="0" fontId="6" fillId="7" borderId="56"/>
    <xf numFmtId="0" fontId="6" fillId="7" borderId="44"/>
    <xf numFmtId="0" fontId="64" fillId="0" borderId="0"/>
    <xf numFmtId="0" fontId="64" fillId="0" borderId="0"/>
    <xf numFmtId="0" fontId="64" fillId="0" borderId="0"/>
    <xf numFmtId="0" fontId="64" fillId="0" borderId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83" fillId="0" borderId="50" applyNumberFormat="0" applyFill="0" applyAlignment="0" applyProtection="0"/>
    <xf numFmtId="0" fontId="101" fillId="0" borderId="0" applyNumberFormat="0" applyFill="0" applyBorder="0" applyAlignment="0" applyProtection="0"/>
    <xf numFmtId="0" fontId="89" fillId="0" borderId="51" applyNumberFormat="0" applyFill="0" applyAlignment="0" applyProtection="0"/>
    <xf numFmtId="0" fontId="91" fillId="0" borderId="52" applyNumberFormat="0" applyFill="0" applyAlignment="0" applyProtection="0"/>
    <xf numFmtId="0" fontId="93" fillId="0" borderId="53" applyNumberFormat="0" applyFill="0" applyAlignment="0" applyProtection="0"/>
    <xf numFmtId="0" fontId="93" fillId="0" borderId="0" applyNumberFormat="0" applyFill="0" applyBorder="0" applyAlignment="0" applyProtection="0"/>
    <xf numFmtId="0" fontId="95" fillId="0" borderId="54" applyNumberFormat="0" applyFill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6" fillId="35" borderId="47" applyNumberFormat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8" fontId="15" fillId="0" borderId="0" applyFont="0" applyFill="0" applyBorder="0" applyAlignment="0" applyProtection="0"/>
    <xf numFmtId="0" fontId="18" fillId="0" borderId="0"/>
  </cellStyleXfs>
  <cellXfs count="74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8" borderId="0" xfId="48" applyFont="1" applyFill="1">
      <alignment vertical="center"/>
    </xf>
    <xf numFmtId="10" fontId="2" fillId="8" borderId="0" xfId="48" applyNumberFormat="1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10" borderId="0" xfId="0" applyFont="1" applyFill="1">
      <alignment vertical="center"/>
    </xf>
    <xf numFmtId="0" fontId="17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 wrapText="1"/>
    </xf>
    <xf numFmtId="0" fontId="17" fillId="10" borderId="0" xfId="0" applyFont="1" applyFill="1" applyAlignment="1">
      <alignment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left" vertical="center" wrapText="1" indent="1"/>
    </xf>
    <xf numFmtId="49" fontId="2" fillId="10" borderId="0" xfId="0" quotePrefix="1" applyNumberFormat="1" applyFont="1" applyFill="1" applyBorder="1" applyAlignment="1">
      <alignment horizontal="center" vertical="center" wrapText="1"/>
    </xf>
    <xf numFmtId="0" fontId="2" fillId="10" borderId="0" xfId="0" applyFont="1" applyFill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8" borderId="18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49" fontId="2" fillId="10" borderId="1" xfId="0" quotePrefix="1" applyNumberFormat="1" applyFont="1" applyFill="1" applyBorder="1" applyAlignment="1">
      <alignment horizontal="center" vertical="center" wrapText="1"/>
    </xf>
    <xf numFmtId="0" fontId="17" fillId="9" borderId="12" xfId="0" applyFont="1" applyFill="1" applyBorder="1">
      <alignment vertical="center"/>
    </xf>
    <xf numFmtId="0" fontId="2" fillId="10" borderId="13" xfId="0" applyFont="1" applyFill="1" applyBorder="1" applyAlignment="1">
      <alignment vertical="center"/>
    </xf>
    <xf numFmtId="49" fontId="26" fillId="0" borderId="1" xfId="0" applyNumberFormat="1" applyFont="1" applyBorder="1">
      <alignment vertical="center"/>
    </xf>
    <xf numFmtId="0" fontId="31" fillId="8" borderId="0" xfId="44" applyFont="1" applyFill="1" applyAlignment="1">
      <alignment vertical="center"/>
    </xf>
    <xf numFmtId="0" fontId="2" fillId="11" borderId="1" xfId="44" applyFont="1" applyFill="1" applyBorder="1" applyAlignment="1">
      <alignment horizontal="center" vertical="center"/>
    </xf>
    <xf numFmtId="38" fontId="2" fillId="11" borderId="1" xfId="44" applyNumberFormat="1" applyFont="1" applyFill="1" applyBorder="1" applyAlignment="1">
      <alignment horizontal="center" vertical="center" wrapText="1"/>
    </xf>
    <xf numFmtId="0" fontId="31" fillId="8" borderId="0" xfId="44" applyFont="1" applyFill="1" applyAlignment="1">
      <alignment horizontal="left" vertical="center"/>
    </xf>
    <xf numFmtId="0" fontId="31" fillId="8" borderId="0" xfId="44" applyFont="1" applyFill="1" applyAlignment="1">
      <alignment horizontal="right" vertical="center"/>
    </xf>
    <xf numFmtId="0" fontId="31" fillId="8" borderId="0" xfId="44" applyFont="1" applyFill="1" applyAlignment="1">
      <alignment horizontal="center" vertical="center"/>
    </xf>
    <xf numFmtId="10" fontId="23" fillId="8" borderId="8" xfId="48" applyNumberFormat="1" applyFont="1" applyFill="1" applyBorder="1">
      <alignment vertical="center"/>
    </xf>
    <xf numFmtId="0" fontId="23" fillId="8" borderId="8" xfId="48" applyFont="1" applyFill="1" applyBorder="1">
      <alignment vertical="center"/>
    </xf>
    <xf numFmtId="10" fontId="2" fillId="8" borderId="0" xfId="48" applyNumberFormat="1" applyFont="1" applyFill="1" applyAlignment="1">
      <alignment horizontal="center" vertical="center"/>
    </xf>
    <xf numFmtId="0" fontId="35" fillId="8" borderId="0" xfId="48" applyFont="1" applyFill="1">
      <alignment vertical="center"/>
    </xf>
    <xf numFmtId="181" fontId="23" fillId="8" borderId="8" xfId="48" applyNumberFormat="1" applyFont="1" applyFill="1" applyBorder="1">
      <alignment vertical="center"/>
    </xf>
    <xf numFmtId="183" fontId="2" fillId="8" borderId="0" xfId="48" applyNumberFormat="1" applyFont="1" applyFill="1" applyAlignment="1">
      <alignment horizontal="center" vertical="center"/>
    </xf>
    <xf numFmtId="183" fontId="2" fillId="8" borderId="0" xfId="48" applyNumberFormat="1" applyFont="1" applyFill="1">
      <alignment vertical="center"/>
    </xf>
    <xf numFmtId="0" fontId="2" fillId="5" borderId="36" xfId="48" applyFont="1" applyFill="1" applyBorder="1" applyAlignment="1">
      <alignment horizontal="center" vertical="center"/>
    </xf>
    <xf numFmtId="0" fontId="2" fillId="5" borderId="36" xfId="48" applyFont="1" applyFill="1" applyBorder="1">
      <alignment vertical="center"/>
    </xf>
    <xf numFmtId="0" fontId="2" fillId="8" borderId="0" xfId="48" applyFont="1" applyFill="1" applyAlignment="1">
      <alignment horizontal="left" vertical="center"/>
    </xf>
    <xf numFmtId="0" fontId="2" fillId="8" borderId="0" xfId="48" applyFont="1" applyFill="1" applyAlignment="1">
      <alignment horizontal="right" vertical="center"/>
    </xf>
    <xf numFmtId="181" fontId="2" fillId="8" borderId="0" xfId="48" applyNumberFormat="1" applyFont="1" applyFill="1" applyAlignment="1">
      <alignment horizontal="center" vertical="center"/>
    </xf>
    <xf numFmtId="181" fontId="2" fillId="8" borderId="0" xfId="48" applyNumberFormat="1" applyFont="1" applyFill="1">
      <alignment vertical="center"/>
    </xf>
    <xf numFmtId="182" fontId="2" fillId="8" borderId="0" xfId="48" applyNumberFormat="1" applyFont="1" applyFill="1">
      <alignment vertical="center"/>
    </xf>
    <xf numFmtId="0" fontId="15" fillId="0" borderId="0" xfId="58">
      <alignment vertical="center"/>
    </xf>
    <xf numFmtId="3" fontId="15" fillId="0" borderId="0" xfId="58" applyNumberFormat="1">
      <alignment vertical="center"/>
    </xf>
    <xf numFmtId="0" fontId="15" fillId="8" borderId="0" xfId="58" applyFill="1">
      <alignment vertical="center"/>
    </xf>
    <xf numFmtId="3" fontId="2" fillId="8" borderId="21" xfId="58" applyNumberFormat="1" applyFont="1" applyFill="1" applyBorder="1">
      <alignment vertical="center"/>
    </xf>
    <xf numFmtId="3" fontId="2" fillId="8" borderId="11" xfId="58" applyNumberFormat="1" applyFont="1" applyFill="1" applyBorder="1">
      <alignment vertical="center"/>
    </xf>
    <xf numFmtId="0" fontId="2" fillId="8" borderId="21" xfId="58" applyFont="1" applyFill="1" applyBorder="1" applyAlignment="1">
      <alignment horizontal="left" vertical="center" indent="1"/>
    </xf>
    <xf numFmtId="3" fontId="2" fillId="8" borderId="0" xfId="58" applyNumberFormat="1" applyFont="1" applyFill="1" applyBorder="1">
      <alignment vertical="center"/>
    </xf>
    <xf numFmtId="3" fontId="2" fillId="8" borderId="17" xfId="58" applyNumberFormat="1" applyFont="1" applyFill="1" applyBorder="1">
      <alignment vertical="center"/>
    </xf>
    <xf numFmtId="0" fontId="2" fillId="8" borderId="0" xfId="58" applyFont="1" applyFill="1" applyBorder="1" applyAlignment="1">
      <alignment horizontal="left" vertical="center" indent="1"/>
    </xf>
    <xf numFmtId="0" fontId="37" fillId="8" borderId="0" xfId="58" applyFont="1" applyFill="1">
      <alignment vertical="center"/>
    </xf>
    <xf numFmtId="3" fontId="23" fillId="8" borderId="0" xfId="58" applyNumberFormat="1" applyFont="1" applyFill="1" applyBorder="1">
      <alignment vertical="center"/>
    </xf>
    <xf numFmtId="3" fontId="23" fillId="8" borderId="17" xfId="58" applyNumberFormat="1" applyFont="1" applyFill="1" applyBorder="1">
      <alignment vertical="center"/>
    </xf>
    <xf numFmtId="0" fontId="23" fillId="8" borderId="0" xfId="58" applyFont="1" applyFill="1" applyBorder="1" applyAlignment="1">
      <alignment horizontal="left" vertical="center"/>
    </xf>
    <xf numFmtId="0" fontId="15" fillId="8" borderId="21" xfId="58" applyFill="1" applyBorder="1">
      <alignment vertical="center"/>
    </xf>
    <xf numFmtId="3" fontId="2" fillId="8" borderId="37" xfId="58" applyNumberFormat="1" applyFont="1" applyFill="1" applyBorder="1">
      <alignment vertical="center"/>
    </xf>
    <xf numFmtId="3" fontId="2" fillId="8" borderId="29" xfId="58" applyNumberFormat="1" applyFont="1" applyFill="1" applyBorder="1">
      <alignment vertical="center"/>
    </xf>
    <xf numFmtId="0" fontId="2" fillId="8" borderId="37" xfId="58" applyFont="1" applyFill="1" applyBorder="1" applyAlignment="1">
      <alignment horizontal="left" vertical="center" indent="1"/>
    </xf>
    <xf numFmtId="0" fontId="15" fillId="8" borderId="0" xfId="58" applyFill="1" applyBorder="1">
      <alignment vertical="center"/>
    </xf>
    <xf numFmtId="0" fontId="37" fillId="8" borderId="22" xfId="58" applyFont="1" applyFill="1" applyBorder="1">
      <alignment vertical="center"/>
    </xf>
    <xf numFmtId="3" fontId="23" fillId="8" borderId="22" xfId="58" applyNumberFormat="1" applyFont="1" applyFill="1" applyBorder="1">
      <alignment vertical="center"/>
    </xf>
    <xf numFmtId="3" fontId="23" fillId="8" borderId="18" xfId="58" applyNumberFormat="1" applyFont="1" applyFill="1" applyBorder="1">
      <alignment vertical="center"/>
    </xf>
    <xf numFmtId="0" fontId="23" fillId="8" borderId="22" xfId="58" applyFont="1" applyFill="1" applyBorder="1">
      <alignment vertical="center"/>
    </xf>
    <xf numFmtId="0" fontId="15" fillId="8" borderId="22" xfId="58" applyFill="1" applyBorder="1">
      <alignment vertical="center"/>
    </xf>
    <xf numFmtId="0" fontId="2" fillId="8" borderId="21" xfId="58" applyFont="1" applyFill="1" applyBorder="1">
      <alignment vertical="center"/>
    </xf>
    <xf numFmtId="38" fontId="2" fillId="8" borderId="11" xfId="58" applyNumberFormat="1" applyFont="1" applyFill="1" applyBorder="1">
      <alignment vertical="center"/>
    </xf>
    <xf numFmtId="0" fontId="37" fillId="8" borderId="0" xfId="58" applyFont="1" applyFill="1" applyBorder="1">
      <alignment vertical="center"/>
    </xf>
    <xf numFmtId="0" fontId="15" fillId="8" borderId="37" xfId="58" applyFill="1" applyBorder="1">
      <alignment vertical="center"/>
    </xf>
    <xf numFmtId="3" fontId="2" fillId="8" borderId="37" xfId="58" applyNumberFormat="1" applyFont="1" applyFill="1" applyBorder="1" applyAlignment="1">
      <alignment horizontal="center" vertical="center"/>
    </xf>
    <xf numFmtId="3" fontId="2" fillId="8" borderId="29" xfId="58" applyNumberFormat="1" applyFont="1" applyFill="1" applyBorder="1" applyAlignment="1">
      <alignment horizontal="center" vertical="center"/>
    </xf>
    <xf numFmtId="0" fontId="23" fillId="8" borderId="0" xfId="58" applyFont="1" applyFill="1" applyBorder="1">
      <alignment vertical="center"/>
    </xf>
    <xf numFmtId="3" fontId="2" fillId="8" borderId="21" xfId="58" applyNumberFormat="1" applyFont="1" applyFill="1" applyBorder="1" applyAlignment="1">
      <alignment horizontal="center" vertical="center"/>
    </xf>
    <xf numFmtId="3" fontId="2" fillId="8" borderId="11" xfId="58" applyNumberFormat="1" applyFont="1" applyFill="1" applyBorder="1" applyAlignment="1">
      <alignment horizontal="center" vertical="center"/>
    </xf>
    <xf numFmtId="3" fontId="2" fillId="8" borderId="0" xfId="58" applyNumberFormat="1" applyFont="1" applyFill="1" applyBorder="1" applyAlignment="1">
      <alignment horizontal="center" vertical="center"/>
    </xf>
    <xf numFmtId="3" fontId="2" fillId="8" borderId="17" xfId="58" applyNumberFormat="1" applyFont="1" applyFill="1" applyBorder="1" applyAlignment="1">
      <alignment horizontal="center" vertical="center"/>
    </xf>
    <xf numFmtId="0" fontId="2" fillId="5" borderId="12" xfId="58" applyFont="1" applyFill="1" applyBorder="1" applyAlignment="1">
      <alignment horizontal="center" vertical="center"/>
    </xf>
    <xf numFmtId="0" fontId="2" fillId="5" borderId="13" xfId="58" applyFont="1" applyFill="1" applyBorder="1" applyAlignment="1">
      <alignment horizontal="center" vertical="center"/>
    </xf>
    <xf numFmtId="0" fontId="2" fillId="5" borderId="21" xfId="58" applyFont="1" applyFill="1" applyBorder="1" applyAlignment="1">
      <alignment horizontal="center" vertical="center"/>
    </xf>
    <xf numFmtId="0" fontId="15" fillId="10" borderId="0" xfId="58" applyFill="1">
      <alignment vertical="center"/>
    </xf>
    <xf numFmtId="0" fontId="2" fillId="10" borderId="0" xfId="58" applyFont="1" applyFill="1" applyAlignment="1">
      <alignment horizontal="right" vertical="center"/>
    </xf>
    <xf numFmtId="0" fontId="2" fillId="10" borderId="0" xfId="58" applyFont="1" applyFill="1">
      <alignment vertical="center"/>
    </xf>
    <xf numFmtId="0" fontId="17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180" fontId="2" fillId="10" borderId="0" xfId="0" applyNumberFormat="1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left" vertical="center"/>
    </xf>
    <xf numFmtId="0" fontId="17" fillId="10" borderId="12" xfId="0" applyFont="1" applyFill="1" applyBorder="1">
      <alignment vertical="center"/>
    </xf>
    <xf numFmtId="0" fontId="2" fillId="10" borderId="16" xfId="0" applyFont="1" applyFill="1" applyBorder="1" applyAlignment="1">
      <alignment vertical="center"/>
    </xf>
    <xf numFmtId="180" fontId="2" fillId="10" borderId="1" xfId="1" applyNumberFormat="1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left" vertical="center" indent="1"/>
    </xf>
    <xf numFmtId="0" fontId="2" fillId="10" borderId="13" xfId="0" applyFont="1" applyFill="1" applyBorder="1" applyAlignment="1">
      <alignment horizontal="justify" vertical="center" wrapText="1"/>
    </xf>
    <xf numFmtId="0" fontId="2" fillId="10" borderId="13" xfId="0" applyFont="1" applyFill="1" applyBorder="1" applyAlignment="1">
      <alignment horizontal="left" vertical="center" wrapText="1" indent="1"/>
    </xf>
    <xf numFmtId="0" fontId="5" fillId="10" borderId="13" xfId="0" applyFont="1" applyFill="1" applyBorder="1" applyAlignment="1">
      <alignment horizontal="left" vertical="center" indent="1"/>
    </xf>
    <xf numFmtId="0" fontId="28" fillId="5" borderId="10" xfId="0" applyFont="1" applyFill="1" applyBorder="1" applyAlignment="1">
      <alignment horizontal="center" vertical="center" wrapText="1"/>
    </xf>
    <xf numFmtId="184" fontId="17" fillId="0" borderId="0" xfId="0" applyNumberFormat="1" applyFont="1" applyAlignment="1">
      <alignment vertical="center"/>
    </xf>
    <xf numFmtId="38" fontId="17" fillId="8" borderId="0" xfId="1" applyFont="1" applyFill="1" applyAlignment="1">
      <alignment vertical="center"/>
    </xf>
    <xf numFmtId="38" fontId="17" fillId="8" borderId="0" xfId="1" applyFont="1" applyFill="1" applyBorder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8" borderId="0" xfId="0" applyFill="1" applyAlignment="1">
      <alignment horizontal="left" vertical="center"/>
    </xf>
    <xf numFmtId="0" fontId="0" fillId="8" borderId="0" xfId="0" applyFill="1">
      <alignment vertical="center"/>
    </xf>
    <xf numFmtId="0" fontId="17" fillId="8" borderId="0" xfId="0" applyFont="1" applyFill="1" applyAlignment="1">
      <alignment vertical="center" wrapText="1"/>
    </xf>
    <xf numFmtId="0" fontId="17" fillId="8" borderId="0" xfId="0" applyFont="1" applyFill="1" applyAlignment="1">
      <alignment horizontal="left" vertical="center"/>
    </xf>
    <xf numFmtId="0" fontId="17" fillId="8" borderId="0" xfId="0" applyFont="1" applyFill="1">
      <alignment vertical="center"/>
    </xf>
    <xf numFmtId="40" fontId="2" fillId="8" borderId="1" xfId="1" applyNumberFormat="1" applyFont="1" applyFill="1" applyBorder="1" applyAlignment="1">
      <alignment horizontal="left" vertical="center" wrapText="1"/>
    </xf>
    <xf numFmtId="176" fontId="2" fillId="8" borderId="12" xfId="1" applyNumberFormat="1" applyFont="1" applyFill="1" applyBorder="1" applyAlignment="1">
      <alignment horizontal="right" vertical="center" wrapText="1"/>
    </xf>
    <xf numFmtId="176" fontId="2" fillId="8" borderId="13" xfId="1" applyNumberFormat="1" applyFont="1" applyFill="1" applyBorder="1" applyAlignment="1">
      <alignment horizontal="right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 wrapText="1"/>
    </xf>
    <xf numFmtId="0" fontId="0" fillId="8" borderId="0" xfId="0" applyFill="1" applyBorder="1">
      <alignment vertical="center"/>
    </xf>
    <xf numFmtId="38" fontId="2" fillId="8" borderId="12" xfId="1" applyFont="1" applyFill="1" applyBorder="1" applyAlignment="1">
      <alignment horizontal="left" vertical="center" wrapText="1"/>
    </xf>
    <xf numFmtId="38" fontId="2" fillId="8" borderId="12" xfId="1" applyFont="1" applyFill="1" applyBorder="1" applyAlignment="1">
      <alignment horizontal="right" vertical="center" wrapText="1"/>
    </xf>
    <xf numFmtId="0" fontId="2" fillId="8" borderId="12" xfId="0" applyFont="1" applyFill="1" applyBorder="1" applyAlignment="1">
      <alignment horizontal="center" vertical="center"/>
    </xf>
    <xf numFmtId="0" fontId="17" fillId="8" borderId="0" xfId="0" applyFont="1" applyFill="1" applyBorder="1">
      <alignment vertical="center"/>
    </xf>
    <xf numFmtId="38" fontId="2" fillId="8" borderId="5" xfId="1" applyFont="1" applyFill="1" applyBorder="1" applyAlignment="1">
      <alignment horizontal="left" vertical="center" wrapText="1"/>
    </xf>
    <xf numFmtId="38" fontId="2" fillId="8" borderId="21" xfId="1" applyFont="1" applyFill="1" applyBorder="1" applyAlignment="1">
      <alignment horizontal="right" vertical="center" wrapText="1"/>
    </xf>
    <xf numFmtId="38" fontId="2" fillId="8" borderId="11" xfId="1" applyFont="1" applyFill="1" applyBorder="1" applyAlignment="1">
      <alignment horizontal="right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left" vertical="center"/>
    </xf>
    <xf numFmtId="0" fontId="2" fillId="8" borderId="11" xfId="0" applyFont="1" applyFill="1" applyBorder="1" applyAlignment="1">
      <alignment horizontal="center" vertical="center"/>
    </xf>
    <xf numFmtId="38" fontId="2" fillId="8" borderId="10" xfId="1" applyFont="1" applyFill="1" applyBorder="1" applyAlignment="1">
      <alignment horizontal="left" vertical="center" wrapText="1"/>
    </xf>
    <xf numFmtId="38" fontId="2" fillId="8" borderId="22" xfId="1" applyFont="1" applyFill="1" applyBorder="1" applyAlignment="1">
      <alignment horizontal="right" vertical="center" wrapText="1"/>
    </xf>
    <xf numFmtId="38" fontId="2" fillId="8" borderId="18" xfId="1" applyFont="1" applyFill="1" applyBorder="1" applyAlignment="1">
      <alignment horizontal="right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left" vertical="center"/>
    </xf>
    <xf numFmtId="0" fontId="2" fillId="8" borderId="21" xfId="0" applyFont="1" applyFill="1" applyBorder="1" applyAlignment="1">
      <alignment horizontal="right" vertical="center"/>
    </xf>
    <xf numFmtId="38" fontId="2" fillId="8" borderId="9" xfId="1" applyFont="1" applyFill="1" applyBorder="1" applyAlignment="1">
      <alignment horizontal="left" vertical="center" wrapText="1"/>
    </xf>
    <xf numFmtId="38" fontId="2" fillId="8" borderId="0" xfId="1" applyFont="1" applyFill="1" applyBorder="1" applyAlignment="1">
      <alignment horizontal="right" vertical="center" wrapText="1"/>
    </xf>
    <xf numFmtId="38" fontId="2" fillId="8" borderId="17" xfId="1" applyFont="1" applyFill="1" applyBorder="1" applyAlignment="1">
      <alignment horizontal="right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left" vertical="center"/>
    </xf>
    <xf numFmtId="0" fontId="2" fillId="8" borderId="1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left" vertical="center"/>
    </xf>
    <xf numFmtId="0" fontId="17" fillId="8" borderId="0" xfId="0" applyFont="1" applyFill="1" applyBorder="1" applyAlignment="1">
      <alignment vertical="center" wrapText="1"/>
    </xf>
    <xf numFmtId="0" fontId="2" fillId="8" borderId="0" xfId="0" applyFont="1" applyFill="1" applyAlignment="1">
      <alignment horizontal="right" vertical="center"/>
    </xf>
    <xf numFmtId="38" fontId="17" fillId="8" borderId="0" xfId="1" applyFont="1" applyFill="1" applyAlignment="1">
      <alignment vertical="center" wrapText="1"/>
    </xf>
    <xf numFmtId="40" fontId="2" fillId="8" borderId="1" xfId="1" applyNumberFormat="1" applyFont="1" applyFill="1" applyBorder="1" applyAlignment="1">
      <alignment vertical="center" wrapText="1"/>
    </xf>
    <xf numFmtId="38" fontId="2" fillId="8" borderId="12" xfId="1" applyFont="1" applyFill="1" applyBorder="1" applyAlignment="1">
      <alignment vertical="center" wrapText="1"/>
    </xf>
    <xf numFmtId="38" fontId="2" fillId="8" borderId="5" xfId="1" applyFont="1" applyFill="1" applyBorder="1" applyAlignment="1">
      <alignment vertical="center" wrapText="1"/>
    </xf>
    <xf numFmtId="0" fontId="2" fillId="8" borderId="21" xfId="0" applyFont="1" applyFill="1" applyBorder="1" applyAlignment="1">
      <alignment horizontal="center" vertical="center"/>
    </xf>
    <xf numFmtId="38" fontId="2" fillId="8" borderId="10" xfId="1" applyFont="1" applyFill="1" applyBorder="1" applyAlignment="1">
      <alignment vertical="center" wrapText="1"/>
    </xf>
    <xf numFmtId="38" fontId="2" fillId="8" borderId="1" xfId="1" applyFont="1" applyFill="1" applyBorder="1" applyAlignment="1">
      <alignment vertical="center" wrapText="1"/>
    </xf>
    <xf numFmtId="38" fontId="2" fillId="8" borderId="13" xfId="1" applyFont="1" applyFill="1" applyBorder="1" applyAlignment="1">
      <alignment horizontal="right" vertical="center" wrapText="1"/>
    </xf>
    <xf numFmtId="38" fontId="2" fillId="8" borderId="9" xfId="1" applyFont="1" applyFill="1" applyBorder="1" applyAlignment="1">
      <alignment vertical="center" wrapText="1"/>
    </xf>
    <xf numFmtId="0" fontId="0" fillId="8" borderId="0" xfId="0" applyFill="1" applyBorder="1" applyAlignment="1">
      <alignment vertical="center" wrapText="1"/>
    </xf>
    <xf numFmtId="0" fontId="31" fillId="10" borderId="0" xfId="0" applyFont="1" applyFill="1">
      <alignment vertical="center"/>
    </xf>
    <xf numFmtId="0" fontId="31" fillId="10" borderId="0" xfId="0" applyFont="1" applyFill="1" applyBorder="1">
      <alignment vertical="center"/>
    </xf>
    <xf numFmtId="0" fontId="32" fillId="10" borderId="0" xfId="0" applyFont="1" applyFill="1" applyBorder="1">
      <alignment vertical="center"/>
    </xf>
    <xf numFmtId="38" fontId="31" fillId="10" borderId="23" xfId="1" applyFont="1" applyFill="1" applyBorder="1" applyAlignment="1">
      <alignment horizontal="right" vertical="center"/>
    </xf>
    <xf numFmtId="38" fontId="31" fillId="10" borderId="23" xfId="0" applyNumberFormat="1" applyFont="1" applyFill="1" applyBorder="1" applyAlignment="1">
      <alignment horizontal="right" vertical="center"/>
    </xf>
    <xf numFmtId="0" fontId="32" fillId="10" borderId="23" xfId="0" applyFont="1" applyFill="1" applyBorder="1">
      <alignment vertical="center"/>
    </xf>
    <xf numFmtId="38" fontId="31" fillId="10" borderId="1" xfId="1" applyFont="1" applyFill="1" applyBorder="1" applyAlignment="1">
      <alignment horizontal="right" vertical="center"/>
    </xf>
    <xf numFmtId="176" fontId="31" fillId="10" borderId="1" xfId="1" applyNumberFormat="1" applyFont="1" applyFill="1" applyBorder="1" applyAlignment="1">
      <alignment horizontal="right" vertical="center"/>
    </xf>
    <xf numFmtId="0" fontId="32" fillId="10" borderId="1" xfId="0" applyFont="1" applyFill="1" applyBorder="1" applyAlignment="1">
      <alignment horizontal="left" vertical="center"/>
    </xf>
    <xf numFmtId="0" fontId="32" fillId="10" borderId="5" xfId="0" applyFont="1" applyFill="1" applyBorder="1" applyAlignment="1">
      <alignment horizontal="left" vertical="center"/>
    </xf>
    <xf numFmtId="0" fontId="31" fillId="10" borderId="0" xfId="0" applyFont="1" applyFill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right" vertical="center"/>
    </xf>
    <xf numFmtId="38" fontId="31" fillId="10" borderId="0" xfId="0" applyNumberFormat="1" applyFont="1" applyFill="1" applyBorder="1" applyAlignment="1">
      <alignment horizontal="right" vertical="center"/>
    </xf>
    <xf numFmtId="38" fontId="31" fillId="10" borderId="1" xfId="0" applyNumberFormat="1" applyFont="1" applyFill="1" applyBorder="1" applyAlignment="1">
      <alignment horizontal="right" vertical="center"/>
    </xf>
    <xf numFmtId="176" fontId="31" fillId="10" borderId="1" xfId="0" applyNumberFormat="1" applyFont="1" applyFill="1" applyBorder="1" applyAlignment="1">
      <alignment horizontal="right" vertical="center"/>
    </xf>
    <xf numFmtId="185" fontId="31" fillId="10" borderId="1" xfId="0" applyNumberFormat="1" applyFont="1" applyFill="1" applyBorder="1" applyAlignment="1">
      <alignment horizontal="right" vertical="center"/>
    </xf>
    <xf numFmtId="185" fontId="31" fillId="1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indent="1"/>
    </xf>
    <xf numFmtId="38" fontId="17" fillId="8" borderId="0" xfId="43" applyFont="1" applyFill="1" applyAlignment="1">
      <alignment vertical="center"/>
    </xf>
    <xf numFmtId="38" fontId="17" fillId="8" borderId="0" xfId="43" applyFont="1" applyFill="1" applyBorder="1" applyAlignment="1">
      <alignment vertical="center" wrapText="1"/>
    </xf>
    <xf numFmtId="0" fontId="6" fillId="11" borderId="1" xfId="0" applyFont="1" applyFill="1" applyBorder="1" applyAlignment="1">
      <alignment horizontal="center"/>
    </xf>
    <xf numFmtId="0" fontId="6" fillId="11" borderId="14" xfId="0" applyFont="1" applyFill="1" applyBorder="1" applyAlignment="1">
      <alignment horizontal="center"/>
    </xf>
    <xf numFmtId="0" fontId="6" fillId="11" borderId="13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left" vertical="center"/>
    </xf>
    <xf numFmtId="0" fontId="43" fillId="0" borderId="0" xfId="0" applyFont="1">
      <alignment vertical="center"/>
    </xf>
    <xf numFmtId="0" fontId="43" fillId="0" borderId="0" xfId="0" applyFont="1" applyBorder="1">
      <alignment vertical="center"/>
    </xf>
    <xf numFmtId="176" fontId="2" fillId="10" borderId="1" xfId="43" applyNumberFormat="1" applyFont="1" applyFill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vertical="center"/>
    </xf>
    <xf numFmtId="0" fontId="2" fillId="10" borderId="13" xfId="0" applyFont="1" applyFill="1" applyBorder="1">
      <alignment vertical="center"/>
    </xf>
    <xf numFmtId="0" fontId="5" fillId="10" borderId="13" xfId="0" applyFont="1" applyFill="1" applyBorder="1">
      <alignment vertical="center"/>
    </xf>
    <xf numFmtId="9" fontId="2" fillId="10" borderId="1" xfId="56" applyFont="1" applyFill="1" applyBorder="1">
      <alignment vertical="center"/>
    </xf>
    <xf numFmtId="178" fontId="2" fillId="10" borderId="1" xfId="56" applyNumberFormat="1" applyFont="1" applyFill="1" applyBorder="1">
      <alignment vertical="center"/>
    </xf>
    <xf numFmtId="38" fontId="2" fillId="10" borderId="5" xfId="0" applyNumberFormat="1" applyFont="1" applyFill="1" applyBorder="1">
      <alignment vertical="center"/>
    </xf>
    <xf numFmtId="0" fontId="2" fillId="10" borderId="5" xfId="0" applyFont="1" applyFill="1" applyBorder="1" applyAlignment="1">
      <alignment horizontal="center" vertical="center"/>
    </xf>
    <xf numFmtId="0" fontId="24" fillId="10" borderId="19" xfId="0" applyFont="1" applyFill="1" applyBorder="1" applyAlignment="1">
      <alignment vertical="center"/>
    </xf>
    <xf numFmtId="0" fontId="2" fillId="10" borderId="11" xfId="0" applyFont="1" applyFill="1" applyBorder="1">
      <alignment vertical="center"/>
    </xf>
    <xf numFmtId="38" fontId="2" fillId="10" borderId="33" xfId="0" applyNumberFormat="1" applyFont="1" applyFill="1" applyBorder="1">
      <alignment vertical="center"/>
    </xf>
    <xf numFmtId="0" fontId="2" fillId="10" borderId="33" xfId="0" applyFont="1" applyFill="1" applyBorder="1" applyAlignment="1">
      <alignment horizontal="center" vertical="center"/>
    </xf>
    <xf numFmtId="0" fontId="24" fillId="10" borderId="38" xfId="0" applyFont="1" applyFill="1" applyBorder="1" applyAlignment="1">
      <alignment vertical="center"/>
    </xf>
    <xf numFmtId="0" fontId="2" fillId="10" borderId="39" xfId="0" applyFont="1" applyFill="1" applyBorder="1">
      <alignment vertical="center"/>
    </xf>
    <xf numFmtId="176" fontId="2" fillId="10" borderId="1" xfId="0" applyNumberFormat="1" applyFont="1" applyFill="1" applyBorder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0" fillId="8" borderId="0" xfId="0" applyFont="1" applyFill="1" applyAlignment="1">
      <alignment vertical="center"/>
    </xf>
    <xf numFmtId="0" fontId="42" fillId="11" borderId="1" xfId="44" applyFont="1" applyFill="1" applyBorder="1" applyAlignment="1">
      <alignment horizontal="center" vertical="center" wrapText="1"/>
    </xf>
    <xf numFmtId="0" fontId="6" fillId="8" borderId="0" xfId="0" applyFont="1" applyFill="1" applyAlignment="1">
      <alignment vertical="center"/>
    </xf>
    <xf numFmtId="181" fontId="6" fillId="8" borderId="1" xfId="0" applyNumberFormat="1" applyFont="1" applyFill="1" applyBorder="1" applyAlignment="1">
      <alignment vertical="center"/>
    </xf>
    <xf numFmtId="187" fontId="6" fillId="8" borderId="1" xfId="0" applyNumberFormat="1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horizontal="left" vertical="center" wrapText="1"/>
    </xf>
    <xf numFmtId="0" fontId="6" fillId="12" borderId="13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/>
    </xf>
    <xf numFmtId="187" fontId="6" fillId="11" borderId="10" xfId="0" applyNumberFormat="1" applyFont="1" applyFill="1" applyBorder="1" applyAlignment="1">
      <alignment horizontal="center" vertical="center" wrapText="1"/>
    </xf>
    <xf numFmtId="187" fontId="6" fillId="11" borderId="15" xfId="0" applyNumberFormat="1" applyFont="1" applyFill="1" applyBorder="1" applyAlignment="1">
      <alignment horizontal="center" vertical="center" wrapText="1"/>
    </xf>
    <xf numFmtId="187" fontId="6" fillId="11" borderId="18" xfId="0" applyNumberFormat="1" applyFont="1" applyFill="1" applyBorder="1" applyAlignment="1">
      <alignment horizontal="center" vertical="center" wrapText="1"/>
    </xf>
    <xf numFmtId="0" fontId="6" fillId="12" borderId="0" xfId="0" applyFont="1" applyFill="1" applyAlignment="1">
      <alignment vertical="center"/>
    </xf>
    <xf numFmtId="0" fontId="6" fillId="12" borderId="0" xfId="0" applyFont="1" applyFill="1" applyBorder="1" applyAlignment="1">
      <alignment horizontal="center" vertical="center"/>
    </xf>
    <xf numFmtId="0" fontId="6" fillId="8" borderId="0" xfId="0" applyFont="1" applyFill="1" applyAlignment="1">
      <alignment vertical="center" wrapText="1"/>
    </xf>
    <xf numFmtId="0" fontId="6" fillId="8" borderId="0" xfId="0" applyFont="1" applyFill="1" applyBorder="1" applyAlignment="1">
      <alignment vertical="center"/>
    </xf>
    <xf numFmtId="0" fontId="42" fillId="8" borderId="0" xfId="0" applyFont="1" applyFill="1" applyAlignment="1">
      <alignment vertical="center"/>
    </xf>
    <xf numFmtId="0" fontId="6" fillId="8" borderId="22" xfId="0" applyFont="1" applyFill="1" applyBorder="1" applyAlignment="1">
      <alignment horizontal="center" vertical="center" wrapText="1"/>
    </xf>
    <xf numFmtId="38" fontId="6" fillId="8" borderId="22" xfId="0" applyNumberFormat="1" applyFont="1" applyFill="1" applyBorder="1" applyAlignment="1">
      <alignment horizontal="center" vertical="center" wrapText="1"/>
    </xf>
    <xf numFmtId="0" fontId="46" fillId="12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vertical="center" wrapText="1"/>
    </xf>
    <xf numFmtId="0" fontId="6" fillId="12" borderId="0" xfId="0" applyFont="1" applyFill="1" applyBorder="1" applyAlignment="1">
      <alignment horizontal="center" vertical="center" wrapText="1"/>
    </xf>
    <xf numFmtId="179" fontId="6" fillId="8" borderId="1" xfId="0" applyNumberFormat="1" applyFont="1" applyFill="1" applyBorder="1" applyAlignment="1">
      <alignment horizontal="right" vertical="center"/>
    </xf>
    <xf numFmtId="179" fontId="6" fillId="11" borderId="1" xfId="0" applyNumberFormat="1" applyFont="1" applyFill="1" applyBorder="1" applyAlignment="1">
      <alignment horizontal="right" vertical="center"/>
    </xf>
    <xf numFmtId="0" fontId="6" fillId="12" borderId="1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vertical="center" wrapText="1"/>
    </xf>
    <xf numFmtId="0" fontId="6" fillId="12" borderId="13" xfId="0" applyFont="1" applyFill="1" applyBorder="1" applyAlignment="1">
      <alignment vertical="center" wrapText="1"/>
    </xf>
    <xf numFmtId="38" fontId="6" fillId="11" borderId="1" xfId="0" applyNumberFormat="1" applyFont="1" applyFill="1" applyBorder="1" applyAlignment="1">
      <alignment horizontal="center" vertical="center"/>
    </xf>
    <xf numFmtId="38" fontId="6" fillId="11" borderId="10" xfId="0" applyNumberFormat="1" applyFont="1" applyFill="1" applyBorder="1" applyAlignment="1">
      <alignment horizontal="center" vertical="center" wrapText="1"/>
    </xf>
    <xf numFmtId="38" fontId="6" fillId="11" borderId="15" xfId="0" applyNumberFormat="1" applyFont="1" applyFill="1" applyBorder="1" applyAlignment="1">
      <alignment horizontal="center" vertical="center" wrapText="1"/>
    </xf>
    <xf numFmtId="38" fontId="6" fillId="11" borderId="18" xfId="0" applyNumberFormat="1" applyFont="1" applyFill="1" applyBorder="1" applyAlignment="1">
      <alignment horizontal="center" vertical="center" wrapText="1"/>
    </xf>
    <xf numFmtId="38" fontId="17" fillId="8" borderId="0" xfId="43" applyFont="1" applyFill="1" applyAlignment="1">
      <alignment vertical="center" wrapText="1"/>
    </xf>
    <xf numFmtId="0" fontId="0" fillId="10" borderId="0" xfId="0" applyFont="1" applyFill="1">
      <alignment vertical="center"/>
    </xf>
    <xf numFmtId="0" fontId="17" fillId="10" borderId="0" xfId="57" applyFont="1" applyFill="1" applyAlignment="1">
      <alignment vertical="center"/>
    </xf>
    <xf numFmtId="0" fontId="17" fillId="10" borderId="0" xfId="57" applyFont="1" applyFill="1" applyAlignment="1">
      <alignment horizontal="center" vertical="center"/>
    </xf>
    <xf numFmtId="0" fontId="2" fillId="5" borderId="1" xfId="49" applyFont="1" applyFill="1" applyBorder="1" applyAlignment="1">
      <alignment horizontal="center" vertical="center"/>
    </xf>
    <xf numFmtId="0" fontId="5" fillId="10" borderId="0" xfId="57" applyFont="1" applyFill="1" applyAlignment="1">
      <alignment vertical="center"/>
    </xf>
    <xf numFmtId="0" fontId="2" fillId="8" borderId="0" xfId="49" applyFont="1" applyFill="1">
      <alignment vertical="center"/>
    </xf>
    <xf numFmtId="38" fontId="2" fillId="8" borderId="5" xfId="43" applyFont="1" applyFill="1" applyBorder="1" applyAlignment="1">
      <alignment vertical="center"/>
    </xf>
    <xf numFmtId="0" fontId="2" fillId="8" borderId="21" xfId="49" applyFont="1" applyFill="1" applyBorder="1" applyAlignment="1">
      <alignment horizontal="centerContinuous" vertical="center"/>
    </xf>
    <xf numFmtId="0" fontId="2" fillId="8" borderId="26" xfId="49" applyFont="1" applyFill="1" applyBorder="1" applyAlignment="1">
      <alignment horizontal="center" vertical="center"/>
    </xf>
    <xf numFmtId="0" fontId="5" fillId="8" borderId="21" xfId="49" applyFont="1" applyFill="1" applyBorder="1" applyAlignment="1">
      <alignment horizontal="centerContinuous" vertical="center"/>
    </xf>
    <xf numFmtId="0" fontId="5" fillId="8" borderId="26" xfId="49" applyFont="1" applyFill="1" applyBorder="1" applyAlignment="1">
      <alignment horizontal="centerContinuous" vertical="center"/>
    </xf>
    <xf numFmtId="40" fontId="2" fillId="13" borderId="27" xfId="43" applyNumberFormat="1" applyFont="1" applyFill="1" applyBorder="1" applyAlignment="1">
      <alignment horizontal="right" vertical="center"/>
    </xf>
    <xf numFmtId="40" fontId="2" fillId="13" borderId="27" xfId="40" applyNumberFormat="1" applyFont="1" applyFill="1" applyBorder="1" applyAlignment="1">
      <alignment horizontal="right" vertical="center"/>
    </xf>
    <xf numFmtId="0" fontId="2" fillId="8" borderId="27" xfId="49" applyFont="1" applyFill="1" applyBorder="1" applyAlignment="1">
      <alignment horizontal="center" vertical="center"/>
    </xf>
    <xf numFmtId="189" fontId="2" fillId="13" borderId="30" xfId="43" applyNumberFormat="1" applyFont="1" applyFill="1" applyBorder="1" applyAlignment="1">
      <alignment horizontal="right" vertical="center"/>
    </xf>
    <xf numFmtId="0" fontId="2" fillId="8" borderId="30" xfId="49" applyFont="1" applyFill="1" applyBorder="1" applyAlignment="1">
      <alignment horizontal="center" vertical="center"/>
    </xf>
    <xf numFmtId="40" fontId="2" fillId="13" borderId="9" xfId="40" applyNumberFormat="1" applyFont="1" applyFill="1" applyBorder="1" applyAlignment="1">
      <alignment horizontal="center" vertical="center"/>
    </xf>
    <xf numFmtId="0" fontId="2" fillId="8" borderId="0" xfId="49" applyFont="1" applyFill="1" applyBorder="1" applyAlignment="1">
      <alignment vertical="center"/>
    </xf>
    <xf numFmtId="0" fontId="2" fillId="8" borderId="27" xfId="49" applyFont="1" applyFill="1" applyBorder="1" applyAlignment="1">
      <alignment vertical="center"/>
    </xf>
    <xf numFmtId="189" fontId="2" fillId="13" borderId="1" xfId="40" applyNumberFormat="1" applyFont="1" applyFill="1" applyBorder="1" applyAlignment="1">
      <alignment horizontal="right" vertical="center"/>
    </xf>
    <xf numFmtId="0" fontId="2" fillId="8" borderId="9" xfId="49" applyFont="1" applyFill="1" applyBorder="1" applyAlignment="1">
      <alignment horizontal="center" vertical="center"/>
    </xf>
    <xf numFmtId="0" fontId="2" fillId="8" borderId="1" xfId="49" applyFont="1" applyFill="1" applyBorder="1" applyAlignment="1">
      <alignment vertical="center"/>
    </xf>
    <xf numFmtId="0" fontId="2" fillId="8" borderId="20" xfId="49" applyFont="1" applyFill="1" applyBorder="1" applyAlignment="1">
      <alignment vertical="center"/>
    </xf>
    <xf numFmtId="190" fontId="2" fillId="14" borderId="1" xfId="40" applyNumberFormat="1" applyFont="1" applyFill="1" applyBorder="1" applyAlignment="1">
      <alignment horizontal="right" vertical="center"/>
    </xf>
    <xf numFmtId="0" fontId="2" fillId="8" borderId="13" xfId="49" applyFont="1" applyFill="1" applyBorder="1" applyAlignment="1">
      <alignment vertical="center"/>
    </xf>
    <xf numFmtId="185" fontId="2" fillId="13" borderId="1" xfId="40" applyNumberFormat="1" applyFont="1" applyFill="1" applyBorder="1" applyAlignment="1">
      <alignment horizontal="center" vertical="center"/>
    </xf>
    <xf numFmtId="0" fontId="2" fillId="8" borderId="22" xfId="49" applyFont="1" applyFill="1" applyBorder="1" applyAlignment="1">
      <alignment vertical="center"/>
    </xf>
    <xf numFmtId="0" fontId="2" fillId="8" borderId="18" xfId="49" applyFont="1" applyFill="1" applyBorder="1" applyAlignment="1">
      <alignment vertical="center"/>
    </xf>
    <xf numFmtId="0" fontId="2" fillId="8" borderId="22" xfId="49" applyFont="1" applyFill="1" applyBorder="1" applyAlignment="1">
      <alignment vertical="center" wrapText="1"/>
    </xf>
    <xf numFmtId="0" fontId="2" fillId="8" borderId="17" xfId="49" applyFont="1" applyFill="1" applyBorder="1" applyAlignment="1">
      <alignment vertical="center" wrapText="1"/>
    </xf>
    <xf numFmtId="185" fontId="2" fillId="13" borderId="40" xfId="40" applyNumberFormat="1" applyFont="1" applyFill="1" applyBorder="1" applyAlignment="1">
      <alignment horizontal="center" vertical="center"/>
    </xf>
    <xf numFmtId="0" fontId="2" fillId="8" borderId="40" xfId="49" applyFont="1" applyFill="1" applyBorder="1" applyAlignment="1">
      <alignment horizontal="center" vertical="center"/>
    </xf>
    <xf numFmtId="38" fontId="2" fillId="13" borderId="30" xfId="43" applyFont="1" applyFill="1" applyBorder="1" applyAlignment="1">
      <alignment horizontal="right" vertical="center"/>
    </xf>
    <xf numFmtId="0" fontId="2" fillId="8" borderId="41" xfId="49" applyFont="1" applyFill="1" applyBorder="1" applyAlignment="1">
      <alignment horizontal="centerContinuous" vertical="center"/>
    </xf>
    <xf numFmtId="0" fontId="2" fillId="8" borderId="35" xfId="49" applyFont="1" applyFill="1" applyBorder="1" applyAlignment="1">
      <alignment horizontal="centerContinuous" vertical="center"/>
    </xf>
    <xf numFmtId="176" fontId="2" fillId="13" borderId="1" xfId="43" applyNumberFormat="1" applyFont="1" applyFill="1" applyBorder="1" applyAlignment="1">
      <alignment horizontal="right" vertical="center"/>
    </xf>
    <xf numFmtId="40" fontId="2" fillId="13" borderId="1" xfId="43" applyNumberFormat="1" applyFont="1" applyFill="1" applyBorder="1" applyAlignment="1">
      <alignment horizontal="right" vertical="center"/>
    </xf>
    <xf numFmtId="176" fontId="2" fillId="13" borderId="5" xfId="43" applyNumberFormat="1" applyFont="1" applyFill="1" applyBorder="1" applyAlignment="1">
      <alignment horizontal="center" vertical="center"/>
    </xf>
    <xf numFmtId="176" fontId="2" fillId="13" borderId="1" xfId="43" applyNumberFormat="1" applyFont="1" applyFill="1" applyBorder="1" applyAlignment="1">
      <alignment horizontal="center" vertical="center"/>
    </xf>
    <xf numFmtId="176" fontId="2" fillId="13" borderId="23" xfId="43" applyNumberFormat="1" applyFont="1" applyFill="1" applyBorder="1" applyAlignment="1">
      <alignment vertical="center"/>
    </xf>
    <xf numFmtId="38" fontId="2" fillId="13" borderId="27" xfId="40" applyNumberFormat="1" applyFont="1" applyFill="1" applyBorder="1" applyAlignment="1">
      <alignment vertical="center"/>
    </xf>
    <xf numFmtId="176" fontId="2" fillId="13" borderId="30" xfId="40" applyNumberFormat="1" applyFont="1" applyFill="1" applyBorder="1" applyAlignment="1">
      <alignment vertical="center"/>
    </xf>
    <xf numFmtId="176" fontId="2" fillId="13" borderId="1" xfId="43" applyNumberFormat="1" applyFont="1" applyFill="1" applyBorder="1" applyAlignment="1">
      <alignment vertical="center"/>
    </xf>
    <xf numFmtId="0" fontId="2" fillId="8" borderId="10" xfId="49" applyFont="1" applyFill="1" applyBorder="1" applyAlignment="1">
      <alignment horizontal="center" vertical="center"/>
    </xf>
    <xf numFmtId="0" fontId="2" fillId="5" borderId="12" xfId="49" applyFont="1" applyFill="1" applyBorder="1" applyAlignment="1">
      <alignment horizontal="centerContinuous" vertical="center"/>
    </xf>
    <xf numFmtId="0" fontId="2" fillId="5" borderId="13" xfId="49" applyFont="1" applyFill="1" applyBorder="1" applyAlignment="1">
      <alignment horizontal="centerContinuous" vertical="center"/>
    </xf>
    <xf numFmtId="0" fontId="48" fillId="8" borderId="0" xfId="49" applyFont="1" applyFill="1">
      <alignment vertical="center"/>
    </xf>
    <xf numFmtId="0" fontId="31" fillId="8" borderId="1" xfId="44" applyFont="1" applyFill="1" applyBorder="1" applyAlignment="1">
      <alignment vertical="center"/>
    </xf>
    <xf numFmtId="2" fontId="31" fillId="8" borderId="1" xfId="44" applyNumberFormat="1" applyFont="1" applyFill="1" applyBorder="1" applyAlignment="1">
      <alignment vertical="center"/>
    </xf>
    <xf numFmtId="0" fontId="31" fillId="8" borderId="1" xfId="44" applyFont="1" applyFill="1" applyBorder="1" applyAlignment="1">
      <alignment horizontal="center" vertical="center"/>
    </xf>
    <xf numFmtId="0" fontId="31" fillId="8" borderId="14" xfId="44" applyFont="1" applyFill="1" applyBorder="1" applyAlignment="1">
      <alignment vertical="center"/>
    </xf>
    <xf numFmtId="0" fontId="31" fillId="8" borderId="13" xfId="44" applyFont="1" applyFill="1" applyBorder="1" applyAlignment="1">
      <alignment vertical="center"/>
    </xf>
    <xf numFmtId="0" fontId="31" fillId="8" borderId="14" xfId="44" applyFont="1" applyFill="1" applyBorder="1" applyAlignment="1">
      <alignment horizontal="left" vertical="center"/>
    </xf>
    <xf numFmtId="0" fontId="31" fillId="8" borderId="13" xfId="44" applyFont="1" applyFill="1" applyBorder="1" applyAlignment="1">
      <alignment horizontal="left" vertical="center"/>
    </xf>
    <xf numFmtId="0" fontId="31" fillId="9" borderId="1" xfId="49" applyFont="1" applyFill="1" applyBorder="1" applyAlignment="1">
      <alignment horizontal="center" vertical="center"/>
    </xf>
    <xf numFmtId="0" fontId="32" fillId="9" borderId="1" xfId="49" applyFont="1" applyFill="1" applyBorder="1" applyAlignment="1">
      <alignment horizontal="center" vertical="center"/>
    </xf>
    <xf numFmtId="0" fontId="32" fillId="9" borderId="14" xfId="44" applyFont="1" applyFill="1" applyBorder="1" applyAlignment="1">
      <alignment horizontal="center" vertical="center"/>
    </xf>
    <xf numFmtId="0" fontId="32" fillId="9" borderId="13" xfId="44" applyFont="1" applyFill="1" applyBorder="1" applyAlignment="1">
      <alignment horizontal="center" vertical="center"/>
    </xf>
    <xf numFmtId="0" fontId="31" fillId="8" borderId="13" xfId="49" applyFont="1" applyFill="1" applyBorder="1" applyAlignment="1">
      <alignment vertical="center" wrapText="1"/>
    </xf>
    <xf numFmtId="0" fontId="31" fillId="8" borderId="12" xfId="44" applyFont="1" applyFill="1" applyBorder="1" applyAlignment="1">
      <alignment vertical="center"/>
    </xf>
    <xf numFmtId="0" fontId="31" fillId="8" borderId="5" xfId="44" applyFont="1" applyFill="1" applyBorder="1" applyAlignment="1">
      <alignment vertical="center"/>
    </xf>
    <xf numFmtId="0" fontId="31" fillId="8" borderId="5" xfId="44" applyFont="1" applyFill="1" applyBorder="1" applyAlignment="1">
      <alignment horizontal="left" vertical="center"/>
    </xf>
    <xf numFmtId="0" fontId="31" fillId="8" borderId="1" xfId="49" applyFont="1" applyFill="1" applyBorder="1" applyAlignment="1">
      <alignment vertical="center"/>
    </xf>
    <xf numFmtId="0" fontId="31" fillId="8" borderId="10" xfId="49" applyFont="1" applyFill="1" applyBorder="1" applyAlignment="1">
      <alignment vertical="center"/>
    </xf>
    <xf numFmtId="0" fontId="31" fillId="8" borderId="10" xfId="49" applyFont="1" applyFill="1" applyBorder="1" applyAlignment="1">
      <alignment vertical="center" wrapText="1"/>
    </xf>
    <xf numFmtId="0" fontId="31" fillId="8" borderId="9" xfId="49" applyFont="1" applyFill="1" applyBorder="1" applyAlignment="1">
      <alignment vertical="center" wrapText="1"/>
    </xf>
    <xf numFmtId="0" fontId="31" fillId="8" borderId="9" xfId="49" applyFont="1" applyFill="1" applyBorder="1" applyAlignment="1">
      <alignment vertical="center"/>
    </xf>
    <xf numFmtId="0" fontId="31" fillId="5" borderId="1" xfId="49" applyFont="1" applyFill="1" applyBorder="1" applyAlignment="1">
      <alignment horizontal="center" vertical="center"/>
    </xf>
    <xf numFmtId="0" fontId="31" fillId="5" borderId="12" xfId="49" applyFont="1" applyFill="1" applyBorder="1" applyAlignment="1">
      <alignment horizontal="centerContinuous" vertical="center"/>
    </xf>
    <xf numFmtId="0" fontId="33" fillId="5" borderId="13" xfId="49" applyFont="1" applyFill="1" applyBorder="1" applyAlignment="1">
      <alignment horizontal="centerContinuous" vertical="center"/>
    </xf>
    <xf numFmtId="38" fontId="31" fillId="8" borderId="5" xfId="44" applyNumberFormat="1" applyFont="1" applyFill="1" applyBorder="1" applyAlignment="1">
      <alignment vertical="center"/>
    </xf>
    <xf numFmtId="185" fontId="31" fillId="8" borderId="1" xfId="43" applyNumberFormat="1" applyFont="1" applyFill="1" applyBorder="1" applyAlignment="1">
      <alignment vertical="center"/>
    </xf>
    <xf numFmtId="176" fontId="31" fillId="8" borderId="1" xfId="43" applyNumberFormat="1" applyFont="1" applyFill="1" applyBorder="1" applyAlignment="1">
      <alignment vertical="center"/>
    </xf>
    <xf numFmtId="0" fontId="32" fillId="8" borderId="14" xfId="44" applyFont="1" applyFill="1" applyBorder="1" applyAlignment="1">
      <alignment vertical="center"/>
    </xf>
    <xf numFmtId="0" fontId="32" fillId="8" borderId="13" xfId="44" applyFont="1" applyFill="1" applyBorder="1" applyAlignment="1">
      <alignment vertical="center"/>
    </xf>
    <xf numFmtId="0" fontId="31" fillId="8" borderId="0" xfId="44" applyFont="1" applyFill="1" applyBorder="1" applyAlignment="1">
      <alignment vertical="center"/>
    </xf>
    <xf numFmtId="0" fontId="31" fillId="10" borderId="0" xfId="44" applyFont="1" applyFill="1" applyBorder="1" applyAlignment="1">
      <alignment vertical="center"/>
    </xf>
    <xf numFmtId="0" fontId="31" fillId="11" borderId="11" xfId="44" applyFont="1" applyFill="1" applyBorder="1" applyAlignment="1">
      <alignment horizontal="center" vertical="center"/>
    </xf>
    <xf numFmtId="0" fontId="31" fillId="11" borderId="5" xfId="44" applyFont="1" applyFill="1" applyBorder="1" applyAlignment="1">
      <alignment horizontal="center" vertical="center"/>
    </xf>
    <xf numFmtId="0" fontId="31" fillId="11" borderId="19" xfId="44" applyFont="1" applyFill="1" applyBorder="1" applyAlignment="1">
      <alignment horizontal="centerContinuous" vertical="center"/>
    </xf>
    <xf numFmtId="0" fontId="31" fillId="11" borderId="0" xfId="44" applyFont="1" applyFill="1" applyBorder="1" applyAlignment="1">
      <alignment horizontal="centerContinuous" vertical="center"/>
    </xf>
    <xf numFmtId="0" fontId="31" fillId="11" borderId="17" xfId="44" applyFont="1" applyFill="1" applyBorder="1" applyAlignment="1">
      <alignment horizontal="centerContinuous" vertical="center"/>
    </xf>
    <xf numFmtId="0" fontId="31" fillId="11" borderId="18" xfId="44" applyFont="1" applyFill="1" applyBorder="1" applyAlignment="1">
      <alignment horizontal="center" vertical="center"/>
    </xf>
    <xf numFmtId="0" fontId="31" fillId="11" borderId="10" xfId="44" applyFont="1" applyFill="1" applyBorder="1" applyAlignment="1">
      <alignment horizontal="center" vertical="center"/>
    </xf>
    <xf numFmtId="0" fontId="31" fillId="11" borderId="15" xfId="44" applyFont="1" applyFill="1" applyBorder="1" applyAlignment="1">
      <alignment horizontal="centerContinuous" vertical="center"/>
    </xf>
    <xf numFmtId="0" fontId="31" fillId="11" borderId="18" xfId="44" applyFont="1" applyFill="1" applyBorder="1" applyAlignment="1">
      <alignment horizontal="centerContinuous" vertical="center"/>
    </xf>
    <xf numFmtId="0" fontId="31" fillId="11" borderId="21" xfId="44" applyFont="1" applyFill="1" applyBorder="1" applyAlignment="1">
      <alignment horizontal="centerContinuous" vertical="center"/>
    </xf>
    <xf numFmtId="0" fontId="32" fillId="11" borderId="11" xfId="44" applyFont="1" applyFill="1" applyBorder="1" applyAlignment="1">
      <alignment vertical="center"/>
    </xf>
    <xf numFmtId="0" fontId="32" fillId="11" borderId="17" xfId="44" applyFont="1" applyFill="1" applyBorder="1" applyAlignment="1">
      <alignment vertical="center"/>
    </xf>
    <xf numFmtId="0" fontId="31" fillId="11" borderId="22" xfId="44" applyFont="1" applyFill="1" applyBorder="1" applyAlignment="1">
      <alignment horizontal="centerContinuous" vertical="center"/>
    </xf>
    <xf numFmtId="0" fontId="32" fillId="11" borderId="10" xfId="44" applyFont="1" applyFill="1" applyBorder="1" applyAlignment="1">
      <alignment horizontal="centerContinuous" vertical="center"/>
    </xf>
    <xf numFmtId="0" fontId="32" fillId="11" borderId="18" xfId="44" applyFont="1" applyFill="1" applyBorder="1" applyAlignment="1">
      <alignment vertical="center"/>
    </xf>
    <xf numFmtId="0" fontId="31" fillId="10" borderId="0" xfId="44" applyFont="1" applyFill="1" applyBorder="1" applyAlignment="1">
      <alignment horizontal="center" vertical="center"/>
    </xf>
    <xf numFmtId="0" fontId="32" fillId="10" borderId="0" xfId="44" applyFont="1" applyFill="1" applyBorder="1" applyAlignment="1">
      <alignment vertical="center"/>
    </xf>
    <xf numFmtId="3" fontId="31" fillId="10" borderId="0" xfId="44" applyNumberFormat="1" applyFont="1" applyFill="1" applyBorder="1" applyAlignment="1">
      <alignment vertical="center"/>
    </xf>
    <xf numFmtId="0" fontId="31" fillId="10" borderId="0" xfId="44" applyFont="1" applyFill="1" applyBorder="1" applyAlignment="1">
      <alignment horizontal="left" vertical="center" wrapText="1"/>
    </xf>
    <xf numFmtId="0" fontId="31" fillId="5" borderId="10" xfId="44" applyFont="1" applyFill="1" applyBorder="1" applyAlignment="1">
      <alignment horizontal="center" vertical="center"/>
    </xf>
    <xf numFmtId="38" fontId="31" fillId="5" borderId="10" xfId="44" applyNumberFormat="1" applyFont="1" applyFill="1" applyBorder="1" applyAlignment="1">
      <alignment horizontal="center" vertical="center" wrapText="1"/>
    </xf>
    <xf numFmtId="38" fontId="31" fillId="5" borderId="15" xfId="44" applyNumberFormat="1" applyFont="1" applyFill="1" applyBorder="1" applyAlignment="1">
      <alignment horizontal="center" vertical="center" wrapText="1"/>
    </xf>
    <xf numFmtId="38" fontId="31" fillId="5" borderId="18" xfId="44" applyNumberFormat="1" applyFont="1" applyFill="1" applyBorder="1" applyAlignment="1">
      <alignment horizontal="center" vertical="center" wrapText="1"/>
    </xf>
    <xf numFmtId="0" fontId="31" fillId="10" borderId="0" xfId="44" applyFont="1" applyFill="1" applyAlignment="1">
      <alignment vertical="center"/>
    </xf>
    <xf numFmtId="0" fontId="31" fillId="10" borderId="0" xfId="44" applyFont="1" applyFill="1" applyAlignment="1">
      <alignment horizontal="center" vertical="center"/>
    </xf>
    <xf numFmtId="181" fontId="31" fillId="8" borderId="1" xfId="44" applyNumberFormat="1" applyFont="1" applyFill="1" applyBorder="1" applyAlignment="1">
      <alignment vertical="center"/>
    </xf>
    <xf numFmtId="38" fontId="31" fillId="8" borderId="5" xfId="44" applyNumberFormat="1" applyFont="1" applyFill="1" applyBorder="1" applyAlignment="1">
      <alignment horizontal="center" vertical="center"/>
    </xf>
    <xf numFmtId="38" fontId="31" fillId="8" borderId="13" xfId="44" applyNumberFormat="1" applyFont="1" applyFill="1" applyBorder="1" applyAlignment="1">
      <alignment horizontal="left" vertical="center"/>
    </xf>
    <xf numFmtId="0" fontId="31" fillId="10" borderId="14" xfId="44" applyFont="1" applyFill="1" applyBorder="1" applyAlignment="1">
      <alignment horizontal="left" wrapText="1"/>
    </xf>
    <xf numFmtId="0" fontId="31" fillId="10" borderId="13" xfId="44" applyFont="1" applyFill="1" applyBorder="1" applyAlignment="1">
      <alignment horizontal="left"/>
    </xf>
    <xf numFmtId="38" fontId="31" fillId="8" borderId="9" xfId="44" applyNumberFormat="1" applyFont="1" applyFill="1" applyBorder="1" applyAlignment="1">
      <alignment horizontal="center" vertical="center"/>
    </xf>
    <xf numFmtId="38" fontId="31" fillId="8" borderId="14" xfId="44" applyNumberFormat="1" applyFont="1" applyFill="1" applyBorder="1" applyAlignment="1">
      <alignment horizontal="left" vertical="center"/>
    </xf>
    <xf numFmtId="0" fontId="31" fillId="10" borderId="13" xfId="44" applyFont="1" applyFill="1" applyBorder="1" applyAlignment="1">
      <alignment horizontal="left" wrapText="1"/>
    </xf>
    <xf numFmtId="38" fontId="31" fillId="8" borderId="10" xfId="44" applyNumberFormat="1" applyFont="1" applyFill="1" applyBorder="1" applyAlignment="1">
      <alignment horizontal="center" vertical="center"/>
    </xf>
    <xf numFmtId="0" fontId="31" fillId="5" borderId="1" xfId="44" applyFont="1" applyFill="1" applyBorder="1" applyAlignment="1">
      <alignment horizontal="center" vertical="center"/>
    </xf>
    <xf numFmtId="38" fontId="31" fillId="5" borderId="1" xfId="44" applyNumberFormat="1" applyFont="1" applyFill="1" applyBorder="1" applyAlignment="1">
      <alignment horizontal="center" vertical="center" wrapText="1"/>
    </xf>
    <xf numFmtId="38" fontId="31" fillId="5" borderId="14" xfId="44" applyNumberFormat="1" applyFont="1" applyFill="1" applyBorder="1" applyAlignment="1">
      <alignment horizontal="center" vertical="center" wrapText="1"/>
    </xf>
    <xf numFmtId="38" fontId="31" fillId="5" borderId="13" xfId="44" applyNumberFormat="1" applyFont="1" applyFill="1" applyBorder="1" applyAlignment="1">
      <alignment horizontal="center" vertical="center" wrapText="1"/>
    </xf>
    <xf numFmtId="0" fontId="31" fillId="8" borderId="0" xfId="44" applyFont="1" applyFill="1" applyBorder="1" applyAlignment="1">
      <alignment horizontal="left" vertical="center"/>
    </xf>
    <xf numFmtId="3" fontId="31" fillId="8" borderId="5" xfId="44" applyNumberFormat="1" applyFont="1" applyFill="1" applyBorder="1" applyAlignment="1">
      <alignment vertical="center"/>
    </xf>
    <xf numFmtId="0" fontId="50" fillId="0" borderId="23" xfId="0" applyFont="1" applyBorder="1" applyAlignment="1">
      <alignment horizontal="center" vertical="center"/>
    </xf>
    <xf numFmtId="0" fontId="31" fillId="8" borderId="19" xfId="44" applyFont="1" applyFill="1" applyBorder="1" applyAlignment="1">
      <alignment vertical="center"/>
    </xf>
    <xf numFmtId="0" fontId="52" fillId="10" borderId="19" xfId="0" applyFont="1" applyFill="1" applyBorder="1" applyAlignment="1">
      <alignment vertical="center"/>
    </xf>
    <xf numFmtId="0" fontId="52" fillId="10" borderId="11" xfId="0" applyFont="1" applyFill="1" applyBorder="1" applyAlignment="1">
      <alignment vertical="center"/>
    </xf>
    <xf numFmtId="3" fontId="31" fillId="8" borderId="33" xfId="44" applyNumberFormat="1" applyFont="1" applyFill="1" applyBorder="1" applyAlignment="1">
      <alignment vertical="center"/>
    </xf>
    <xf numFmtId="0" fontId="50" fillId="0" borderId="33" xfId="0" applyFont="1" applyBorder="1" applyAlignment="1">
      <alignment horizontal="center" vertical="center"/>
    </xf>
    <xf numFmtId="0" fontId="52" fillId="10" borderId="38" xfId="0" applyFont="1" applyFill="1" applyBorder="1" applyAlignment="1">
      <alignment vertical="center"/>
    </xf>
    <xf numFmtId="0" fontId="52" fillId="10" borderId="39" xfId="0" applyFont="1" applyFill="1" applyBorder="1" applyAlignment="1">
      <alignment vertical="center"/>
    </xf>
    <xf numFmtId="3" fontId="31" fillId="8" borderId="1" xfId="44" applyNumberFormat="1" applyFont="1" applyFill="1" applyBorder="1" applyAlignment="1">
      <alignment vertical="center"/>
    </xf>
    <xf numFmtId="0" fontId="50" fillId="0" borderId="1" xfId="0" applyFont="1" applyBorder="1" applyAlignment="1">
      <alignment horizontal="center" vertical="center"/>
    </xf>
    <xf numFmtId="0" fontId="52" fillId="10" borderId="14" xfId="0" applyFont="1" applyFill="1" applyBorder="1" applyAlignment="1">
      <alignment vertical="center"/>
    </xf>
    <xf numFmtId="0" fontId="52" fillId="10" borderId="13" xfId="0" applyFont="1" applyFill="1" applyBorder="1" applyAlignment="1">
      <alignment vertical="center"/>
    </xf>
    <xf numFmtId="0" fontId="32" fillId="8" borderId="0" xfId="44" applyFont="1" applyFill="1" applyAlignment="1">
      <alignment vertical="center"/>
    </xf>
    <xf numFmtId="0" fontId="31" fillId="8" borderId="0" xfId="48" applyFont="1" applyFill="1" applyAlignment="1">
      <alignment vertical="center"/>
    </xf>
    <xf numFmtId="38" fontId="31" fillId="8" borderId="1" xfId="44" applyNumberFormat="1" applyFont="1" applyFill="1" applyBorder="1" applyAlignment="1">
      <alignment vertical="center"/>
    </xf>
    <xf numFmtId="0" fontId="31" fillId="8" borderId="1" xfId="0" applyFont="1" applyFill="1" applyBorder="1" applyAlignment="1">
      <alignment horizontal="center" vertical="center"/>
    </xf>
    <xf numFmtId="0" fontId="32" fillId="10" borderId="14" xfId="44" applyFont="1" applyFill="1" applyBorder="1" applyAlignment="1">
      <alignment vertical="center"/>
    </xf>
    <xf numFmtId="0" fontId="32" fillId="10" borderId="13" xfId="44" applyFont="1" applyFill="1" applyBorder="1" applyAlignment="1">
      <alignment vertical="center"/>
    </xf>
    <xf numFmtId="176" fontId="31" fillId="8" borderId="19" xfId="44" applyNumberFormat="1" applyFont="1" applyFill="1" applyBorder="1" applyAlignment="1">
      <alignment vertical="center"/>
    </xf>
    <xf numFmtId="176" fontId="31" fillId="8" borderId="1" xfId="44" applyNumberFormat="1" applyFont="1" applyFill="1" applyBorder="1" applyAlignment="1">
      <alignment vertical="center"/>
    </xf>
    <xf numFmtId="0" fontId="31" fillId="8" borderId="1" xfId="50" applyFont="1" applyFill="1" applyBorder="1" applyAlignment="1">
      <alignment horizontal="center" vertical="center"/>
    </xf>
    <xf numFmtId="0" fontId="33" fillId="10" borderId="19" xfId="44" applyFont="1" applyFill="1" applyBorder="1" applyAlignment="1">
      <alignment vertical="center"/>
    </xf>
    <xf numFmtId="0" fontId="33" fillId="10" borderId="11" xfId="44" applyFont="1" applyFill="1" applyBorder="1" applyAlignment="1">
      <alignment vertical="center"/>
    </xf>
    <xf numFmtId="0" fontId="31" fillId="8" borderId="9" xfId="49" applyFont="1" applyFill="1" applyBorder="1" applyAlignment="1">
      <alignment horizontal="center" vertical="center"/>
    </xf>
    <xf numFmtId="3" fontId="31" fillId="8" borderId="33" xfId="44" applyNumberFormat="1" applyFont="1" applyFill="1" applyBorder="1" applyAlignment="1">
      <alignment horizontal="center" vertical="center"/>
    </xf>
    <xf numFmtId="0" fontId="31" fillId="8" borderId="27" xfId="49" applyFont="1" applyFill="1" applyBorder="1" applyAlignment="1">
      <alignment horizontal="center" vertical="center"/>
    </xf>
    <xf numFmtId="0" fontId="31" fillId="10" borderId="38" xfId="44" applyFont="1" applyFill="1" applyBorder="1" applyAlignment="1">
      <alignment horizontal="left" vertical="center" wrapText="1"/>
    </xf>
    <xf numFmtId="0" fontId="31" fillId="10" borderId="39" xfId="44" applyFont="1" applyFill="1" applyBorder="1" applyAlignment="1">
      <alignment horizontal="left" vertical="center" wrapText="1"/>
    </xf>
    <xf numFmtId="3" fontId="31" fillId="8" borderId="1" xfId="44" applyNumberFormat="1" applyFont="1" applyFill="1" applyBorder="1" applyAlignment="1">
      <alignment horizontal="center" vertical="center"/>
    </xf>
    <xf numFmtId="0" fontId="31" fillId="10" borderId="14" xfId="44" applyFont="1" applyFill="1" applyBorder="1" applyAlignment="1">
      <alignment horizontal="left" vertical="center" wrapText="1"/>
    </xf>
    <xf numFmtId="0" fontId="31" fillId="10" borderId="13" xfId="44" applyFont="1" applyFill="1" applyBorder="1" applyAlignment="1">
      <alignment horizontal="left" vertical="center" wrapText="1"/>
    </xf>
    <xf numFmtId="0" fontId="31" fillId="8" borderId="10" xfId="49" applyFont="1" applyFill="1" applyBorder="1" applyAlignment="1">
      <alignment horizontal="center" vertical="center"/>
    </xf>
    <xf numFmtId="38" fontId="31" fillId="8" borderId="1" xfId="44" applyNumberFormat="1" applyFont="1" applyFill="1" applyBorder="1" applyAlignment="1">
      <alignment horizontal="center" vertical="center"/>
    </xf>
    <xf numFmtId="0" fontId="33" fillId="8" borderId="0" xfId="44" applyFont="1" applyFill="1" applyBorder="1" applyAlignment="1">
      <alignment horizontal="left" vertical="center"/>
    </xf>
    <xf numFmtId="38" fontId="31" fillId="8" borderId="0" xfId="43" applyFont="1" applyFill="1" applyBorder="1" applyAlignment="1">
      <alignment vertical="center"/>
    </xf>
    <xf numFmtId="38" fontId="31" fillId="8" borderId="1" xfId="43" applyFont="1" applyFill="1" applyBorder="1" applyAlignment="1">
      <alignment vertical="center"/>
    </xf>
    <xf numFmtId="187" fontId="31" fillId="8" borderId="1" xfId="44" applyNumberFormat="1" applyFont="1" applyFill="1" applyBorder="1" applyAlignment="1">
      <alignment horizontal="center" vertical="center"/>
    </xf>
    <xf numFmtId="0" fontId="33" fillId="10" borderId="14" xfId="44" applyFont="1" applyFill="1" applyBorder="1" applyAlignment="1">
      <alignment horizontal="left" vertical="center"/>
    </xf>
    <xf numFmtId="0" fontId="33" fillId="10" borderId="13" xfId="44" applyFont="1" applyFill="1" applyBorder="1" applyAlignment="1">
      <alignment horizontal="left" vertical="center"/>
    </xf>
    <xf numFmtId="187" fontId="31" fillId="5" borderId="1" xfId="44" applyNumberFormat="1" applyFont="1" applyFill="1" applyBorder="1" applyAlignment="1">
      <alignment horizontal="center" vertical="center" wrapText="1"/>
    </xf>
    <xf numFmtId="187" fontId="31" fillId="5" borderId="15" xfId="44" applyNumberFormat="1" applyFont="1" applyFill="1" applyBorder="1" applyAlignment="1">
      <alignment horizontal="center" vertical="center" wrapText="1"/>
    </xf>
    <xf numFmtId="187" fontId="31" fillId="5" borderId="18" xfId="44" applyNumberFormat="1" applyFont="1" applyFill="1" applyBorder="1" applyAlignment="1">
      <alignment horizontal="center" vertical="center" wrapText="1"/>
    </xf>
    <xf numFmtId="0" fontId="31" fillId="0" borderId="13" xfId="44" applyFont="1" applyBorder="1" applyAlignment="1">
      <alignment horizontal="left" vertical="center"/>
    </xf>
    <xf numFmtId="187" fontId="31" fillId="8" borderId="5" xfId="44" applyNumberFormat="1" applyFont="1" applyFill="1" applyBorder="1" applyAlignment="1">
      <alignment horizontal="center" vertical="center"/>
    </xf>
    <xf numFmtId="0" fontId="32" fillId="8" borderId="1" xfId="44" applyFont="1" applyFill="1" applyBorder="1" applyAlignment="1">
      <alignment vertical="center"/>
    </xf>
    <xf numFmtId="0" fontId="31" fillId="10" borderId="5" xfId="44" applyFont="1" applyFill="1" applyBorder="1" applyAlignment="1">
      <alignment horizontal="left" vertical="center" wrapText="1"/>
    </xf>
    <xf numFmtId="187" fontId="31" fillId="8" borderId="9" xfId="44" applyNumberFormat="1" applyFont="1" applyFill="1" applyBorder="1" applyAlignment="1">
      <alignment horizontal="center" vertical="center"/>
    </xf>
    <xf numFmtId="0" fontId="32" fillId="10" borderId="9" xfId="44" applyFont="1" applyFill="1" applyBorder="1" applyAlignment="1">
      <alignment horizontal="left" vertical="center" wrapText="1"/>
    </xf>
    <xf numFmtId="38" fontId="31" fillId="8" borderId="1" xfId="1" applyFont="1" applyFill="1" applyBorder="1" applyAlignment="1">
      <alignment vertical="center"/>
    </xf>
    <xf numFmtId="187" fontId="31" fillId="8" borderId="10" xfId="44" applyNumberFormat="1" applyFont="1" applyFill="1" applyBorder="1" applyAlignment="1">
      <alignment horizontal="center" vertical="center"/>
    </xf>
    <xf numFmtId="0" fontId="33" fillId="10" borderId="10" xfId="44" applyFont="1" applyFill="1" applyBorder="1" applyAlignment="1">
      <alignment horizontal="left" vertical="center" wrapText="1"/>
    </xf>
    <xf numFmtId="0" fontId="31" fillId="9" borderId="14" xfId="44" applyFont="1" applyFill="1" applyBorder="1" applyAlignment="1">
      <alignment horizontal="centerContinuous" vertical="center"/>
    </xf>
    <xf numFmtId="187" fontId="31" fillId="5" borderId="18" xfId="44" applyNumberFormat="1" applyFont="1" applyFill="1" applyBorder="1" applyAlignment="1">
      <alignment horizontal="centerContinuous" vertical="center" wrapText="1"/>
    </xf>
    <xf numFmtId="0" fontId="32" fillId="8" borderId="0" xfId="44" applyFont="1" applyFill="1" applyAlignment="1">
      <alignment horizontal="left" vertical="center"/>
    </xf>
    <xf numFmtId="0" fontId="31" fillId="8" borderId="13" xfId="49" applyFont="1" applyFill="1" applyBorder="1" applyAlignment="1">
      <alignment horizontal="center" vertical="center"/>
    </xf>
    <xf numFmtId="0" fontId="33" fillId="10" borderId="14" xfId="44" applyFont="1" applyFill="1" applyBorder="1" applyAlignment="1">
      <alignment horizontal="left" wrapText="1"/>
    </xf>
    <xf numFmtId="0" fontId="33" fillId="10" borderId="13" xfId="44" applyFont="1" applyFill="1" applyBorder="1" applyAlignment="1">
      <alignment horizontal="left" wrapText="1"/>
    </xf>
    <xf numFmtId="0" fontId="33" fillId="10" borderId="5" xfId="44" applyFont="1" applyFill="1" applyBorder="1" applyAlignment="1">
      <alignment horizontal="left" vertical="center" wrapText="1"/>
    </xf>
    <xf numFmtId="0" fontId="33" fillId="10" borderId="10" xfId="44" applyFont="1" applyFill="1" applyBorder="1" applyAlignment="1">
      <alignment horizontal="left" wrapText="1"/>
    </xf>
    <xf numFmtId="0" fontId="33" fillId="8" borderId="0" xfId="44" applyFont="1" applyFill="1" applyAlignment="1">
      <alignment vertical="center"/>
    </xf>
    <xf numFmtId="181" fontId="31" fillId="8" borderId="0" xfId="44" applyNumberFormat="1" applyFont="1" applyFill="1" applyBorder="1" applyAlignment="1">
      <alignment vertical="center"/>
    </xf>
    <xf numFmtId="38" fontId="31" fillId="8" borderId="0" xfId="44" applyNumberFormat="1" applyFont="1" applyFill="1" applyBorder="1" applyAlignment="1">
      <alignment horizontal="center" vertical="center"/>
    </xf>
    <xf numFmtId="38" fontId="55" fillId="8" borderId="0" xfId="44" applyNumberFormat="1" applyFont="1" applyFill="1" applyBorder="1" applyAlignment="1">
      <alignment vertical="center"/>
    </xf>
    <xf numFmtId="38" fontId="31" fillId="8" borderId="14" xfId="44" applyNumberFormat="1" applyFont="1" applyFill="1" applyBorder="1" applyAlignment="1">
      <alignment vertical="center"/>
    </xf>
    <xf numFmtId="38" fontId="31" fillId="8" borderId="13" xfId="44" applyNumberFormat="1" applyFont="1" applyFill="1" applyBorder="1" applyAlignment="1">
      <alignment vertical="center"/>
    </xf>
    <xf numFmtId="191" fontId="31" fillId="0" borderId="1" xfId="44" applyNumberFormat="1" applyFont="1" applyBorder="1" applyAlignment="1">
      <alignment horizontal="left" vertical="center"/>
    </xf>
    <xf numFmtId="183" fontId="31" fillId="8" borderId="1" xfId="44" applyNumberFormat="1" applyFont="1" applyFill="1" applyBorder="1" applyAlignment="1">
      <alignment vertical="center"/>
    </xf>
    <xf numFmtId="40" fontId="31" fillId="0" borderId="1" xfId="44" applyNumberFormat="1" applyFont="1" applyBorder="1" applyAlignment="1">
      <alignment horizontal="left" vertical="center" wrapText="1"/>
    </xf>
    <xf numFmtId="0" fontId="31" fillId="8" borderId="1" xfId="44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62" fillId="0" borderId="0" xfId="59" applyFont="1" applyFill="1" applyAlignment="1" applyProtection="1">
      <alignment horizontal="right" vertical="center"/>
    </xf>
    <xf numFmtId="0" fontId="20" fillId="5" borderId="1" xfId="0" applyFont="1" applyFill="1" applyBorder="1" applyAlignment="1">
      <alignment horizontal="center" vertical="center" wrapText="1"/>
    </xf>
    <xf numFmtId="0" fontId="32" fillId="10" borderId="0" xfId="44" applyFont="1" applyFill="1" applyAlignment="1">
      <alignment vertical="center"/>
    </xf>
    <xf numFmtId="0" fontId="33" fillId="10" borderId="13" xfId="44" applyFont="1" applyFill="1" applyBorder="1" applyAlignment="1">
      <alignment horizontal="left" vertical="center" wrapText="1"/>
    </xf>
    <xf numFmtId="38" fontId="31" fillId="8" borderId="12" xfId="43" applyFont="1" applyFill="1" applyBorder="1" applyAlignment="1">
      <alignment vertical="center"/>
    </xf>
    <xf numFmtId="0" fontId="31" fillId="10" borderId="12" xfId="44" applyFont="1" applyFill="1" applyBorder="1" applyAlignment="1">
      <alignment horizontal="center" vertical="center"/>
    </xf>
    <xf numFmtId="38" fontId="31" fillId="10" borderId="12" xfId="43" applyFont="1" applyFill="1" applyBorder="1" applyAlignment="1">
      <alignment vertical="center"/>
    </xf>
    <xf numFmtId="0" fontId="31" fillId="10" borderId="1" xfId="44" applyFont="1" applyFill="1" applyBorder="1" applyAlignment="1">
      <alignment horizontal="center" vertical="center" wrapText="1"/>
    </xf>
    <xf numFmtId="0" fontId="55" fillId="8" borderId="0" xfId="44" applyFont="1" applyFill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193" fontId="2" fillId="10" borderId="1" xfId="1" quotePrefix="1" applyNumberFormat="1" applyFont="1" applyFill="1" applyBorder="1" applyAlignment="1">
      <alignment horizontal="center" vertical="center" wrapText="1"/>
    </xf>
    <xf numFmtId="193" fontId="2" fillId="10" borderId="1" xfId="0" quotePrefix="1" applyNumberFormat="1" applyFont="1" applyFill="1" applyBorder="1" applyAlignment="1">
      <alignment horizontal="center" vertical="center" wrapText="1"/>
    </xf>
    <xf numFmtId="193" fontId="2" fillId="0" borderId="1" xfId="43" quotePrefix="1" applyNumberFormat="1" applyFont="1" applyFill="1" applyBorder="1" applyAlignment="1">
      <alignment horizontal="center" vertical="center" wrapText="1"/>
    </xf>
    <xf numFmtId="193" fontId="2" fillId="0" borderId="1" xfId="0" quotePrefix="1" applyNumberFormat="1" applyFont="1" applyFill="1" applyBorder="1" applyAlignment="1">
      <alignment horizontal="center" vertical="center" wrapText="1"/>
    </xf>
    <xf numFmtId="193" fontId="2" fillId="0" borderId="1" xfId="0" quotePrefix="1" applyNumberFormat="1" applyFont="1" applyBorder="1" applyAlignment="1">
      <alignment horizontal="center" vertical="center" wrapText="1"/>
    </xf>
    <xf numFmtId="181" fontId="31" fillId="8" borderId="0" xfId="44" applyNumberFormat="1" applyFont="1" applyFill="1" applyAlignment="1">
      <alignment vertical="center"/>
    </xf>
    <xf numFmtId="38" fontId="2" fillId="12" borderId="5" xfId="44" applyNumberFormat="1" applyFont="1" applyFill="1" applyBorder="1" applyAlignment="1">
      <alignment horizontal="left" vertical="center" wrapText="1"/>
    </xf>
    <xf numFmtId="38" fontId="2" fillId="12" borderId="1" xfId="44" applyNumberFormat="1" applyFont="1" applyFill="1" applyBorder="1" applyAlignment="1">
      <alignment horizontal="center" vertical="center"/>
    </xf>
    <xf numFmtId="181" fontId="2" fillId="12" borderId="1" xfId="44" applyNumberFormat="1" applyFont="1" applyFill="1" applyBorder="1" applyAlignment="1">
      <alignment vertical="center"/>
    </xf>
    <xf numFmtId="38" fontId="2" fillId="12" borderId="1" xfId="44" applyNumberFormat="1" applyFont="1" applyFill="1" applyBorder="1" applyAlignment="1">
      <alignment horizontal="left" vertical="center" wrapText="1"/>
    </xf>
    <xf numFmtId="38" fontId="2" fillId="12" borderId="10" xfId="44" applyNumberFormat="1" applyFont="1" applyFill="1" applyBorder="1" applyAlignment="1">
      <alignment horizontal="left" vertical="center" wrapText="1"/>
    </xf>
    <xf numFmtId="181" fontId="2" fillId="12" borderId="1" xfId="44" applyNumberFormat="1" applyFont="1" applyFill="1" applyBorder="1" applyAlignment="1">
      <alignment horizontal="right" vertical="center"/>
    </xf>
    <xf numFmtId="38" fontId="2" fillId="12" borderId="33" xfId="44" applyNumberFormat="1" applyFont="1" applyFill="1" applyBorder="1" applyAlignment="1">
      <alignment horizontal="left" vertical="center" wrapText="1"/>
    </xf>
    <xf numFmtId="38" fontId="2" fillId="12" borderId="33" xfId="44" applyNumberFormat="1" applyFont="1" applyFill="1" applyBorder="1" applyAlignment="1">
      <alignment horizontal="center" vertical="center"/>
    </xf>
    <xf numFmtId="181" fontId="2" fillId="12" borderId="33" xfId="44" applyNumberFormat="1" applyFont="1" applyFill="1" applyBorder="1" applyAlignment="1">
      <alignment horizontal="right" vertical="center"/>
    </xf>
    <xf numFmtId="38" fontId="2" fillId="12" borderId="30" xfId="44" applyNumberFormat="1" applyFont="1" applyFill="1" applyBorder="1" applyAlignment="1">
      <alignment horizontal="center" vertical="center"/>
    </xf>
    <xf numFmtId="181" fontId="2" fillId="12" borderId="30" xfId="44" applyNumberFormat="1" applyFont="1" applyFill="1" applyBorder="1" applyAlignment="1">
      <alignment vertical="center"/>
    </xf>
    <xf numFmtId="38" fontId="2" fillId="12" borderId="5" xfId="0" applyNumberFormat="1" applyFont="1" applyFill="1" applyBorder="1" applyAlignment="1">
      <alignment horizontal="center" vertical="center"/>
    </xf>
    <xf numFmtId="182" fontId="2" fillId="12" borderId="1" xfId="44" applyNumberFormat="1" applyFont="1" applyFill="1" applyBorder="1" applyAlignment="1">
      <alignment vertical="center"/>
    </xf>
    <xf numFmtId="38" fontId="2" fillId="12" borderId="1" xfId="0" applyNumberFormat="1" applyFont="1" applyFill="1" applyBorder="1" applyAlignment="1">
      <alignment horizontal="center" vertical="center"/>
    </xf>
    <xf numFmtId="182" fontId="2" fillId="12" borderId="1" xfId="44" applyNumberFormat="1" applyFont="1" applyFill="1" applyBorder="1" applyAlignment="1">
      <alignment horizontal="right" vertical="center"/>
    </xf>
    <xf numFmtId="182" fontId="2" fillId="12" borderId="33" xfId="44" applyNumberFormat="1" applyFont="1" applyFill="1" applyBorder="1" applyAlignment="1">
      <alignment horizontal="right" vertical="center"/>
    </xf>
    <xf numFmtId="38" fontId="2" fillId="12" borderId="30" xfId="0" applyNumberFormat="1" applyFont="1" applyFill="1" applyBorder="1" applyAlignment="1">
      <alignment horizontal="center" vertical="center"/>
    </xf>
    <xf numFmtId="182" fontId="2" fillId="12" borderId="30" xfId="44" applyNumberFormat="1" applyFont="1" applyFill="1" applyBorder="1" applyAlignment="1">
      <alignment vertical="center"/>
    </xf>
    <xf numFmtId="38" fontId="2" fillId="12" borderId="27" xfId="0" applyNumberFormat="1" applyFont="1" applyFill="1" applyBorder="1" applyAlignment="1">
      <alignment horizontal="center" vertical="center"/>
    </xf>
    <xf numFmtId="181" fontId="2" fillId="12" borderId="27" xfId="44" applyNumberFormat="1" applyFont="1" applyFill="1" applyBorder="1" applyAlignment="1">
      <alignment vertical="center"/>
    </xf>
    <xf numFmtId="38" fontId="2" fillId="12" borderId="1" xfId="0" applyNumberFormat="1" applyFont="1" applyFill="1" applyBorder="1" applyAlignment="1">
      <alignment horizontal="center" vertical="center" wrapText="1"/>
    </xf>
    <xf numFmtId="38" fontId="2" fillId="12" borderId="33" xfId="0" applyNumberFormat="1" applyFont="1" applyFill="1" applyBorder="1" applyAlignment="1">
      <alignment horizontal="center" vertical="center" wrapText="1"/>
    </xf>
    <xf numFmtId="38" fontId="2" fillId="12" borderId="27" xfId="0" applyNumberFormat="1" applyFont="1" applyFill="1" applyBorder="1" applyAlignment="1">
      <alignment horizontal="center" vertical="center" wrapText="1"/>
    </xf>
    <xf numFmtId="38" fontId="2" fillId="12" borderId="23" xfId="0" applyNumberFormat="1" applyFont="1" applyFill="1" applyBorder="1" applyAlignment="1">
      <alignment horizontal="center" vertical="center"/>
    </xf>
    <xf numFmtId="181" fontId="2" fillId="12" borderId="23" xfId="0" applyNumberFormat="1" applyFont="1" applyFill="1" applyBorder="1" applyAlignment="1">
      <alignment vertical="center"/>
    </xf>
    <xf numFmtId="0" fontId="2" fillId="12" borderId="21" xfId="58" applyFont="1" applyFill="1" applyBorder="1">
      <alignment vertical="center"/>
    </xf>
    <xf numFmtId="0" fontId="2" fillId="12" borderId="0" xfId="58" applyFont="1" applyFill="1">
      <alignment vertical="center"/>
    </xf>
    <xf numFmtId="0" fontId="2" fillId="12" borderId="0" xfId="58" applyFont="1" applyFill="1" applyAlignment="1">
      <alignment horizontal="right" vertical="center"/>
    </xf>
    <xf numFmtId="38" fontId="2" fillId="12" borderId="27" xfId="44" applyNumberFormat="1" applyFont="1" applyFill="1" applyBorder="1" applyAlignment="1">
      <alignment horizontal="center" vertical="center"/>
    </xf>
    <xf numFmtId="38" fontId="2" fillId="12" borderId="1" xfId="43" applyFont="1" applyFill="1" applyBorder="1" applyAlignment="1">
      <alignment horizontal="right" vertical="center"/>
    </xf>
    <xf numFmtId="40" fontId="2" fillId="12" borderId="1" xfId="43" applyNumberFormat="1" applyFont="1" applyFill="1" applyBorder="1" applyAlignment="1">
      <alignment horizontal="right" vertical="center"/>
    </xf>
    <xf numFmtId="176" fontId="2" fillId="12" borderId="1" xfId="43" applyNumberFormat="1" applyFont="1" applyFill="1" applyBorder="1" applyAlignment="1">
      <alignment horizontal="right" vertical="center"/>
    </xf>
    <xf numFmtId="38" fontId="2" fillId="12" borderId="13" xfId="57" applyNumberFormat="1" applyFont="1" applyFill="1" applyBorder="1" applyAlignment="1">
      <alignment horizontal="left" vertical="center"/>
    </xf>
    <xf numFmtId="38" fontId="2" fillId="12" borderId="39" xfId="57" applyNumberFormat="1" applyFont="1" applyFill="1" applyBorder="1" applyAlignment="1">
      <alignment horizontal="left" vertical="center"/>
    </xf>
    <xf numFmtId="38" fontId="2" fillId="12" borderId="33" xfId="43" applyFont="1" applyFill="1" applyBorder="1" applyAlignment="1">
      <alignment horizontal="right" vertical="center"/>
    </xf>
    <xf numFmtId="38" fontId="2" fillId="12" borderId="27" xfId="43" applyFont="1" applyFill="1" applyBorder="1" applyAlignment="1">
      <alignment horizontal="right" vertical="center"/>
    </xf>
    <xf numFmtId="40" fontId="2" fillId="12" borderId="5" xfId="43" applyNumberFormat="1" applyFont="1" applyFill="1" applyBorder="1" applyAlignment="1">
      <alignment horizontal="right" vertical="center"/>
    </xf>
    <xf numFmtId="188" fontId="2" fillId="12" borderId="1" xfId="43" applyNumberFormat="1" applyFont="1" applyFill="1" applyBorder="1" applyAlignment="1">
      <alignment horizontal="right" vertical="center"/>
    </xf>
    <xf numFmtId="38" fontId="2" fillId="12" borderId="33" xfId="0" applyNumberFormat="1" applyFont="1" applyFill="1" applyBorder="1" applyAlignment="1">
      <alignment horizontal="center" vertical="center"/>
    </xf>
    <xf numFmtId="176" fontId="2" fillId="12" borderId="33" xfId="43" applyNumberFormat="1" applyFont="1" applyFill="1" applyBorder="1" applyAlignment="1">
      <alignment horizontal="right" vertical="center"/>
    </xf>
    <xf numFmtId="176" fontId="2" fillId="12" borderId="27" xfId="43" applyNumberFormat="1" applyFont="1" applyFill="1" applyBorder="1" applyAlignment="1">
      <alignment horizontal="right" vertical="center"/>
    </xf>
    <xf numFmtId="176" fontId="2" fillId="12" borderId="5" xfId="43" applyNumberFormat="1" applyFont="1" applyFill="1" applyBorder="1" applyAlignment="1">
      <alignment horizontal="right" vertical="center"/>
    </xf>
    <xf numFmtId="188" fontId="2" fillId="12" borderId="5" xfId="43" applyNumberFormat="1" applyFont="1" applyFill="1" applyBorder="1" applyAlignment="1">
      <alignment horizontal="right" vertical="center"/>
    </xf>
    <xf numFmtId="38" fontId="2" fillId="12" borderId="5" xfId="43" applyFont="1" applyFill="1" applyBorder="1" applyAlignment="1">
      <alignment horizontal="right" vertical="center"/>
    </xf>
    <xf numFmtId="185" fontId="2" fillId="12" borderId="33" xfId="43" applyNumberFormat="1" applyFont="1" applyFill="1" applyBorder="1" applyAlignment="1">
      <alignment horizontal="right" vertical="center"/>
    </xf>
    <xf numFmtId="38" fontId="2" fillId="12" borderId="23" xfId="43" applyFont="1" applyFill="1" applyBorder="1" applyAlignment="1">
      <alignment horizontal="right" vertical="center"/>
    </xf>
    <xf numFmtId="180" fontId="2" fillId="12" borderId="1" xfId="43" applyNumberFormat="1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183" fontId="6" fillId="12" borderId="1" xfId="0" applyNumberFormat="1" applyFont="1" applyFill="1" applyBorder="1" applyAlignment="1">
      <alignment vertical="center"/>
    </xf>
    <xf numFmtId="186" fontId="6" fillId="12" borderId="1" xfId="0" applyNumberFormat="1" applyFont="1" applyFill="1" applyBorder="1" applyAlignment="1">
      <alignment vertical="center"/>
    </xf>
    <xf numFmtId="0" fontId="6" fillId="12" borderId="1" xfId="0" applyFont="1" applyFill="1" applyBorder="1" applyAlignment="1">
      <alignment horizontal="center"/>
    </xf>
    <xf numFmtId="183" fontId="6" fillId="12" borderId="1" xfId="0" applyNumberFormat="1" applyFont="1" applyFill="1" applyBorder="1" applyAlignment="1"/>
    <xf numFmtId="0" fontId="6" fillId="12" borderId="15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38" fontId="2" fillId="12" borderId="1" xfId="57" applyNumberFormat="1" applyFont="1" applyFill="1" applyBorder="1" applyAlignment="1">
      <alignment horizontal="left" vertical="center"/>
    </xf>
    <xf numFmtId="38" fontId="2" fillId="12" borderId="1" xfId="57" applyNumberFormat="1" applyFont="1" applyFill="1" applyBorder="1" applyAlignment="1">
      <alignment horizontal="left" vertical="center" wrapText="1"/>
    </xf>
    <xf numFmtId="0" fontId="26" fillId="11" borderId="1" xfId="0" applyFont="1" applyFill="1" applyBorder="1">
      <alignment vertical="center"/>
    </xf>
    <xf numFmtId="0" fontId="26" fillId="0" borderId="1" xfId="0" applyFont="1" applyBorder="1">
      <alignment vertical="center"/>
    </xf>
    <xf numFmtId="0" fontId="15" fillId="0" borderId="0" xfId="58" applyBorder="1">
      <alignment vertical="center"/>
    </xf>
    <xf numFmtId="0" fontId="2" fillId="10" borderId="0" xfId="58" applyFont="1" applyFill="1" applyAlignment="1">
      <alignment horizontal="left" vertical="center"/>
    </xf>
    <xf numFmtId="0" fontId="2" fillId="10" borderId="21" xfId="58" applyFont="1" applyFill="1" applyBorder="1">
      <alignment vertical="center"/>
    </xf>
    <xf numFmtId="0" fontId="23" fillId="8" borderId="0" xfId="58" applyFont="1" applyFill="1">
      <alignment vertical="center"/>
    </xf>
    <xf numFmtId="0" fontId="2" fillId="8" borderId="0" xfId="58" applyFont="1" applyFill="1">
      <alignment vertical="center"/>
    </xf>
    <xf numFmtId="0" fontId="2" fillId="8" borderId="0" xfId="58" applyFont="1" applyFill="1" applyBorder="1">
      <alignment vertical="center"/>
    </xf>
    <xf numFmtId="0" fontId="23" fillId="8" borderId="0" xfId="58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6" fillId="8" borderId="0" xfId="0" applyFont="1" applyFill="1" applyAlignment="1">
      <alignment horizontal="left" vertical="center"/>
    </xf>
    <xf numFmtId="0" fontId="26" fillId="8" borderId="0" xfId="0" applyFont="1" applyFill="1">
      <alignment vertical="center"/>
    </xf>
    <xf numFmtId="0" fontId="0" fillId="10" borderId="0" xfId="0" applyFill="1">
      <alignment vertical="center"/>
    </xf>
    <xf numFmtId="0" fontId="0" fillId="10" borderId="0" xfId="0" applyFill="1" applyAlignment="1">
      <alignment horizontal="left" vertical="center"/>
    </xf>
    <xf numFmtId="0" fontId="0" fillId="10" borderId="0" xfId="0" applyFill="1" applyAlignment="1">
      <alignment vertical="center" wrapText="1"/>
    </xf>
    <xf numFmtId="38" fontId="17" fillId="10" borderId="0" xfId="1" applyFont="1" applyFill="1" applyBorder="1" applyAlignment="1">
      <alignment vertical="center" wrapText="1"/>
    </xf>
    <xf numFmtId="38" fontId="17" fillId="10" borderId="0" xfId="1" applyFont="1" applyFill="1" applyAlignment="1">
      <alignment vertical="center"/>
    </xf>
    <xf numFmtId="0" fontId="31" fillId="10" borderId="0" xfId="0" applyFont="1" applyFill="1" applyAlignment="1">
      <alignment horizontal="right" vertical="center"/>
    </xf>
    <xf numFmtId="0" fontId="31" fillId="10" borderId="0" xfId="0" applyFont="1" applyFill="1" applyAlignment="1">
      <alignment horizontal="left" vertical="center"/>
    </xf>
    <xf numFmtId="180" fontId="2" fillId="10" borderId="1" xfId="43" applyNumberFormat="1" applyFont="1" applyFill="1" applyBorder="1" applyAlignment="1">
      <alignment horizontal="center" vertical="center" wrapText="1"/>
    </xf>
    <xf numFmtId="0" fontId="31" fillId="8" borderId="0" xfId="0" applyFont="1" applyFill="1" applyAlignment="1">
      <alignment horizontal="right" vertical="center"/>
    </xf>
    <xf numFmtId="0" fontId="50" fillId="8" borderId="0" xfId="0" applyFont="1" applyFill="1" applyAlignment="1">
      <alignment horizontal="left" vertical="center"/>
    </xf>
    <xf numFmtId="0" fontId="31" fillId="8" borderId="0" xfId="0" applyFont="1" applyFill="1" applyAlignment="1">
      <alignment vertical="center"/>
    </xf>
    <xf numFmtId="0" fontId="50" fillId="8" borderId="0" xfId="0" applyFont="1" applyFill="1" applyAlignment="1">
      <alignment vertical="center"/>
    </xf>
    <xf numFmtId="0" fontId="31" fillId="0" borderId="0" xfId="0" applyFont="1">
      <alignment vertical="center"/>
    </xf>
    <xf numFmtId="38" fontId="6" fillId="8" borderId="0" xfId="0" applyNumberFormat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horizontal="left" vertical="center" wrapText="1"/>
    </xf>
    <xf numFmtId="187" fontId="6" fillId="8" borderId="0" xfId="0" applyNumberFormat="1" applyFont="1" applyFill="1" applyBorder="1" applyAlignment="1">
      <alignment horizontal="center" vertical="center"/>
    </xf>
    <xf numFmtId="181" fontId="6" fillId="8" borderId="0" xfId="0" applyNumberFormat="1" applyFont="1" applyFill="1" applyBorder="1" applyAlignment="1">
      <alignment vertical="center"/>
    </xf>
    <xf numFmtId="0" fontId="6" fillId="12" borderId="0" xfId="0" applyFont="1" applyFill="1" applyBorder="1" applyAlignment="1">
      <alignment horizontal="center"/>
    </xf>
    <xf numFmtId="183" fontId="6" fillId="12" borderId="0" xfId="0" applyNumberFormat="1" applyFont="1" applyFill="1" applyBorder="1" applyAlignment="1"/>
    <xf numFmtId="182" fontId="6" fillId="12" borderId="0" xfId="0" applyNumberFormat="1" applyFont="1" applyFill="1" applyBorder="1" applyAlignment="1">
      <alignment horizontal="left" vertical="center"/>
    </xf>
    <xf numFmtId="0" fontId="5" fillId="10" borderId="0" xfId="0" applyFont="1" applyFill="1" applyBorder="1">
      <alignment vertical="center"/>
    </xf>
    <xf numFmtId="0" fontId="24" fillId="10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horizontal="center" vertical="center"/>
    </xf>
    <xf numFmtId="176" fontId="2" fillId="10" borderId="0" xfId="43" applyNumberFormat="1" applyFont="1" applyFill="1" applyBorder="1">
      <alignment vertical="center"/>
    </xf>
    <xf numFmtId="0" fontId="5" fillId="0" borderId="0" xfId="0" applyFont="1" applyBorder="1">
      <alignment vertical="center"/>
    </xf>
    <xf numFmtId="38" fontId="5" fillId="10" borderId="0" xfId="43" applyFont="1" applyFill="1" applyBorder="1" applyAlignment="1">
      <alignment vertical="center"/>
    </xf>
    <xf numFmtId="38" fontId="17" fillId="10" borderId="0" xfId="43" applyFont="1" applyFill="1" applyBorder="1" applyAlignment="1">
      <alignment vertical="center"/>
    </xf>
    <xf numFmtId="38" fontId="17" fillId="10" borderId="0" xfId="43" applyFont="1" applyFill="1" applyBorder="1" applyAlignment="1">
      <alignment vertical="center" wrapText="1"/>
    </xf>
    <xf numFmtId="0" fontId="2" fillId="10" borderId="0" xfId="57" applyFont="1" applyFill="1" applyAlignment="1">
      <alignment horizontal="left" vertical="center"/>
    </xf>
    <xf numFmtId="0" fontId="2" fillId="10" borderId="0" xfId="57" applyFont="1" applyFill="1" applyAlignment="1">
      <alignment vertical="center"/>
    </xf>
    <xf numFmtId="0" fontId="17" fillId="10" borderId="0" xfId="57" applyFont="1" applyFill="1" applyAlignment="1">
      <alignment horizontal="right" vertical="center"/>
    </xf>
    <xf numFmtId="0" fontId="2" fillId="8" borderId="0" xfId="49" applyFont="1" applyFill="1" applyAlignment="1">
      <alignment horizontal="right" vertical="center"/>
    </xf>
    <xf numFmtId="0" fontId="2" fillId="8" borderId="0" xfId="49" applyFont="1" applyFill="1" applyAlignment="1">
      <alignment horizontal="left" vertical="center"/>
    </xf>
    <xf numFmtId="0" fontId="2" fillId="10" borderId="0" xfId="49" applyFont="1" applyFill="1">
      <alignment vertical="center"/>
    </xf>
    <xf numFmtId="0" fontId="31" fillId="10" borderId="0" xfId="44" applyFont="1" applyFill="1" applyBorder="1" applyAlignment="1">
      <alignment horizontal="left" wrapText="1"/>
    </xf>
    <xf numFmtId="38" fontId="31" fillId="10" borderId="0" xfId="43" applyFont="1" applyFill="1" applyBorder="1" applyAlignment="1">
      <alignment vertical="center"/>
    </xf>
    <xf numFmtId="0" fontId="31" fillId="10" borderId="0" xfId="44" applyFont="1" applyFill="1" applyBorder="1" applyAlignment="1">
      <alignment horizontal="centerContinuous" vertical="center"/>
    </xf>
    <xf numFmtId="0" fontId="31" fillId="8" borderId="15" xfId="44" applyFont="1" applyFill="1" applyBorder="1" applyAlignment="1">
      <alignment vertical="center"/>
    </xf>
    <xf numFmtId="0" fontId="31" fillId="8" borderId="57" xfId="44" applyFont="1" applyFill="1" applyBorder="1" applyAlignment="1">
      <alignment vertical="center"/>
    </xf>
    <xf numFmtId="0" fontId="63" fillId="10" borderId="0" xfId="0" applyFont="1" applyFill="1" applyAlignment="1">
      <alignment vertical="center"/>
    </xf>
    <xf numFmtId="3" fontId="2" fillId="8" borderId="56" xfId="44" applyNumberFormat="1" applyFont="1" applyFill="1" applyBorder="1" applyAlignment="1">
      <alignment vertical="center"/>
    </xf>
    <xf numFmtId="0" fontId="2" fillId="8" borderId="57" xfId="44" applyFont="1" applyFill="1" applyBorder="1" applyAlignment="1">
      <alignment vertical="center"/>
    </xf>
    <xf numFmtId="0" fontId="2" fillId="8" borderId="58" xfId="44" applyFont="1" applyFill="1" applyBorder="1" applyAlignment="1">
      <alignment vertical="center"/>
    </xf>
    <xf numFmtId="0" fontId="2" fillId="8" borderId="59" xfId="44" applyFont="1" applyFill="1" applyBorder="1" applyAlignment="1">
      <alignment vertical="center"/>
    </xf>
    <xf numFmtId="0" fontId="2" fillId="5" borderId="56" xfId="44" applyFont="1" applyFill="1" applyBorder="1" applyAlignment="1">
      <alignment horizontal="center" vertical="center"/>
    </xf>
    <xf numFmtId="187" fontId="2" fillId="5" borderId="57" xfId="44" applyNumberFormat="1" applyFont="1" applyFill="1" applyBorder="1" applyAlignment="1">
      <alignment horizontal="center" vertical="center" wrapText="1"/>
    </xf>
    <xf numFmtId="187" fontId="2" fillId="5" borderId="58" xfId="44" applyNumberFormat="1" applyFont="1" applyFill="1" applyBorder="1" applyAlignment="1">
      <alignment horizontal="center" vertical="center" wrapText="1"/>
    </xf>
    <xf numFmtId="187" fontId="2" fillId="5" borderId="59" xfId="44" applyNumberFormat="1" applyFont="1" applyFill="1" applyBorder="1" applyAlignment="1">
      <alignment horizontal="center" vertical="center" wrapText="1"/>
    </xf>
    <xf numFmtId="0" fontId="2" fillId="8" borderId="0" xfId="44" applyFont="1" applyFill="1" applyAlignment="1">
      <alignment vertical="center"/>
    </xf>
    <xf numFmtId="0" fontId="2" fillId="8" borderId="0" xfId="44" applyFont="1" applyFill="1" applyAlignment="1">
      <alignment horizontal="center" vertical="center"/>
    </xf>
    <xf numFmtId="0" fontId="20" fillId="8" borderId="0" xfId="44" applyFont="1" applyFill="1" applyAlignment="1">
      <alignment vertical="center"/>
    </xf>
    <xf numFmtId="0" fontId="2" fillId="8" borderId="0" xfId="44" applyFont="1" applyFill="1" applyAlignment="1">
      <alignment horizontal="left" vertical="center"/>
    </xf>
    <xf numFmtId="0" fontId="2" fillId="8" borderId="0" xfId="44" applyFont="1" applyFill="1" applyAlignment="1">
      <alignment horizontal="right" vertical="center"/>
    </xf>
    <xf numFmtId="38" fontId="6" fillId="8" borderId="0" xfId="920" applyFont="1" applyFill="1" applyAlignment="1">
      <alignment vertical="center"/>
    </xf>
    <xf numFmtId="196" fontId="2" fillId="8" borderId="56" xfId="44" applyNumberFormat="1" applyFont="1" applyFill="1" applyBorder="1" applyAlignment="1">
      <alignment vertical="center"/>
    </xf>
    <xf numFmtId="0" fontId="2" fillId="8" borderId="56" xfId="44" applyFont="1" applyFill="1" applyBorder="1" applyAlignment="1">
      <alignment horizontal="center" vertical="center"/>
    </xf>
    <xf numFmtId="0" fontId="20" fillId="8" borderId="57" xfId="44" applyFont="1" applyFill="1" applyBorder="1" applyAlignment="1">
      <alignment vertical="center"/>
    </xf>
    <xf numFmtId="0" fontId="20" fillId="8" borderId="58" xfId="44" applyFont="1" applyFill="1" applyBorder="1" applyAlignment="1">
      <alignment vertical="center"/>
    </xf>
    <xf numFmtId="0" fontId="20" fillId="8" borderId="59" xfId="44" applyFont="1" applyFill="1" applyBorder="1" applyAlignment="1">
      <alignment vertical="center"/>
    </xf>
    <xf numFmtId="187" fontId="2" fillId="5" borderId="56" xfId="44" applyNumberFormat="1" applyFont="1" applyFill="1" applyBorder="1" applyAlignment="1">
      <alignment horizontal="center" vertical="center" wrapText="1"/>
    </xf>
    <xf numFmtId="0" fontId="2" fillId="12" borderId="0" xfId="44" applyFont="1" applyFill="1" applyAlignment="1">
      <alignment horizontal="center" vertical="center"/>
    </xf>
    <xf numFmtId="38" fontId="2" fillId="12" borderId="56" xfId="920" applyFont="1" applyFill="1" applyBorder="1" applyAlignment="1">
      <alignment horizontal="right" vertical="center"/>
    </xf>
    <xf numFmtId="38" fontId="2" fillId="12" borderId="57" xfId="920" applyFont="1" applyFill="1" applyBorder="1" applyAlignment="1">
      <alignment horizontal="right" vertical="center"/>
    </xf>
    <xf numFmtId="179" fontId="2" fillId="12" borderId="5" xfId="921" applyNumberFormat="1" applyFont="1" applyFill="1" applyBorder="1" applyAlignment="1">
      <alignment horizontal="center" vertical="center" wrapText="1"/>
    </xf>
    <xf numFmtId="0" fontId="5" fillId="12" borderId="59" xfId="44" applyFont="1" applyFill="1" applyBorder="1" applyAlignment="1">
      <alignment horizontal="left" vertical="center"/>
    </xf>
    <xf numFmtId="0" fontId="2" fillId="12" borderId="19" xfId="44" applyFont="1" applyFill="1" applyBorder="1" applyAlignment="1">
      <alignment horizontal="left" vertical="center" wrapText="1"/>
    </xf>
    <xf numFmtId="0" fontId="2" fillId="12" borderId="5" xfId="44" applyFont="1" applyFill="1" applyBorder="1" applyAlignment="1">
      <alignment horizontal="left" vertical="center" wrapText="1"/>
    </xf>
    <xf numFmtId="0" fontId="2" fillId="12" borderId="0" xfId="44" applyFont="1" applyFill="1" applyAlignment="1">
      <alignment horizontal="left" vertical="center"/>
    </xf>
    <xf numFmtId="0" fontId="2" fillId="12" borderId="0" xfId="44" applyFont="1" applyFill="1" applyAlignment="1">
      <alignment horizontal="right" vertical="center"/>
    </xf>
    <xf numFmtId="38" fontId="2" fillId="12" borderId="60" xfId="920" applyFont="1" applyFill="1" applyBorder="1" applyAlignment="1">
      <alignment horizontal="right" vertical="center"/>
    </xf>
    <xf numFmtId="197" fontId="2" fillId="12" borderId="60" xfId="921" applyNumberFormat="1" applyFont="1" applyFill="1" applyBorder="1" applyAlignment="1">
      <alignment horizontal="center" vertical="center"/>
    </xf>
    <xf numFmtId="197" fontId="2" fillId="12" borderId="61" xfId="921" applyNumberFormat="1" applyFont="1" applyFill="1" applyBorder="1" applyAlignment="1">
      <alignment horizontal="center" vertical="center"/>
    </xf>
    <xf numFmtId="179" fontId="2" fillId="12" borderId="9" xfId="921" applyNumberFormat="1" applyFont="1" applyFill="1" applyBorder="1" applyAlignment="1">
      <alignment horizontal="center" vertical="center" wrapText="1"/>
    </xf>
    <xf numFmtId="0" fontId="2" fillId="12" borderId="61" xfId="44" applyFont="1" applyFill="1" applyBorder="1" applyAlignment="1">
      <alignment horizontal="left" vertical="center" wrapText="1"/>
    </xf>
    <xf numFmtId="0" fontId="2" fillId="12" borderId="9" xfId="44" applyFont="1" applyFill="1" applyBorder="1" applyAlignment="1">
      <alignment horizontal="left" vertical="center" wrapText="1"/>
    </xf>
    <xf numFmtId="38" fontId="2" fillId="12" borderId="61" xfId="920" applyFont="1" applyFill="1" applyBorder="1" applyAlignment="1">
      <alignment horizontal="right" vertical="center"/>
    </xf>
    <xf numFmtId="179" fontId="5" fillId="12" borderId="9" xfId="921" applyNumberFormat="1" applyFont="1" applyFill="1" applyBorder="1" applyAlignment="1">
      <alignment horizontal="center" vertical="center" wrapText="1"/>
    </xf>
    <xf numFmtId="0" fontId="20" fillId="12" borderId="9" xfId="44" applyFont="1" applyFill="1" applyBorder="1" applyAlignment="1">
      <alignment horizontal="left" vertical="center" wrapText="1"/>
    </xf>
    <xf numFmtId="179" fontId="5" fillId="12" borderId="60" xfId="921" applyNumberFormat="1" applyFont="1" applyFill="1" applyBorder="1" applyAlignment="1">
      <alignment horizontal="center" vertical="center" wrapText="1"/>
    </xf>
    <xf numFmtId="0" fontId="20" fillId="12" borderId="60" xfId="44" applyFont="1" applyFill="1" applyBorder="1" applyAlignment="1">
      <alignment horizontal="left" vertical="center" wrapText="1"/>
    </xf>
    <xf numFmtId="0" fontId="2" fillId="12" borderId="5" xfId="44" applyFont="1" applyFill="1" applyBorder="1" applyAlignment="1">
      <alignment horizontal="center" vertical="center"/>
    </xf>
    <xf numFmtId="0" fontId="2" fillId="12" borderId="9" xfId="44" applyFont="1" applyFill="1" applyBorder="1" applyAlignment="1">
      <alignment horizontal="center" vertical="center"/>
    </xf>
    <xf numFmtId="0" fontId="2" fillId="12" borderId="60" xfId="44" applyFont="1" applyFill="1" applyBorder="1" applyAlignment="1">
      <alignment horizontal="left" vertical="center" wrapText="1"/>
    </xf>
    <xf numFmtId="0" fontId="2" fillId="12" borderId="60" xfId="44" applyFont="1" applyFill="1" applyBorder="1" applyAlignment="1">
      <alignment horizontal="center" vertical="center"/>
    </xf>
    <xf numFmtId="0" fontId="2" fillId="5" borderId="60" xfId="921" applyFont="1" applyFill="1" applyBorder="1" applyAlignment="1">
      <alignment horizontal="center" vertical="center"/>
    </xf>
    <xf numFmtId="0" fontId="20" fillId="5" borderId="60" xfId="921" applyFont="1" applyFill="1" applyBorder="1" applyAlignment="1">
      <alignment horizontal="center" vertical="center"/>
    </xf>
    <xf numFmtId="0" fontId="20" fillId="5" borderId="56" xfId="921" applyFont="1" applyFill="1" applyBorder="1" applyAlignment="1">
      <alignment horizontal="center" vertical="center"/>
    </xf>
    <xf numFmtId="0" fontId="2" fillId="12" borderId="0" xfId="921" applyFont="1" applyFill="1" applyBorder="1" applyAlignment="1">
      <alignment horizontal="center" vertical="center"/>
    </xf>
    <xf numFmtId="179" fontId="2" fillId="12" borderId="0" xfId="921" applyNumberFormat="1" applyFont="1" applyFill="1" applyBorder="1" applyAlignment="1">
      <alignment horizontal="right" vertical="center"/>
    </xf>
    <xf numFmtId="0" fontId="20" fillId="12" borderId="0" xfId="44" applyFont="1" applyFill="1" applyAlignment="1">
      <alignment horizontal="left" vertical="center"/>
    </xf>
    <xf numFmtId="38" fontId="2" fillId="12" borderId="56" xfId="920" applyFont="1" applyFill="1" applyBorder="1" applyAlignment="1">
      <alignment vertical="center"/>
    </xf>
    <xf numFmtId="40" fontId="2" fillId="12" borderId="56" xfId="920" applyNumberFormat="1" applyFont="1" applyFill="1" applyBorder="1" applyAlignment="1">
      <alignment vertical="center"/>
    </xf>
    <xf numFmtId="0" fontId="107" fillId="12" borderId="57" xfId="44" applyFont="1" applyFill="1" applyBorder="1" applyAlignment="1">
      <alignment horizontal="center" vertical="center"/>
    </xf>
    <xf numFmtId="0" fontId="107" fillId="12" borderId="58" xfId="44" applyFont="1" applyFill="1" applyBorder="1" applyAlignment="1">
      <alignment horizontal="center" vertical="center"/>
    </xf>
    <xf numFmtId="0" fontId="2" fillId="12" borderId="59" xfId="44" applyFont="1" applyFill="1" applyBorder="1" applyAlignment="1">
      <alignment horizontal="left" vertical="center"/>
    </xf>
    <xf numFmtId="0" fontId="2" fillId="12" borderId="5" xfId="44" applyFont="1" applyFill="1" applyBorder="1" applyAlignment="1">
      <alignment vertical="center"/>
    </xf>
    <xf numFmtId="0" fontId="20" fillId="12" borderId="59" xfId="44" applyFont="1" applyFill="1" applyBorder="1" applyAlignment="1">
      <alignment horizontal="left" vertical="center"/>
    </xf>
    <xf numFmtId="0" fontId="2" fillId="12" borderId="9" xfId="44" applyFont="1" applyFill="1" applyBorder="1" applyAlignment="1">
      <alignment vertical="center"/>
    </xf>
    <xf numFmtId="0" fontId="2" fillId="12" borderId="59" xfId="921" applyFont="1" applyFill="1" applyBorder="1" applyAlignment="1">
      <alignment horizontal="left" vertical="center"/>
    </xf>
    <xf numFmtId="0" fontId="2" fillId="12" borderId="60" xfId="44" applyFont="1" applyFill="1" applyBorder="1" applyAlignment="1">
      <alignment vertical="center"/>
    </xf>
    <xf numFmtId="0" fontId="2" fillId="12" borderId="59" xfId="44" applyFont="1" applyFill="1" applyBorder="1" applyAlignment="1">
      <alignment vertical="center"/>
    </xf>
    <xf numFmtId="0" fontId="2" fillId="12" borderId="56" xfId="44" applyFont="1" applyFill="1" applyBorder="1" applyAlignment="1">
      <alignment vertical="center"/>
    </xf>
    <xf numFmtId="0" fontId="2" fillId="12" borderId="5" xfId="921" applyFont="1" applyFill="1" applyBorder="1" applyAlignment="1">
      <alignment vertical="center"/>
    </xf>
    <xf numFmtId="0" fontId="2" fillId="12" borderId="9" xfId="921" applyFont="1" applyFill="1" applyBorder="1" applyAlignment="1">
      <alignment vertical="center"/>
    </xf>
    <xf numFmtId="0" fontId="2" fillId="12" borderId="57" xfId="44" applyFont="1" applyFill="1" applyBorder="1" applyAlignment="1">
      <alignment horizontal="center" vertical="center"/>
    </xf>
    <xf numFmtId="0" fontId="2" fillId="12" borderId="58" xfId="44" applyFont="1" applyFill="1" applyBorder="1" applyAlignment="1">
      <alignment horizontal="center" vertical="center"/>
    </xf>
    <xf numFmtId="0" fontId="2" fillId="12" borderId="60" xfId="921" applyFont="1" applyFill="1" applyBorder="1" applyAlignment="1">
      <alignment vertical="center"/>
    </xf>
    <xf numFmtId="0" fontId="2" fillId="8" borderId="0" xfId="44" applyFont="1" applyFill="1" applyBorder="1" applyAlignment="1">
      <alignment horizontal="center" vertical="center"/>
    </xf>
    <xf numFmtId="0" fontId="2" fillId="8" borderId="0" xfId="44" applyFont="1" applyFill="1" applyBorder="1" applyAlignment="1">
      <alignment horizontal="center" vertical="center" wrapText="1"/>
    </xf>
    <xf numFmtId="0" fontId="2" fillId="8" borderId="0" xfId="44" applyFont="1" applyFill="1" applyBorder="1" applyAlignment="1">
      <alignment horizontal="right" vertical="center"/>
    </xf>
    <xf numFmtId="179" fontId="2" fillId="8" borderId="0" xfId="921" applyNumberFormat="1" applyFont="1" applyFill="1" applyBorder="1" applyAlignment="1">
      <alignment horizontal="right" vertical="center"/>
    </xf>
    <xf numFmtId="198" fontId="2" fillId="8" borderId="0" xfId="921" applyNumberFormat="1" applyFont="1" applyFill="1" applyBorder="1" applyAlignment="1">
      <alignment horizontal="right" vertical="center"/>
    </xf>
    <xf numFmtId="0" fontId="2" fillId="12" borderId="0" xfId="44" applyFont="1" applyFill="1" applyBorder="1" applyAlignment="1">
      <alignment horizontal="center" vertical="center"/>
    </xf>
    <xf numFmtId="199" fontId="108" fillId="12" borderId="57" xfId="921" applyNumberFormat="1" applyFont="1" applyFill="1" applyBorder="1" applyAlignment="1">
      <alignment horizontal="right" vertical="center"/>
    </xf>
    <xf numFmtId="199" fontId="108" fillId="12" borderId="58" xfId="921" applyNumberFormat="1" applyFont="1" applyFill="1" applyBorder="1" applyAlignment="1">
      <alignment horizontal="right" vertical="center"/>
    </xf>
    <xf numFmtId="199" fontId="2" fillId="12" borderId="58" xfId="921" applyNumberFormat="1" applyFont="1" applyFill="1" applyBorder="1" applyAlignment="1">
      <alignment horizontal="right" vertical="center"/>
    </xf>
    <xf numFmtId="199" fontId="108" fillId="12" borderId="59" xfId="921" applyNumberFormat="1" applyFont="1" applyFill="1" applyBorder="1" applyAlignment="1">
      <alignment horizontal="right" vertical="center"/>
    </xf>
    <xf numFmtId="199" fontId="108" fillId="12" borderId="57" xfId="921" applyNumberFormat="1" applyFont="1" applyFill="1" applyBorder="1" applyAlignment="1">
      <alignment horizontal="center" vertical="center"/>
    </xf>
    <xf numFmtId="199" fontId="108" fillId="12" borderId="58" xfId="921" applyNumberFormat="1" applyFont="1" applyFill="1" applyBorder="1" applyAlignment="1">
      <alignment horizontal="center" vertical="center"/>
    </xf>
    <xf numFmtId="200" fontId="2" fillId="12" borderId="58" xfId="921" applyNumberFormat="1" applyFont="1" applyFill="1" applyBorder="1" applyAlignment="1">
      <alignment vertical="center"/>
    </xf>
    <xf numFmtId="199" fontId="108" fillId="12" borderId="59" xfId="921" applyNumberFormat="1" applyFont="1" applyFill="1" applyBorder="1" applyAlignment="1">
      <alignment horizontal="center" vertical="center"/>
    </xf>
    <xf numFmtId="200" fontId="2" fillId="12" borderId="58" xfId="921" applyNumberFormat="1" applyFont="1" applyFill="1" applyBorder="1" applyAlignment="1">
      <alignment horizontal="right" vertical="center"/>
    </xf>
    <xf numFmtId="199" fontId="2" fillId="12" borderId="56" xfId="921" applyNumberFormat="1" applyFont="1" applyFill="1" applyBorder="1" applyAlignment="1">
      <alignment horizontal="right" vertical="center"/>
    </xf>
    <xf numFmtId="200" fontId="2" fillId="12" borderId="56" xfId="921" applyNumberFormat="1" applyFont="1" applyFill="1" applyBorder="1" applyAlignment="1">
      <alignment horizontal="right" vertical="center"/>
    </xf>
    <xf numFmtId="0" fontId="2" fillId="12" borderId="0" xfId="921" applyFont="1" applyFill="1" applyBorder="1" applyAlignment="1">
      <alignment horizontal="left" vertical="center"/>
    </xf>
    <xf numFmtId="0" fontId="2" fillId="12" borderId="59" xfId="921" applyFont="1" applyFill="1" applyBorder="1" applyAlignment="1">
      <alignment horizontal="left" vertical="center" wrapText="1"/>
    </xf>
    <xf numFmtId="0" fontId="2" fillId="9" borderId="56" xfId="44" applyFont="1" applyFill="1" applyBorder="1" applyAlignment="1">
      <alignment horizontal="center" vertical="center"/>
    </xf>
    <xf numFmtId="0" fontId="2" fillId="9" borderId="59" xfId="921" applyFont="1" applyFill="1" applyBorder="1" applyAlignment="1">
      <alignment horizontal="center" vertical="center"/>
    </xf>
    <xf numFmtId="0" fontId="2" fillId="12" borderId="0" xfId="44" applyFont="1" applyFill="1" applyBorder="1" applyAlignment="1">
      <alignment horizontal="left" vertical="center"/>
    </xf>
    <xf numFmtId="0" fontId="2" fillId="12" borderId="0" xfId="44" applyFont="1" applyFill="1" applyBorder="1" applyAlignment="1">
      <alignment horizontal="right" vertical="center"/>
    </xf>
    <xf numFmtId="0" fontId="2" fillId="5" borderId="59" xfId="921" applyFont="1" applyFill="1" applyBorder="1" applyAlignment="1">
      <alignment horizontal="center" vertical="center"/>
    </xf>
    <xf numFmtId="0" fontId="2" fillId="5" borderId="56" xfId="921" applyFont="1" applyFill="1" applyBorder="1" applyAlignment="1">
      <alignment horizontal="center" vertical="center"/>
    </xf>
    <xf numFmtId="38" fontId="2" fillId="8" borderId="56" xfId="44" applyNumberFormat="1" applyFont="1" applyFill="1" applyBorder="1" applyAlignment="1">
      <alignment vertical="center"/>
    </xf>
    <xf numFmtId="38" fontId="2" fillId="8" borderId="56" xfId="44" applyNumberFormat="1" applyFont="1" applyFill="1" applyBorder="1" applyAlignment="1">
      <alignment horizontal="center" vertical="center"/>
    </xf>
    <xf numFmtId="187" fontId="20" fillId="5" borderId="57" xfId="44" applyNumberFormat="1" applyFont="1" applyFill="1" applyBorder="1" applyAlignment="1">
      <alignment horizontal="center" vertical="center" wrapText="1"/>
    </xf>
    <xf numFmtId="187" fontId="20" fillId="5" borderId="58" xfId="44" applyNumberFormat="1" applyFont="1" applyFill="1" applyBorder="1" applyAlignment="1">
      <alignment horizontal="center" vertical="center" wrapText="1"/>
    </xf>
    <xf numFmtId="187" fontId="20" fillId="5" borderId="59" xfId="44" applyNumberFormat="1" applyFont="1" applyFill="1" applyBorder="1" applyAlignment="1">
      <alignment horizontal="center" vertical="center" wrapText="1"/>
    </xf>
    <xf numFmtId="0" fontId="5" fillId="8" borderId="0" xfId="44" applyFont="1" applyFill="1" applyAlignment="1">
      <alignment vertical="center"/>
    </xf>
    <xf numFmtId="0" fontId="26" fillId="0" borderId="56" xfId="0" applyFont="1" applyBorder="1">
      <alignment vertical="center"/>
    </xf>
    <xf numFmtId="49" fontId="26" fillId="0" borderId="56" xfId="0" applyNumberFormat="1" applyFont="1" applyBorder="1">
      <alignment vertical="center"/>
    </xf>
    <xf numFmtId="192" fontId="2" fillId="0" borderId="0" xfId="0" applyNumberFormat="1" applyFont="1" applyFill="1" applyAlignment="1">
      <alignment horizontal="right" vertical="center"/>
    </xf>
    <xf numFmtId="0" fontId="0" fillId="0" borderId="0" xfId="0" applyFill="1">
      <alignment vertical="center"/>
    </xf>
    <xf numFmtId="0" fontId="57" fillId="0" borderId="0" xfId="0" applyFont="1" applyFill="1" applyAlignment="1"/>
    <xf numFmtId="0" fontId="60" fillId="0" borderId="0" xfId="0" applyFont="1" applyFill="1" applyAlignment="1"/>
    <xf numFmtId="0" fontId="2" fillId="0" borderId="0" xfId="0" applyFont="1" applyFill="1" applyAlignment="1"/>
    <xf numFmtId="0" fontId="30" fillId="0" borderId="0" xfId="0" applyFont="1" applyFill="1" applyAlignment="1"/>
    <xf numFmtId="38" fontId="2" fillId="12" borderId="26" xfId="0" applyNumberFormat="1" applyFont="1" applyFill="1" applyBorder="1" applyAlignment="1">
      <alignment horizontal="center" vertical="center" wrapText="1"/>
    </xf>
    <xf numFmtId="38" fontId="2" fillId="12" borderId="25" xfId="0" applyNumberFormat="1" applyFont="1" applyFill="1" applyBorder="1" applyAlignment="1">
      <alignment horizontal="center" vertical="center" wrapText="1"/>
    </xf>
    <xf numFmtId="38" fontId="2" fillId="12" borderId="24" xfId="0" applyNumberFormat="1" applyFont="1" applyFill="1" applyBorder="1" applyAlignment="1">
      <alignment horizontal="center" vertical="center" wrapText="1"/>
    </xf>
    <xf numFmtId="38" fontId="2" fillId="12" borderId="10" xfId="44" applyNumberFormat="1" applyFont="1" applyFill="1" applyBorder="1" applyAlignment="1">
      <alignment horizontal="center" vertical="center"/>
    </xf>
    <xf numFmtId="38" fontId="2" fillId="12" borderId="9" xfId="44" applyNumberFormat="1" applyFont="1" applyFill="1" applyBorder="1" applyAlignment="1">
      <alignment horizontal="center" vertical="center"/>
    </xf>
    <xf numFmtId="38" fontId="2" fillId="12" borderId="27" xfId="44" applyNumberFormat="1" applyFont="1" applyFill="1" applyBorder="1" applyAlignment="1">
      <alignment horizontal="center" vertical="center"/>
    </xf>
    <xf numFmtId="0" fontId="2" fillId="12" borderId="10" xfId="44" applyFont="1" applyFill="1" applyBorder="1" applyAlignment="1">
      <alignment horizontal="center" vertical="center" wrapText="1"/>
    </xf>
    <xf numFmtId="0" fontId="2" fillId="12" borderId="9" xfId="44" applyFont="1" applyFill="1" applyBorder="1" applyAlignment="1">
      <alignment horizontal="center" vertical="center" wrapText="1"/>
    </xf>
    <xf numFmtId="0" fontId="2" fillId="12" borderId="5" xfId="44" applyFont="1" applyFill="1" applyBorder="1" applyAlignment="1">
      <alignment horizontal="center" vertical="center" wrapText="1"/>
    </xf>
    <xf numFmtId="0" fontId="2" fillId="12" borderId="1" xfId="44" applyFont="1" applyFill="1" applyBorder="1" applyAlignment="1">
      <alignment horizontal="center" vertical="center" wrapText="1"/>
    </xf>
    <xf numFmtId="0" fontId="2" fillId="12" borderId="33" xfId="44" applyFont="1" applyFill="1" applyBorder="1" applyAlignment="1">
      <alignment horizontal="center" vertical="center" wrapText="1"/>
    </xf>
    <xf numFmtId="0" fontId="2" fillId="12" borderId="32" xfId="44" applyFont="1" applyFill="1" applyBorder="1" applyAlignment="1">
      <alignment horizontal="center" vertical="center" wrapText="1"/>
    </xf>
    <xf numFmtId="0" fontId="2" fillId="12" borderId="31" xfId="0" applyFont="1" applyFill="1" applyBorder="1" applyAlignment="1">
      <alignment horizontal="center" vertical="center" wrapText="1"/>
    </xf>
    <xf numFmtId="0" fontId="2" fillId="12" borderId="29" xfId="0" applyFont="1" applyFill="1" applyBorder="1" applyAlignment="1">
      <alignment horizontal="center" vertical="center" wrapText="1"/>
    </xf>
    <xf numFmtId="0" fontId="2" fillId="12" borderId="28" xfId="0" applyFont="1" applyFill="1" applyBorder="1" applyAlignment="1">
      <alignment horizontal="center" vertical="center" wrapText="1"/>
    </xf>
    <xf numFmtId="38" fontId="2" fillId="11" borderId="13" xfId="44" applyNumberFormat="1" applyFont="1" applyFill="1" applyBorder="1" applyAlignment="1">
      <alignment horizontal="center" vertical="center" wrapText="1"/>
    </xf>
    <xf numFmtId="38" fontId="2" fillId="11" borderId="14" xfId="44" applyNumberFormat="1" applyFont="1" applyFill="1" applyBorder="1" applyAlignment="1">
      <alignment horizontal="center" vertical="center" wrapText="1"/>
    </xf>
    <xf numFmtId="0" fontId="2" fillId="12" borderId="35" xfId="44" applyFont="1" applyFill="1" applyBorder="1" applyAlignment="1">
      <alignment horizontal="center" vertical="center" wrapText="1"/>
    </xf>
    <xf numFmtId="0" fontId="2" fillId="12" borderId="34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textRotation="255" wrapText="1"/>
    </xf>
    <xf numFmtId="0" fontId="2" fillId="10" borderId="9" xfId="0" applyFont="1" applyFill="1" applyBorder="1" applyAlignment="1">
      <alignment horizontal="center" vertical="center" textRotation="255" wrapText="1"/>
    </xf>
    <xf numFmtId="0" fontId="2" fillId="10" borderId="5" xfId="0" applyFont="1" applyFill="1" applyBorder="1" applyAlignment="1">
      <alignment horizontal="center" vertical="center" textRotation="255" wrapText="1"/>
    </xf>
    <xf numFmtId="0" fontId="5" fillId="10" borderId="10" xfId="0" applyFont="1" applyFill="1" applyBorder="1" applyAlignment="1">
      <alignment horizontal="center" vertical="center" textRotation="255" wrapText="1"/>
    </xf>
    <xf numFmtId="0" fontId="5" fillId="10" borderId="9" xfId="0" applyFont="1" applyFill="1" applyBorder="1" applyAlignment="1">
      <alignment horizontal="center" vertical="center" textRotation="255" wrapText="1"/>
    </xf>
    <xf numFmtId="0" fontId="5" fillId="10" borderId="5" xfId="0" applyFont="1" applyFill="1" applyBorder="1" applyAlignment="1">
      <alignment horizontal="center" vertical="center" textRotation="255" wrapText="1"/>
    </xf>
    <xf numFmtId="0" fontId="20" fillId="10" borderId="9" xfId="0" applyFont="1" applyFill="1" applyBorder="1" applyAlignment="1">
      <alignment horizontal="center" vertical="center" textRotation="255" wrapText="1"/>
    </xf>
    <xf numFmtId="0" fontId="20" fillId="10" borderId="5" xfId="0" applyFont="1" applyFill="1" applyBorder="1" applyAlignment="1">
      <alignment horizontal="center" vertical="center" textRotation="255" wrapText="1"/>
    </xf>
    <xf numFmtId="0" fontId="5" fillId="10" borderId="10" xfId="0" applyFont="1" applyFill="1" applyBorder="1" applyAlignment="1">
      <alignment horizontal="center" vertical="center" textRotation="255"/>
    </xf>
    <xf numFmtId="0" fontId="5" fillId="10" borderId="9" xfId="0" applyFont="1" applyFill="1" applyBorder="1" applyAlignment="1">
      <alignment horizontal="center" vertical="center" textRotation="255"/>
    </xf>
    <xf numFmtId="0" fontId="5" fillId="10" borderId="5" xfId="0" applyFont="1" applyFill="1" applyBorder="1" applyAlignment="1">
      <alignment horizontal="center" vertical="center" textRotation="255"/>
    </xf>
    <xf numFmtId="0" fontId="2" fillId="10" borderId="10" xfId="0" applyFont="1" applyFill="1" applyBorder="1" applyAlignment="1">
      <alignment vertical="center" textRotation="255" wrapText="1"/>
    </xf>
    <xf numFmtId="0" fontId="2" fillId="10" borderId="9" xfId="0" applyFont="1" applyFill="1" applyBorder="1" applyAlignment="1">
      <alignment vertical="center" textRotation="255" wrapText="1"/>
    </xf>
    <xf numFmtId="0" fontId="2" fillId="10" borderId="5" xfId="0" applyFont="1" applyFill="1" applyBorder="1" applyAlignment="1">
      <alignment vertical="center" textRotation="255" wrapText="1"/>
    </xf>
    <xf numFmtId="0" fontId="5" fillId="0" borderId="10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 textRotation="255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20" fillId="0" borderId="9" xfId="0" applyFont="1" applyFill="1" applyBorder="1" applyAlignment="1">
      <alignment horizontal="center" vertical="center" textRotation="255" wrapText="1"/>
    </xf>
    <xf numFmtId="0" fontId="20" fillId="0" borderId="5" xfId="0" applyFont="1" applyFill="1" applyBorder="1" applyAlignment="1">
      <alignment horizontal="center" vertical="center" textRotation="255" wrapText="1"/>
    </xf>
    <xf numFmtId="0" fontId="5" fillId="0" borderId="1" xfId="0" applyFont="1" applyBorder="1" applyAlignment="1">
      <alignment vertical="center" textRotation="255"/>
    </xf>
    <xf numFmtId="0" fontId="17" fillId="0" borderId="1" xfId="0" applyFont="1" applyBorder="1" applyAlignment="1">
      <alignment vertical="center" textRotation="255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2" fillId="0" borderId="10" xfId="0" applyFont="1" applyFill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10" xfId="0" applyFont="1" applyFill="1" applyBorder="1" applyAlignment="1">
      <alignment vertical="center" textRotation="255" wrapText="1"/>
    </xf>
    <xf numFmtId="0" fontId="2" fillId="0" borderId="9" xfId="0" applyFont="1" applyFill="1" applyBorder="1" applyAlignment="1">
      <alignment vertical="center" textRotation="255" wrapText="1"/>
    </xf>
    <xf numFmtId="0" fontId="2" fillId="0" borderId="5" xfId="0" applyFont="1" applyFill="1" applyBorder="1" applyAlignment="1">
      <alignment vertical="center" textRotation="255" wrapText="1"/>
    </xf>
    <xf numFmtId="182" fontId="6" fillId="12" borderId="10" xfId="0" applyNumberFormat="1" applyFont="1" applyFill="1" applyBorder="1" applyAlignment="1">
      <alignment horizontal="left" vertical="center" wrapText="1"/>
    </xf>
    <xf numFmtId="182" fontId="6" fillId="12" borderId="9" xfId="0" applyNumberFormat="1" applyFont="1" applyFill="1" applyBorder="1" applyAlignment="1">
      <alignment horizontal="left" vertical="center" wrapText="1"/>
    </xf>
    <xf numFmtId="182" fontId="6" fillId="12" borderId="5" xfId="0" applyNumberFormat="1" applyFont="1" applyFill="1" applyBorder="1" applyAlignment="1">
      <alignment horizontal="left" vertical="center" wrapText="1"/>
    </xf>
    <xf numFmtId="182" fontId="6" fillId="12" borderId="10" xfId="0" applyNumberFormat="1" applyFont="1" applyFill="1" applyBorder="1" applyAlignment="1">
      <alignment horizontal="left" vertical="center"/>
    </xf>
    <xf numFmtId="182" fontId="6" fillId="12" borderId="5" xfId="0" applyNumberFormat="1" applyFont="1" applyFill="1" applyBorder="1" applyAlignment="1">
      <alignment horizontal="left" vertical="center"/>
    </xf>
    <xf numFmtId="0" fontId="6" fillId="12" borderId="18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46" fillId="12" borderId="13" xfId="0" applyFont="1" applyFill="1" applyBorder="1" applyAlignment="1">
      <alignment horizontal="center" vertical="center"/>
    </xf>
    <xf numFmtId="0" fontId="6" fillId="12" borderId="13" xfId="0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/>
    </xf>
    <xf numFmtId="0" fontId="46" fillId="12" borderId="13" xfId="0" applyFont="1" applyFill="1" applyBorder="1" applyAlignment="1">
      <alignment horizontal="center" vertical="center" wrapText="1"/>
    </xf>
    <xf numFmtId="0" fontId="2" fillId="12" borderId="5" xfId="57" applyFont="1" applyFill="1" applyBorder="1" applyAlignment="1">
      <alignment horizontal="center" vertical="center"/>
    </xf>
    <xf numFmtId="0" fontId="2" fillId="12" borderId="1" xfId="57" applyFont="1" applyFill="1" applyBorder="1" applyAlignment="1">
      <alignment horizontal="center" vertical="center"/>
    </xf>
    <xf numFmtId="38" fontId="2" fillId="12" borderId="5" xfId="57" applyNumberFormat="1" applyFont="1" applyFill="1" applyBorder="1" applyAlignment="1">
      <alignment horizontal="center" vertical="center" wrapText="1"/>
    </xf>
    <xf numFmtId="38" fontId="2" fillId="12" borderId="1" xfId="57" applyNumberFormat="1" applyFont="1" applyFill="1" applyBorder="1" applyAlignment="1">
      <alignment horizontal="center" vertical="center"/>
    </xf>
    <xf numFmtId="38" fontId="2" fillId="12" borderId="1" xfId="57" applyNumberFormat="1" applyFont="1" applyFill="1" applyBorder="1" applyAlignment="1">
      <alignment horizontal="center" vertical="center" wrapText="1"/>
    </xf>
    <xf numFmtId="38" fontId="2" fillId="12" borderId="33" xfId="57" applyNumberFormat="1" applyFont="1" applyFill="1" applyBorder="1" applyAlignment="1">
      <alignment horizontal="center" vertical="center" wrapText="1"/>
    </xf>
    <xf numFmtId="0" fontId="2" fillId="12" borderId="17" xfId="57" applyFont="1" applyFill="1" applyBorder="1" applyAlignment="1">
      <alignment horizontal="center" vertical="center"/>
    </xf>
    <xf numFmtId="0" fontId="2" fillId="12" borderId="0" xfId="57" applyFont="1" applyFill="1" applyBorder="1" applyAlignment="1">
      <alignment horizontal="center" vertical="center"/>
    </xf>
    <xf numFmtId="0" fontId="2" fillId="12" borderId="11" xfId="57" applyFont="1" applyFill="1" applyBorder="1" applyAlignment="1">
      <alignment horizontal="center" vertical="center"/>
    </xf>
    <xf numFmtId="0" fontId="2" fillId="12" borderId="21" xfId="57" applyFont="1" applyFill="1" applyBorder="1" applyAlignment="1">
      <alignment horizontal="center" vertical="center"/>
    </xf>
    <xf numFmtId="0" fontId="2" fillId="12" borderId="29" xfId="57" applyFont="1" applyFill="1" applyBorder="1" applyAlignment="1">
      <alignment horizontal="center" vertical="center"/>
    </xf>
    <xf numFmtId="0" fontId="2" fillId="12" borderId="37" xfId="57" applyFont="1" applyFill="1" applyBorder="1" applyAlignment="1">
      <alignment horizontal="center" vertical="center"/>
    </xf>
    <xf numFmtId="38" fontId="2" fillId="12" borderId="23" xfId="57" applyNumberFormat="1" applyFont="1" applyFill="1" applyBorder="1" applyAlignment="1">
      <alignment horizontal="center" vertical="center" wrapText="1"/>
    </xf>
    <xf numFmtId="0" fontId="2" fillId="12" borderId="23" xfId="57" applyFont="1" applyFill="1" applyBorder="1" applyAlignment="1">
      <alignment horizontal="center" vertical="center"/>
    </xf>
    <xf numFmtId="0" fontId="2" fillId="12" borderId="33" xfId="57" applyFont="1" applyFill="1" applyBorder="1" applyAlignment="1">
      <alignment horizontal="center" vertical="center"/>
    </xf>
    <xf numFmtId="0" fontId="2" fillId="5" borderId="13" xfId="49" applyFont="1" applyFill="1" applyBorder="1" applyAlignment="1">
      <alignment horizontal="center" vertical="center"/>
    </xf>
    <xf numFmtId="0" fontId="2" fillId="5" borderId="12" xfId="49" applyFont="1" applyFill="1" applyBorder="1" applyAlignment="1">
      <alignment horizontal="center" vertical="center"/>
    </xf>
    <xf numFmtId="0" fontId="2" fillId="8" borderId="40" xfId="49" applyFont="1" applyFill="1" applyBorder="1" applyAlignment="1">
      <alignment horizontal="center" vertical="center"/>
    </xf>
    <xf numFmtId="0" fontId="2" fillId="8" borderId="9" xfId="49" applyFont="1" applyFill="1" applyBorder="1" applyAlignment="1">
      <alignment horizontal="center" vertical="center"/>
    </xf>
    <xf numFmtId="0" fontId="2" fillId="8" borderId="27" xfId="49" applyFont="1" applyFill="1" applyBorder="1" applyAlignment="1">
      <alignment horizontal="center" vertical="center"/>
    </xf>
    <xf numFmtId="0" fontId="2" fillId="8" borderId="32" xfId="49" applyFont="1" applyFill="1" applyBorder="1" applyAlignment="1">
      <alignment horizontal="center" vertical="center"/>
    </xf>
    <xf numFmtId="0" fontId="2" fillId="8" borderId="31" xfId="49" applyFont="1" applyFill="1" applyBorder="1" applyAlignment="1">
      <alignment horizontal="center" vertical="center"/>
    </xf>
    <xf numFmtId="0" fontId="2" fillId="8" borderId="29" xfId="49" applyFont="1" applyFill="1" applyBorder="1" applyAlignment="1">
      <alignment horizontal="center" vertical="center"/>
    </xf>
    <xf numFmtId="0" fontId="2" fillId="8" borderId="28" xfId="49" applyFont="1" applyFill="1" applyBorder="1" applyAlignment="1">
      <alignment horizontal="center" vertical="center"/>
    </xf>
    <xf numFmtId="0" fontId="2" fillId="8" borderId="10" xfId="49" applyFont="1" applyFill="1" applyBorder="1" applyAlignment="1">
      <alignment horizontal="center" vertical="center"/>
    </xf>
  </cellXfs>
  <cellStyles count="922">
    <cellStyle name="???????????" xfId="64"/>
    <cellStyle name="???????_2++" xfId="65"/>
    <cellStyle name="20 % - Akzent1" xfId="66"/>
    <cellStyle name="20 % - Akzent1 2" xfId="67"/>
    <cellStyle name="20 % - Akzent1 3" xfId="68"/>
    <cellStyle name="20 % - Akzent2" xfId="69"/>
    <cellStyle name="20 % - Akzent2 2" xfId="70"/>
    <cellStyle name="20 % - Akzent2 3" xfId="71"/>
    <cellStyle name="20 % - Akzent3" xfId="72"/>
    <cellStyle name="20 % - Akzent3 2" xfId="73"/>
    <cellStyle name="20 % - Akzent3 3" xfId="74"/>
    <cellStyle name="20 % - Akzent4" xfId="75"/>
    <cellStyle name="20 % - Akzent4 2" xfId="76"/>
    <cellStyle name="20 % - Akzent4 3" xfId="77"/>
    <cellStyle name="20 % - Akzent5" xfId="78"/>
    <cellStyle name="20 % - Akzent5 2" xfId="79"/>
    <cellStyle name="20 % - Akzent5 3" xfId="80"/>
    <cellStyle name="20 % - Akzent6" xfId="81"/>
    <cellStyle name="20 % - Akzent6 2" xfId="82"/>
    <cellStyle name="20 % - Akzent6 3" xfId="83"/>
    <cellStyle name="20% - Accent1 2" xfId="84"/>
    <cellStyle name="20% - Accent1 3" xfId="85"/>
    <cellStyle name="20% - Accent2 2" xfId="86"/>
    <cellStyle name="20% - Accent2 3" xfId="87"/>
    <cellStyle name="20% - Accent3 2" xfId="88"/>
    <cellStyle name="20% - Accent3 3" xfId="89"/>
    <cellStyle name="20% - Accent4 2" xfId="90"/>
    <cellStyle name="20% - Accent4 3" xfId="91"/>
    <cellStyle name="20% - Accent5 2" xfId="92"/>
    <cellStyle name="20% - Accent5 3" xfId="93"/>
    <cellStyle name="20% - Accent6 2" xfId="94"/>
    <cellStyle name="20% - Accent6 3" xfId="95"/>
    <cellStyle name="2x indented GHG Textfiels" xfId="2"/>
    <cellStyle name="2x indented GHG Textfiels 2" xfId="3"/>
    <cellStyle name="2x indented GHG Textfiels 2 2" xfId="96"/>
    <cellStyle name="2x indented GHG Textfiels 3" xfId="63"/>
    <cellStyle name="2x indented GHG Textfiels 3 2" xfId="97"/>
    <cellStyle name="2x indented GHG Textfiels 3 2 2" xfId="98"/>
    <cellStyle name="2x indented GHG Textfiels 3 2 2 2" xfId="99"/>
    <cellStyle name="2x indented GHG Textfiels 3 2 3" xfId="100"/>
    <cellStyle name="2x indented GHG Textfiels 3 3" xfId="101"/>
    <cellStyle name="2x indented GHG Textfiels 3 3 2" xfId="102"/>
    <cellStyle name="2x indented GHG Textfiels 3 3 2 2" xfId="103"/>
    <cellStyle name="2x indented GHG Textfiels 3 3 3" xfId="104"/>
    <cellStyle name="2x indented GHG Textfiels 3 3 3 2" xfId="105"/>
    <cellStyle name="2x indented GHG Textfiels 3 3 4" xfId="106"/>
    <cellStyle name="2x indented GHG Textfiels 3 3 4 2" xfId="107"/>
    <cellStyle name="40 % - Akzent1" xfId="108"/>
    <cellStyle name="40 % - Akzent1 2" xfId="109"/>
    <cellStyle name="40 % - Akzent1 3" xfId="110"/>
    <cellStyle name="40 % - Akzent2" xfId="111"/>
    <cellStyle name="40 % - Akzent2 2" xfId="112"/>
    <cellStyle name="40 % - Akzent2 3" xfId="113"/>
    <cellStyle name="40 % - Akzent3" xfId="114"/>
    <cellStyle name="40 % - Akzent3 2" xfId="115"/>
    <cellStyle name="40 % - Akzent3 3" xfId="116"/>
    <cellStyle name="40 % - Akzent4" xfId="117"/>
    <cellStyle name="40 % - Akzent4 2" xfId="118"/>
    <cellStyle name="40 % - Akzent4 3" xfId="119"/>
    <cellStyle name="40 % - Akzent5" xfId="120"/>
    <cellStyle name="40 % - Akzent5 2" xfId="121"/>
    <cellStyle name="40 % - Akzent5 3" xfId="122"/>
    <cellStyle name="40 % - Akzent6" xfId="123"/>
    <cellStyle name="40 % - Akzent6 2" xfId="124"/>
    <cellStyle name="40 % - Akzent6 3" xfId="125"/>
    <cellStyle name="40% - Accent1 2" xfId="126"/>
    <cellStyle name="40% - Accent1 3" xfId="127"/>
    <cellStyle name="40% - Accent2 2" xfId="128"/>
    <cellStyle name="40% - Accent2 3" xfId="129"/>
    <cellStyle name="40% - Accent3 2" xfId="130"/>
    <cellStyle name="40% - Accent3 3" xfId="131"/>
    <cellStyle name="40% - Accent4 2" xfId="132"/>
    <cellStyle name="40% - Accent4 3" xfId="133"/>
    <cellStyle name="40% - Accent5 2" xfId="134"/>
    <cellStyle name="40% - Accent5 3" xfId="135"/>
    <cellStyle name="40% - Accent6 2" xfId="136"/>
    <cellStyle name="40% - Accent6 3" xfId="137"/>
    <cellStyle name="5x indented GHG Textfiels" xfId="4"/>
    <cellStyle name="5x indented GHG Textfiels 2" xfId="62"/>
    <cellStyle name="5x indented GHG Textfiels 2 2" xfId="138"/>
    <cellStyle name="5x indented GHG Textfiels 3" xfId="139"/>
    <cellStyle name="5x indented GHG Textfiels 3 2" xfId="140"/>
    <cellStyle name="5x indented GHG Textfiels 3 3" xfId="141"/>
    <cellStyle name="5x indented GHG Textfiels 3 3 2" xfId="142"/>
    <cellStyle name="5x indented GHG Textfiels 3 3 2 2" xfId="143"/>
    <cellStyle name="5x indented GHG Textfiels 3 3 3" xfId="144"/>
    <cellStyle name="5x indented GHG Textfiels 3 3 3 2" xfId="145"/>
    <cellStyle name="5x indented GHG Textfiels 3 3 4" xfId="146"/>
    <cellStyle name="5x indented GHG Textfiels 3 3 4 2" xfId="147"/>
    <cellStyle name="5x indented GHG Textfiels 3 3 5" xfId="148"/>
    <cellStyle name="5x indented GHG Textfiels_Table 4(II)" xfId="149"/>
    <cellStyle name="60 % - Akzent1" xfId="150"/>
    <cellStyle name="60 % - Akzent1 2" xfId="151"/>
    <cellStyle name="60 % - Akzent1 3" xfId="152"/>
    <cellStyle name="60 % - Akzent2" xfId="153"/>
    <cellStyle name="60 % - Akzent2 2" xfId="154"/>
    <cellStyle name="60 % - Akzent2 3" xfId="155"/>
    <cellStyle name="60 % - Akzent3" xfId="156"/>
    <cellStyle name="60 % - Akzent3 2" xfId="157"/>
    <cellStyle name="60 % - Akzent3 3" xfId="158"/>
    <cellStyle name="60 % - Akzent4" xfId="159"/>
    <cellStyle name="60 % - Akzent4 2" xfId="160"/>
    <cellStyle name="60 % - Akzent4 3" xfId="161"/>
    <cellStyle name="60 % - Akzent5" xfId="162"/>
    <cellStyle name="60 % - Akzent5 2" xfId="163"/>
    <cellStyle name="60 % - Akzent5 3" xfId="164"/>
    <cellStyle name="60 % - Akzent6" xfId="165"/>
    <cellStyle name="60 % - Akzent6 2" xfId="166"/>
    <cellStyle name="60 % - Akzent6 3" xfId="167"/>
    <cellStyle name="60% - Accent1 2" xfId="168"/>
    <cellStyle name="60% - Accent1 3" xfId="169"/>
    <cellStyle name="60% - Accent2 2" xfId="170"/>
    <cellStyle name="60% - Accent2 3" xfId="171"/>
    <cellStyle name="60% - Accent3 2" xfId="172"/>
    <cellStyle name="60% - Accent3 3" xfId="173"/>
    <cellStyle name="60% - Accent4 2" xfId="174"/>
    <cellStyle name="60% - Accent4 3" xfId="175"/>
    <cellStyle name="60% - Accent5 2" xfId="176"/>
    <cellStyle name="60% - Accent5 3" xfId="177"/>
    <cellStyle name="60% - Accent6 2" xfId="178"/>
    <cellStyle name="60% - Accent6 3" xfId="179"/>
    <cellStyle name="Accent1 2" xfId="180"/>
    <cellStyle name="Accent1 3" xfId="181"/>
    <cellStyle name="Accent1 4" xfId="182"/>
    <cellStyle name="Accent2 2" xfId="183"/>
    <cellStyle name="Accent2 3" xfId="184"/>
    <cellStyle name="Accent2 4" xfId="185"/>
    <cellStyle name="Accent3 2" xfId="186"/>
    <cellStyle name="Accent3 3" xfId="187"/>
    <cellStyle name="Accent3 4" xfId="188"/>
    <cellStyle name="Accent4 2" xfId="189"/>
    <cellStyle name="Accent4 3" xfId="190"/>
    <cellStyle name="Accent4 4" xfId="191"/>
    <cellStyle name="Accent5 2" xfId="192"/>
    <cellStyle name="Accent5 3" xfId="193"/>
    <cellStyle name="Accent5 4" xfId="194"/>
    <cellStyle name="Accent6 2" xfId="195"/>
    <cellStyle name="Accent6 3" xfId="196"/>
    <cellStyle name="Accent6 4" xfId="197"/>
    <cellStyle name="AggblueBoldCels" xfId="5"/>
    <cellStyle name="AggblueBoldCels 2" xfId="198"/>
    <cellStyle name="AggblueCels" xfId="6"/>
    <cellStyle name="AggblueCels 2" xfId="199"/>
    <cellStyle name="AggblueCels_1x" xfId="200"/>
    <cellStyle name="AggBoldCells" xfId="7"/>
    <cellStyle name="AggBoldCells 2" xfId="201"/>
    <cellStyle name="AggBoldCells 3" xfId="202"/>
    <cellStyle name="AggBoldCells 4" xfId="203"/>
    <cellStyle name="AggCels" xfId="8"/>
    <cellStyle name="AggCels 2" xfId="204"/>
    <cellStyle name="AggCels 3" xfId="205"/>
    <cellStyle name="AggCels 4" xfId="206"/>
    <cellStyle name="AggCels_T(2)" xfId="207"/>
    <cellStyle name="AggGreen" xfId="9"/>
    <cellStyle name="AggGreen 2" xfId="208"/>
    <cellStyle name="AggGreen 2 2" xfId="209"/>
    <cellStyle name="AggGreen 2 2 2" xfId="210"/>
    <cellStyle name="AggGreen 2 2 2 2" xfId="211"/>
    <cellStyle name="AggGreen 2 2 3" xfId="212"/>
    <cellStyle name="AggGreen 2 3" xfId="213"/>
    <cellStyle name="AggGreen 2 3 2" xfId="214"/>
    <cellStyle name="AggGreen 2 3 2 2" xfId="215"/>
    <cellStyle name="AggGreen 2 3 3" xfId="216"/>
    <cellStyle name="AggGreen 2 3 3 2" xfId="217"/>
    <cellStyle name="AggGreen 2 3 4" xfId="218"/>
    <cellStyle name="AggGreen 2 3 4 2" xfId="219"/>
    <cellStyle name="AggGreen 3" xfId="220"/>
    <cellStyle name="AggGreen 3 2" xfId="221"/>
    <cellStyle name="AggGreen 3 2 2" xfId="222"/>
    <cellStyle name="AggGreen 3 3" xfId="223"/>
    <cellStyle name="AggGreen 4" xfId="224"/>
    <cellStyle name="AggGreen 4 2" xfId="225"/>
    <cellStyle name="AggGreen 4 2 2" xfId="226"/>
    <cellStyle name="AggGreen 4 3" xfId="227"/>
    <cellStyle name="AggGreen 4 3 2" xfId="228"/>
    <cellStyle name="AggGreen 4 4" xfId="229"/>
    <cellStyle name="AggGreen 4 4 2" xfId="230"/>
    <cellStyle name="AggGreen 5" xfId="231"/>
    <cellStyle name="AggGreen_Bbdr" xfId="232"/>
    <cellStyle name="AggGreen12" xfId="10"/>
    <cellStyle name="AggGreen12 2" xfId="233"/>
    <cellStyle name="AggGreen12 2 2" xfId="234"/>
    <cellStyle name="AggGreen12 2 2 2" xfId="235"/>
    <cellStyle name="AggGreen12 2 2 2 2" xfId="236"/>
    <cellStyle name="AggGreen12 2 2 3" xfId="237"/>
    <cellStyle name="AggGreen12 2 3" xfId="238"/>
    <cellStyle name="AggGreen12 2 3 2" xfId="239"/>
    <cellStyle name="AggGreen12 2 3 2 2" xfId="240"/>
    <cellStyle name="AggGreen12 2 3 3" xfId="241"/>
    <cellStyle name="AggGreen12 2 3 3 2" xfId="242"/>
    <cellStyle name="AggGreen12 2 3 4" xfId="243"/>
    <cellStyle name="AggGreen12 2 3 4 2" xfId="244"/>
    <cellStyle name="AggGreen12 3" xfId="245"/>
    <cellStyle name="AggGreen12 3 2" xfId="246"/>
    <cellStyle name="AggGreen12 3 2 2" xfId="247"/>
    <cellStyle name="AggGreen12 3 3" xfId="248"/>
    <cellStyle name="AggGreen12 4" xfId="249"/>
    <cellStyle name="AggGreen12 4 2" xfId="250"/>
    <cellStyle name="AggGreen12 4 2 2" xfId="251"/>
    <cellStyle name="AggGreen12 4 3" xfId="252"/>
    <cellStyle name="AggGreen12 4 3 2" xfId="253"/>
    <cellStyle name="AggGreen12 4 4" xfId="254"/>
    <cellStyle name="AggGreen12 4 4 2" xfId="255"/>
    <cellStyle name="AggGreen12 5" xfId="256"/>
    <cellStyle name="AggOrange" xfId="11"/>
    <cellStyle name="AggOrange 2" xfId="257"/>
    <cellStyle name="AggOrange 2 2" xfId="258"/>
    <cellStyle name="AggOrange 2 2 2" xfId="259"/>
    <cellStyle name="AggOrange 2 2 2 2" xfId="260"/>
    <cellStyle name="AggOrange 2 2 3" xfId="261"/>
    <cellStyle name="AggOrange 2 3" xfId="262"/>
    <cellStyle name="AggOrange 2 3 2" xfId="263"/>
    <cellStyle name="AggOrange 2 3 2 2" xfId="264"/>
    <cellStyle name="AggOrange 2 3 3" xfId="265"/>
    <cellStyle name="AggOrange 2 3 3 2" xfId="266"/>
    <cellStyle name="AggOrange 2 3 4" xfId="267"/>
    <cellStyle name="AggOrange 2 3 4 2" xfId="268"/>
    <cellStyle name="AggOrange 3" xfId="269"/>
    <cellStyle name="AggOrange 3 2" xfId="270"/>
    <cellStyle name="AggOrange 3 2 2" xfId="271"/>
    <cellStyle name="AggOrange 3 3" xfId="272"/>
    <cellStyle name="AggOrange 4" xfId="273"/>
    <cellStyle name="AggOrange 4 2" xfId="274"/>
    <cellStyle name="AggOrange 4 2 2" xfId="275"/>
    <cellStyle name="AggOrange 4 3" xfId="276"/>
    <cellStyle name="AggOrange 4 3 2" xfId="277"/>
    <cellStyle name="AggOrange 4 4" xfId="278"/>
    <cellStyle name="AggOrange 4 4 2" xfId="279"/>
    <cellStyle name="AggOrange 5" xfId="280"/>
    <cellStyle name="AggOrange_B_border" xfId="281"/>
    <cellStyle name="AggOrange9" xfId="12"/>
    <cellStyle name="AggOrange9 2" xfId="282"/>
    <cellStyle name="AggOrange9 2 2" xfId="283"/>
    <cellStyle name="AggOrange9 2 2 2" xfId="284"/>
    <cellStyle name="AggOrange9 2 2 2 2" xfId="285"/>
    <cellStyle name="AggOrange9 2 2 3" xfId="286"/>
    <cellStyle name="AggOrange9 2 3" xfId="287"/>
    <cellStyle name="AggOrange9 2 3 2" xfId="288"/>
    <cellStyle name="AggOrange9 2 3 2 2" xfId="289"/>
    <cellStyle name="AggOrange9 2 3 3" xfId="290"/>
    <cellStyle name="AggOrange9 2 3 3 2" xfId="291"/>
    <cellStyle name="AggOrange9 2 3 4" xfId="292"/>
    <cellStyle name="AggOrange9 2 3 4 2" xfId="293"/>
    <cellStyle name="AggOrange9 3" xfId="294"/>
    <cellStyle name="AggOrange9 3 2" xfId="295"/>
    <cellStyle name="AggOrange9 3 2 2" xfId="296"/>
    <cellStyle name="AggOrange9 3 3" xfId="297"/>
    <cellStyle name="AggOrange9 4" xfId="298"/>
    <cellStyle name="AggOrange9 4 2" xfId="299"/>
    <cellStyle name="AggOrange9 4 2 2" xfId="300"/>
    <cellStyle name="AggOrange9 4 3" xfId="301"/>
    <cellStyle name="AggOrange9 4 3 2" xfId="302"/>
    <cellStyle name="AggOrange9 4 4" xfId="303"/>
    <cellStyle name="AggOrange9 4 4 2" xfId="304"/>
    <cellStyle name="AggOrange9 5" xfId="305"/>
    <cellStyle name="AggOrangeLB_2x" xfId="13"/>
    <cellStyle name="AggOrangeLBorder" xfId="14"/>
    <cellStyle name="AggOrangeLBorder 2" xfId="306"/>
    <cellStyle name="AggOrangeLBorder 2 2" xfId="307"/>
    <cellStyle name="AggOrangeLBorder 2 3" xfId="308"/>
    <cellStyle name="AggOrangeLBorder 2 3 2" xfId="309"/>
    <cellStyle name="AggOrangeLBorder 2 3 2 2" xfId="310"/>
    <cellStyle name="AggOrangeLBorder 2 3 3" xfId="311"/>
    <cellStyle name="AggOrangeLBorder 2 3 3 2" xfId="312"/>
    <cellStyle name="AggOrangeLBorder 2 3 4" xfId="313"/>
    <cellStyle name="AggOrangeLBorder 2 3 4 2" xfId="314"/>
    <cellStyle name="AggOrangeLBorder 2 3 5" xfId="315"/>
    <cellStyle name="AggOrangeLBorder 3" xfId="316"/>
    <cellStyle name="AggOrangeLBorder 4" xfId="317"/>
    <cellStyle name="AggOrangeLBorder 4 2" xfId="318"/>
    <cellStyle name="AggOrangeLBorder 4 2 2" xfId="319"/>
    <cellStyle name="AggOrangeLBorder 4 3" xfId="320"/>
    <cellStyle name="AggOrangeLBorder 4 3 2" xfId="321"/>
    <cellStyle name="AggOrangeLBorder 4 4" xfId="322"/>
    <cellStyle name="AggOrangeLBorder 4 4 2" xfId="323"/>
    <cellStyle name="AggOrangeLBorder 4 5" xfId="324"/>
    <cellStyle name="AggOrangeLBorder 5" xfId="325"/>
    <cellStyle name="AggOrangeRBorder" xfId="15"/>
    <cellStyle name="AggOrangeRBorder 2" xfId="326"/>
    <cellStyle name="AggOrangeRBorder 2 2" xfId="327"/>
    <cellStyle name="AggOrangeRBorder 2 2 2" xfId="328"/>
    <cellStyle name="AggOrangeRBorder 2 2 2 2" xfId="329"/>
    <cellStyle name="AggOrangeRBorder 2 3" xfId="330"/>
    <cellStyle name="AggOrangeRBorder 2 3 2" xfId="331"/>
    <cellStyle name="AggOrangeRBorder 2 3 2 2" xfId="332"/>
    <cellStyle name="AggOrangeRBorder 2 3 3" xfId="333"/>
    <cellStyle name="AggOrangeRBorder 2 3 3 2" xfId="334"/>
    <cellStyle name="AggOrangeRBorder 2 3 4" xfId="335"/>
    <cellStyle name="AggOrangeRBorder 2 3 4 2" xfId="336"/>
    <cellStyle name="AggOrangeRBorder 2 3 5" xfId="337"/>
    <cellStyle name="AggOrangeRBorder 3" xfId="338"/>
    <cellStyle name="AggOrangeRBorder 3 2" xfId="339"/>
    <cellStyle name="AggOrangeRBorder 3 2 2" xfId="340"/>
    <cellStyle name="AggOrangeRBorder 3 2 3" xfId="341"/>
    <cellStyle name="AggOrangeRBorder 4" xfId="342"/>
    <cellStyle name="AggOrangeRBorder 4 2" xfId="343"/>
    <cellStyle name="AggOrangeRBorder 4 2 2" xfId="344"/>
    <cellStyle name="AggOrangeRBorder 4 3" xfId="345"/>
    <cellStyle name="AggOrangeRBorder 4 3 2" xfId="346"/>
    <cellStyle name="AggOrangeRBorder 4 4" xfId="347"/>
    <cellStyle name="AggOrangeRBorder 4 4 2" xfId="348"/>
    <cellStyle name="AggOrangeRBorder 4 5" xfId="349"/>
    <cellStyle name="AggOrangeRBorder 5" xfId="350"/>
    <cellStyle name="AggOrangeRBorder_CRFReport-template" xfId="351"/>
    <cellStyle name="Akzent1" xfId="352"/>
    <cellStyle name="Akzent2" xfId="353"/>
    <cellStyle name="Akzent3" xfId="354"/>
    <cellStyle name="Akzent4" xfId="355"/>
    <cellStyle name="Akzent5" xfId="356"/>
    <cellStyle name="Akzent6" xfId="357"/>
    <cellStyle name="Ausgabe" xfId="358"/>
    <cellStyle name="Ausgabe 2" xfId="359"/>
    <cellStyle name="Ausgabe 2 2" xfId="360"/>
    <cellStyle name="Ausgabe 2 2 2" xfId="361"/>
    <cellStyle name="Ausgabe 2 3" xfId="362"/>
    <cellStyle name="Ausgabe 2 3 2" xfId="363"/>
    <cellStyle name="Ausgabe 2 4" xfId="364"/>
    <cellStyle name="Ausgabe 3" xfId="365"/>
    <cellStyle name="Ausgabe 3 2" xfId="366"/>
    <cellStyle name="Ausgabe 3 2 2" xfId="367"/>
    <cellStyle name="Ausgabe 3 3" xfId="368"/>
    <cellStyle name="Ausgabe 3 3 2" xfId="369"/>
    <cellStyle name="Ausgabe 3 4" xfId="370"/>
    <cellStyle name="Ausgabe 4" xfId="371"/>
    <cellStyle name="Ausgabe 4 2" xfId="372"/>
    <cellStyle name="Ausgabe 5" xfId="373"/>
    <cellStyle name="Ausgabe 5 2" xfId="374"/>
    <cellStyle name="Ausgabe 6" xfId="375"/>
    <cellStyle name="Bad 2" xfId="376"/>
    <cellStyle name="Bad 3" xfId="377"/>
    <cellStyle name="Bad 4" xfId="378"/>
    <cellStyle name="Berechnung" xfId="379"/>
    <cellStyle name="Berechnung 2" xfId="380"/>
    <cellStyle name="Berechnung 2 2" xfId="381"/>
    <cellStyle name="Berechnung 2 2 2" xfId="382"/>
    <cellStyle name="Berechnung 2 3" xfId="383"/>
    <cellStyle name="Berechnung 2 3 2" xfId="384"/>
    <cellStyle name="Berechnung 2 4" xfId="385"/>
    <cellStyle name="Berechnung 2 4 2" xfId="386"/>
    <cellStyle name="Berechnung 2 5" xfId="387"/>
    <cellStyle name="Berechnung 3" xfId="388"/>
    <cellStyle name="Berechnung 3 2" xfId="389"/>
    <cellStyle name="Berechnung 3 2 2" xfId="390"/>
    <cellStyle name="Berechnung 3 3" xfId="391"/>
    <cellStyle name="Berechnung 3 3 2" xfId="392"/>
    <cellStyle name="Berechnung 3 4" xfId="393"/>
    <cellStyle name="Berechnung 3 4 2" xfId="394"/>
    <cellStyle name="Berechnung 3 5" xfId="395"/>
    <cellStyle name="Berechnung 4" xfId="396"/>
    <cellStyle name="Berechnung 4 2" xfId="397"/>
    <cellStyle name="Berechnung 5" xfId="398"/>
    <cellStyle name="Berechnung 5 2" xfId="399"/>
    <cellStyle name="Berechnung 6" xfId="400"/>
    <cellStyle name="Berechnung 6 2" xfId="401"/>
    <cellStyle name="Berechnung 7" xfId="402"/>
    <cellStyle name="Bold GHG Numbers (0.00)" xfId="16"/>
    <cellStyle name="Calculation 2" xfId="403"/>
    <cellStyle name="Calculation 2 2" xfId="404"/>
    <cellStyle name="Calculation 2 2 2" xfId="405"/>
    <cellStyle name="Calculation 2 3" xfId="406"/>
    <cellStyle name="Calculation 2 3 2" xfId="407"/>
    <cellStyle name="Calculation 2 4" xfId="408"/>
    <cellStyle name="Calculation 2 4 2" xfId="409"/>
    <cellStyle name="Calculation 2 5" xfId="410"/>
    <cellStyle name="Calculation 3" xfId="411"/>
    <cellStyle name="Calculation 3 2" xfId="412"/>
    <cellStyle name="Calculation 3 2 2" xfId="413"/>
    <cellStyle name="Calculation 3 3" xfId="414"/>
    <cellStyle name="Calculation 3 3 2" xfId="415"/>
    <cellStyle name="Calculation 3 4" xfId="416"/>
    <cellStyle name="Calculation 3 4 2" xfId="417"/>
    <cellStyle name="Calculation 3 5" xfId="418"/>
    <cellStyle name="Check Cell 2" xfId="419"/>
    <cellStyle name="Check Cell 3" xfId="420"/>
    <cellStyle name="Check Cell 4" xfId="421"/>
    <cellStyle name="Comma 2" xfId="422"/>
    <cellStyle name="Comma 2 2" xfId="423"/>
    <cellStyle name="Comma 2 2 2" xfId="424"/>
    <cellStyle name="Comma 3" xfId="425"/>
    <cellStyle name="Constants" xfId="17"/>
    <cellStyle name="ContentsHyperlink" xfId="426"/>
    <cellStyle name="CustomCellsOrange" xfId="18"/>
    <cellStyle name="CustomCellsOrange 2" xfId="427"/>
    <cellStyle name="CustomCellsOrange 2 2" xfId="428"/>
    <cellStyle name="CustomCellsOrange 2 2 2" xfId="429"/>
    <cellStyle name="CustomCellsOrange 2 2 2 2" xfId="430"/>
    <cellStyle name="CustomCellsOrange 2 2 2 2 2" xfId="431"/>
    <cellStyle name="CustomCellsOrange 2 2 3" xfId="432"/>
    <cellStyle name="CustomCellsOrange 2 2 3 2" xfId="433"/>
    <cellStyle name="CustomCellsOrange 2 2 4" xfId="434"/>
    <cellStyle name="CustomCellsOrange 2 2 4 2" xfId="435"/>
    <cellStyle name="CustomCellsOrange 2 2 5" xfId="436"/>
    <cellStyle name="CustomCellsOrange 2 2 5 2" xfId="437"/>
    <cellStyle name="CustomCellsOrange 3" xfId="438"/>
    <cellStyle name="CustomCellsOrange 3 2" xfId="439"/>
    <cellStyle name="CustomCellsOrange 3 2 2" xfId="440"/>
    <cellStyle name="CustomCellsOrange 3 3" xfId="441"/>
    <cellStyle name="CustomCellsOrange 3 3 2" xfId="442"/>
    <cellStyle name="CustomCellsOrange 3 4" xfId="443"/>
    <cellStyle name="CustomCellsOrange 3 4 2" xfId="444"/>
    <cellStyle name="CustomCellsOrange 3 5" xfId="445"/>
    <cellStyle name="CustomizationCells" xfId="19"/>
    <cellStyle name="CustomizationCells 2" xfId="446"/>
    <cellStyle name="CustomizationCells 2 2" xfId="447"/>
    <cellStyle name="CustomizationCells 2 2 2" xfId="448"/>
    <cellStyle name="CustomizationCells 2 2 2 2" xfId="449"/>
    <cellStyle name="CustomizationCells 2 2 2 2 2" xfId="450"/>
    <cellStyle name="CustomizationCells 2 2 3" xfId="451"/>
    <cellStyle name="CustomizationCells 2 2 3 2" xfId="452"/>
    <cellStyle name="CustomizationCells 2 2 4" xfId="453"/>
    <cellStyle name="CustomizationCells 2 2 4 2" xfId="454"/>
    <cellStyle name="CustomizationCells 2 2 5" xfId="455"/>
    <cellStyle name="CustomizationCells 2 2 5 2" xfId="456"/>
    <cellStyle name="CustomizationCells 3" xfId="457"/>
    <cellStyle name="CustomizationCells 3 2" xfId="458"/>
    <cellStyle name="CustomizationCells 3 2 2" xfId="459"/>
    <cellStyle name="CustomizationCells 3 3" xfId="460"/>
    <cellStyle name="CustomizationCells 3 3 2" xfId="461"/>
    <cellStyle name="CustomizationCells 3 4" xfId="462"/>
    <cellStyle name="CustomizationCells 3 4 2" xfId="463"/>
    <cellStyle name="CustomizationCells 3 5" xfId="464"/>
    <cellStyle name="CustomizationCells 4" xfId="465"/>
    <cellStyle name="CustomizationGreenCells" xfId="20"/>
    <cellStyle name="CustomizationGreenCells 2" xfId="466"/>
    <cellStyle name="CustomizationGreenCells 3" xfId="467"/>
    <cellStyle name="CustomizationGreenCells 3 2" xfId="468"/>
    <cellStyle name="CustomizationGreenCells 3 2 2" xfId="469"/>
    <cellStyle name="CustomizationGreenCells 3 3" xfId="470"/>
    <cellStyle name="CustomizationGreenCells 3 3 2" xfId="471"/>
    <cellStyle name="CustomizationGreenCells 3 4" xfId="472"/>
    <cellStyle name="CustomizationGreenCells 3 4 2" xfId="473"/>
    <cellStyle name="CustomizationGreenCells 3 5" xfId="474"/>
    <cellStyle name="DocBox_EmptyRow" xfId="21"/>
    <cellStyle name="Eingabe" xfId="475"/>
    <cellStyle name="Eingabe 2" xfId="476"/>
    <cellStyle name="Eingabe 3" xfId="477"/>
    <cellStyle name="Eingabe 3 2" xfId="478"/>
    <cellStyle name="Eingabe 3 2 2" xfId="479"/>
    <cellStyle name="Eingabe 3 3" xfId="480"/>
    <cellStyle name="Eingabe 3 3 2" xfId="481"/>
    <cellStyle name="Eingabe 3 4" xfId="482"/>
    <cellStyle name="Eingabe 3 4 2" xfId="483"/>
    <cellStyle name="Eingabe 3 5" xfId="484"/>
    <cellStyle name="Eingabe 4" xfId="485"/>
    <cellStyle name="Eingabe 4 2" xfId="486"/>
    <cellStyle name="Eingabe 4 2 2" xfId="487"/>
    <cellStyle name="Eingabe 4 3" xfId="488"/>
    <cellStyle name="Eingabe 4 3 2" xfId="489"/>
    <cellStyle name="Eingabe 4 4" xfId="490"/>
    <cellStyle name="Eingabe 4 4 2" xfId="491"/>
    <cellStyle name="Eingabe 4 5" xfId="492"/>
    <cellStyle name="Eingabe 5" xfId="493"/>
    <cellStyle name="Eingabe 5 2" xfId="494"/>
    <cellStyle name="Eingabe 6" xfId="495"/>
    <cellStyle name="Eingabe 6 2" xfId="496"/>
    <cellStyle name="Eingabe 7" xfId="497"/>
    <cellStyle name="Eingabe 7 2" xfId="498"/>
    <cellStyle name="Eingabe 8" xfId="499"/>
    <cellStyle name="Empty_B_border" xfId="22"/>
    <cellStyle name="Ergebnis" xfId="500"/>
    <cellStyle name="Ergebnis 2" xfId="501"/>
    <cellStyle name="Ergebnis 2 2" xfId="502"/>
    <cellStyle name="Ergebnis 2 2 2" xfId="503"/>
    <cellStyle name="Ergebnis 2 3" xfId="504"/>
    <cellStyle name="Ergebnis 2 3 2" xfId="505"/>
    <cellStyle name="Ergebnis 2 4" xfId="506"/>
    <cellStyle name="Ergebnis 2 4 2" xfId="507"/>
    <cellStyle name="Ergebnis 2 5" xfId="508"/>
    <cellStyle name="Ergebnis 3" xfId="509"/>
    <cellStyle name="Ergebnis 3 2" xfId="510"/>
    <cellStyle name="Ergebnis 3 2 2" xfId="511"/>
    <cellStyle name="Ergebnis 3 3" xfId="512"/>
    <cellStyle name="Ergebnis 3 3 2" xfId="513"/>
    <cellStyle name="Ergebnis 3 4" xfId="514"/>
    <cellStyle name="Ergebnis 3 4 2" xfId="515"/>
    <cellStyle name="Ergebnis 3 5" xfId="516"/>
    <cellStyle name="Ergebnis 4" xfId="517"/>
    <cellStyle name="Ergebnis 4 2" xfId="518"/>
    <cellStyle name="Ergebnis 5" xfId="519"/>
    <cellStyle name="Ergebnis 5 2" xfId="520"/>
    <cellStyle name="Ergebnis 6" xfId="521"/>
    <cellStyle name="Ergebnis 6 2" xfId="522"/>
    <cellStyle name="Ergebnis 7" xfId="523"/>
    <cellStyle name="Erklärender Text" xfId="524"/>
    <cellStyle name="Erklärender Text 2" xfId="525"/>
    <cellStyle name="Erklärender Text 3" xfId="526"/>
    <cellStyle name="Explanatory Text 2" xfId="527"/>
    <cellStyle name="Explanatory Text 3" xfId="528"/>
    <cellStyle name="Good 2" xfId="529"/>
    <cellStyle name="Good 3" xfId="530"/>
    <cellStyle name="Good 4" xfId="531"/>
    <cellStyle name="Gut" xfId="532"/>
    <cellStyle name="Heading 1 2" xfId="533"/>
    <cellStyle name="Heading 1 3" xfId="534"/>
    <cellStyle name="Heading 1 4" xfId="535"/>
    <cellStyle name="Heading 2 2" xfId="536"/>
    <cellStyle name="Heading 2 3" xfId="537"/>
    <cellStyle name="Heading 2 4" xfId="538"/>
    <cellStyle name="Heading 3 2" xfId="539"/>
    <cellStyle name="Heading 3 3" xfId="540"/>
    <cellStyle name="Heading 3 4" xfId="541"/>
    <cellStyle name="Heading 4 2" xfId="542"/>
    <cellStyle name="Heading 4 3" xfId="543"/>
    <cellStyle name="Heading 4 4" xfId="544"/>
    <cellStyle name="Headline" xfId="23"/>
    <cellStyle name="Input 2" xfId="545"/>
    <cellStyle name="Input 2 2" xfId="546"/>
    <cellStyle name="Input 2 2 2" xfId="547"/>
    <cellStyle name="Input 2 3" xfId="548"/>
    <cellStyle name="Input 2 3 2" xfId="549"/>
    <cellStyle name="Input 2 4" xfId="550"/>
    <cellStyle name="Input 2 4 2" xfId="551"/>
    <cellStyle name="Input 2 5" xfId="552"/>
    <cellStyle name="Input 3" xfId="553"/>
    <cellStyle name="Input 3 2" xfId="554"/>
    <cellStyle name="Input 3 2 2" xfId="555"/>
    <cellStyle name="Input 3 3" xfId="556"/>
    <cellStyle name="Input 3 3 2" xfId="557"/>
    <cellStyle name="Input 3 4" xfId="558"/>
    <cellStyle name="Input 3 4 2" xfId="559"/>
    <cellStyle name="Input 3 5" xfId="560"/>
    <cellStyle name="Input 4" xfId="561"/>
    <cellStyle name="InputCells" xfId="24"/>
    <cellStyle name="InputCells 2" xfId="562"/>
    <cellStyle name="InputCells 3" xfId="563"/>
    <cellStyle name="InputCells 4" xfId="564"/>
    <cellStyle name="InputCells_Bborder_1" xfId="565"/>
    <cellStyle name="InputCells12" xfId="25"/>
    <cellStyle name="InputCells12 2" xfId="566"/>
    <cellStyle name="InputCells12 2 2" xfId="567"/>
    <cellStyle name="InputCells12 2 2 2" xfId="568"/>
    <cellStyle name="InputCells12 2 2 2 2" xfId="569"/>
    <cellStyle name="InputCells12 2 2 3" xfId="570"/>
    <cellStyle name="InputCells12 2 3" xfId="571"/>
    <cellStyle name="InputCells12 2 3 2" xfId="572"/>
    <cellStyle name="InputCells12 2 3 2 2" xfId="573"/>
    <cellStyle name="InputCells12 2 3 3" xfId="574"/>
    <cellStyle name="InputCells12 2 3 3 2" xfId="575"/>
    <cellStyle name="InputCells12 2 3 4" xfId="576"/>
    <cellStyle name="InputCells12 2 3 4 2" xfId="577"/>
    <cellStyle name="InputCells12 3" xfId="578"/>
    <cellStyle name="InputCells12 3 2" xfId="579"/>
    <cellStyle name="InputCells12 3 2 2" xfId="580"/>
    <cellStyle name="InputCells12 3 3" xfId="581"/>
    <cellStyle name="InputCells12 4" xfId="582"/>
    <cellStyle name="InputCells12 4 2" xfId="583"/>
    <cellStyle name="InputCells12 4 2 2" xfId="584"/>
    <cellStyle name="InputCells12 4 3" xfId="585"/>
    <cellStyle name="InputCells12 4 3 2" xfId="586"/>
    <cellStyle name="InputCells12 4 4" xfId="587"/>
    <cellStyle name="InputCells12 4 4 2" xfId="588"/>
    <cellStyle name="InputCells12 5" xfId="589"/>
    <cellStyle name="InputCells12_BBorder" xfId="590"/>
    <cellStyle name="IntCells" xfId="26"/>
    <cellStyle name="KP_thin_border_dark_grey" xfId="591"/>
    <cellStyle name="Linked Cell 2" xfId="592"/>
    <cellStyle name="Linked Cell 3" xfId="593"/>
    <cellStyle name="Linked Cell 4" xfId="594"/>
    <cellStyle name="Neutral 2" xfId="595"/>
    <cellStyle name="Neutral 3" xfId="596"/>
    <cellStyle name="Normaali 2" xfId="597"/>
    <cellStyle name="Normaali 2 2" xfId="598"/>
    <cellStyle name="Normal 10" xfId="599"/>
    <cellStyle name="Normal 10 2" xfId="600"/>
    <cellStyle name="Normal 11" xfId="601"/>
    <cellStyle name="Normal 11 2" xfId="602"/>
    <cellStyle name="Normal 12" xfId="603"/>
    <cellStyle name="Normal 12 2" xfId="604"/>
    <cellStyle name="Normal 2" xfId="60"/>
    <cellStyle name="Normal 2 2" xfId="605"/>
    <cellStyle name="Normal 2 2 2" xfId="606"/>
    <cellStyle name="Normal 2 3" xfId="607"/>
    <cellStyle name="Normal 2 3 2" xfId="608"/>
    <cellStyle name="Normal 2 4" xfId="609"/>
    <cellStyle name="Normal 3" xfId="610"/>
    <cellStyle name="Normal 3 2" xfId="611"/>
    <cellStyle name="Normal 3 2 2" xfId="612"/>
    <cellStyle name="Normal 3 3" xfId="613"/>
    <cellStyle name="Normal 3 4" xfId="614"/>
    <cellStyle name="Normal 4" xfId="615"/>
    <cellStyle name="Normal 4 2" xfId="616"/>
    <cellStyle name="Normal 4 2 2" xfId="617"/>
    <cellStyle name="Normal 4 2 3" xfId="618"/>
    <cellStyle name="Normal 4 3" xfId="619"/>
    <cellStyle name="Normal 4 3 2" xfId="620"/>
    <cellStyle name="Normal 5" xfId="621"/>
    <cellStyle name="Normal 5 2" xfId="622"/>
    <cellStyle name="Normal 5 2 2" xfId="623"/>
    <cellStyle name="Normal 5 2 2 2" xfId="624"/>
    <cellStyle name="Normal 5 2 2 2 2" xfId="625"/>
    <cellStyle name="Normal 5 2 2 2 2 2" xfId="626"/>
    <cellStyle name="Normal 5 2 2 2 3" xfId="627"/>
    <cellStyle name="Normal 5 2 2 3" xfId="628"/>
    <cellStyle name="Normal 5 2 2 3 2" xfId="629"/>
    <cellStyle name="Normal 5 2 2 4" xfId="630"/>
    <cellStyle name="Normal 5 2 3" xfId="631"/>
    <cellStyle name="Normal 5 2 3 2" xfId="632"/>
    <cellStyle name="Normal 5 2 3 2 2" xfId="633"/>
    <cellStyle name="Normal 5 2 3 3" xfId="634"/>
    <cellStyle name="Normal 5 2 4" xfId="635"/>
    <cellStyle name="Normal 5 2 4 2" xfId="636"/>
    <cellStyle name="Normal 5 2 5" xfId="637"/>
    <cellStyle name="Normal 5 2 5 2" xfId="638"/>
    <cellStyle name="Normal 5 2 6" xfId="639"/>
    <cellStyle name="Normal 5 3" xfId="640"/>
    <cellStyle name="Normal 5 3 2" xfId="641"/>
    <cellStyle name="Normal 5 3 2 2" xfId="642"/>
    <cellStyle name="Normal 5 3 2 2 2" xfId="643"/>
    <cellStyle name="Normal 5 3 2 3" xfId="644"/>
    <cellStyle name="Normal 5 3 3" xfId="645"/>
    <cellStyle name="Normal 5 3 3 2" xfId="646"/>
    <cellStyle name="Normal 5 3 4" xfId="647"/>
    <cellStyle name="Normal 5 4" xfId="648"/>
    <cellStyle name="Normal 5 4 2" xfId="649"/>
    <cellStyle name="Normal 5 4 2 2" xfId="650"/>
    <cellStyle name="Normal 5 4 3" xfId="651"/>
    <cellStyle name="Normal 5 5" xfId="652"/>
    <cellStyle name="Normal 5 5 2" xfId="653"/>
    <cellStyle name="Normal 5 6" xfId="654"/>
    <cellStyle name="Normal 5 7" xfId="655"/>
    <cellStyle name="Normal 5 8" xfId="656"/>
    <cellStyle name="Normal 6" xfId="657"/>
    <cellStyle name="Normal 6 10" xfId="658"/>
    <cellStyle name="Normal 6 10 2" xfId="659"/>
    <cellStyle name="Normal 6 11" xfId="660"/>
    <cellStyle name="Normal 6 2" xfId="661"/>
    <cellStyle name="Normal 6 2 2" xfId="662"/>
    <cellStyle name="Normal 6 2 2 2" xfId="663"/>
    <cellStyle name="Normal 6 2 2 2 2" xfId="664"/>
    <cellStyle name="Normal 6 2 2 2 2 2" xfId="665"/>
    <cellStyle name="Normal 6 2 2 2 3" xfId="666"/>
    <cellStyle name="Normal 6 2 2 3" xfId="667"/>
    <cellStyle name="Normal 6 2 2 3 2" xfId="668"/>
    <cellStyle name="Normal 6 2 2 4" xfId="669"/>
    <cellStyle name="Normal 6 2 3" xfId="670"/>
    <cellStyle name="Normal 6 2 3 2" xfId="671"/>
    <cellStyle name="Normal 6 2 3 2 2" xfId="672"/>
    <cellStyle name="Normal 6 2 3 3" xfId="673"/>
    <cellStyle name="Normal 6 2 4" xfId="674"/>
    <cellStyle name="Normal 6 2 4 2" xfId="675"/>
    <cellStyle name="Normal 6 2 5" xfId="676"/>
    <cellStyle name="Normal 6 2 5 2" xfId="677"/>
    <cellStyle name="Normal 6 2 6" xfId="678"/>
    <cellStyle name="Normal 6 3" xfId="679"/>
    <cellStyle name="Normal 6 3 2" xfId="680"/>
    <cellStyle name="Normal 6 3 2 2" xfId="681"/>
    <cellStyle name="Normal 6 3 2 2 2" xfId="682"/>
    <cellStyle name="Normal 6 3 2 2 2 2" xfId="683"/>
    <cellStyle name="Normal 6 3 2 2 3" xfId="684"/>
    <cellStyle name="Normal 6 3 2 3" xfId="685"/>
    <cellStyle name="Normal 6 3 2 3 2" xfId="686"/>
    <cellStyle name="Normal 6 3 2 4" xfId="687"/>
    <cellStyle name="Normal 6 3 3" xfId="688"/>
    <cellStyle name="Normal 6 3 3 2" xfId="689"/>
    <cellStyle name="Normal 6 3 3 2 2" xfId="690"/>
    <cellStyle name="Normal 6 3 3 3" xfId="691"/>
    <cellStyle name="Normal 6 3 4" xfId="692"/>
    <cellStyle name="Normal 6 3 4 2" xfId="693"/>
    <cellStyle name="Normal 6 3 5" xfId="694"/>
    <cellStyle name="Normal 6 4" xfId="695"/>
    <cellStyle name="Normal 6 4 2" xfId="696"/>
    <cellStyle name="Normal 6 4 2 2" xfId="697"/>
    <cellStyle name="Normal 6 4 2 2 2" xfId="698"/>
    <cellStyle name="Normal 6 4 2 3" xfId="699"/>
    <cellStyle name="Normal 6 4 3" xfId="700"/>
    <cellStyle name="Normal 6 4 3 2" xfId="701"/>
    <cellStyle name="Normal 6 4 4" xfId="702"/>
    <cellStyle name="Normal 6 5" xfId="703"/>
    <cellStyle name="Normal 6 5 2" xfId="704"/>
    <cellStyle name="Normal 6 5 2 2" xfId="705"/>
    <cellStyle name="Normal 6 5 3" xfId="706"/>
    <cellStyle name="Normal 6 6" xfId="707"/>
    <cellStyle name="Normal 6 6 2" xfId="708"/>
    <cellStyle name="Normal 6 7" xfId="709"/>
    <cellStyle name="Normal 6 7 2" xfId="710"/>
    <cellStyle name="Normal 6 8" xfId="711"/>
    <cellStyle name="Normal 6 8 2" xfId="712"/>
    <cellStyle name="Normal 6 9" xfId="713"/>
    <cellStyle name="Normal 6 9 2" xfId="714"/>
    <cellStyle name="Normal 7" xfId="715"/>
    <cellStyle name="Normal 7 2" xfId="716"/>
    <cellStyle name="Normal 7 2 2" xfId="717"/>
    <cellStyle name="Normal 7 2 2 2" xfId="718"/>
    <cellStyle name="Normal 7 2 2 2 2" xfId="719"/>
    <cellStyle name="Normal 7 2 2 2 2 2" xfId="720"/>
    <cellStyle name="Normal 7 2 2 2 3" xfId="721"/>
    <cellStyle name="Normal 7 2 2 3" xfId="722"/>
    <cellStyle name="Normal 7 2 2 3 2" xfId="723"/>
    <cellStyle name="Normal 7 2 2 4" xfId="724"/>
    <cellStyle name="Normal 7 2 3" xfId="725"/>
    <cellStyle name="Normal 7 2 3 2" xfId="726"/>
    <cellStyle name="Normal 7 2 3 2 2" xfId="727"/>
    <cellStyle name="Normal 7 2 3 3" xfId="728"/>
    <cellStyle name="Normal 7 2 4" xfId="729"/>
    <cellStyle name="Normal 7 2 4 2" xfId="730"/>
    <cellStyle name="Normal 7 2 5" xfId="731"/>
    <cellStyle name="Normal 7 2 5 2" xfId="732"/>
    <cellStyle name="Normal 7 2 6" xfId="733"/>
    <cellStyle name="Normal 7 3" xfId="734"/>
    <cellStyle name="Normal 7 3 2" xfId="735"/>
    <cellStyle name="Normal 7 3 2 2" xfId="736"/>
    <cellStyle name="Normal 7 3 2 2 2" xfId="737"/>
    <cellStyle name="Normal 7 3 2 3" xfId="738"/>
    <cellStyle name="Normal 7 3 3" xfId="739"/>
    <cellStyle name="Normal 7 3 3 2" xfId="740"/>
    <cellStyle name="Normal 7 3 4" xfId="741"/>
    <cellStyle name="Normal 7 4" xfId="742"/>
    <cellStyle name="Normal 7 4 2" xfId="743"/>
    <cellStyle name="Normal 7 4 2 2" xfId="744"/>
    <cellStyle name="Normal 7 4 3" xfId="745"/>
    <cellStyle name="Normal 7 5" xfId="746"/>
    <cellStyle name="Normal 7 5 2" xfId="747"/>
    <cellStyle name="Normal 7 6" xfId="748"/>
    <cellStyle name="Normal 7 7" xfId="749"/>
    <cellStyle name="Normal 7 8" xfId="750"/>
    <cellStyle name="Normal 8" xfId="751"/>
    <cellStyle name="Normal 8 2" xfId="752"/>
    <cellStyle name="Normal 8 3" xfId="753"/>
    <cellStyle name="Normal 9" xfId="754"/>
    <cellStyle name="Normal 9 2" xfId="755"/>
    <cellStyle name="Normal GHG Numbers (0.00)" xfId="27"/>
    <cellStyle name="Normal GHG Numbers (0.00) 2" xfId="756"/>
    <cellStyle name="Normal GHG Numbers (0.00) 3" xfId="757"/>
    <cellStyle name="Normal GHG Numbers (0.00) 3 2" xfId="758"/>
    <cellStyle name="Normal GHG Numbers (0.00) 3 2 2" xfId="759"/>
    <cellStyle name="Normal GHG Numbers (0.00) 3 2 2 2" xfId="760"/>
    <cellStyle name="Normal GHG Numbers (0.00) 3 2 3" xfId="761"/>
    <cellStyle name="Normal GHG Numbers (0.00) 3 3" xfId="762"/>
    <cellStyle name="Normal GHG Numbers (0.00) 3 3 2" xfId="763"/>
    <cellStyle name="Normal GHG Numbers (0.00) 3 3 2 2" xfId="764"/>
    <cellStyle name="Normal GHG Numbers (0.00) 3 3 3" xfId="765"/>
    <cellStyle name="Normal GHG Numbers (0.00) 3 3 3 2" xfId="766"/>
    <cellStyle name="Normal GHG Numbers (0.00) 3 3 4" xfId="767"/>
    <cellStyle name="Normal GHG Numbers (0.00) 3 3 4 2" xfId="768"/>
    <cellStyle name="Normal GHG Numbers (0.00) 3 4" xfId="769"/>
    <cellStyle name="Normal GHG Textfiels Bold" xfId="28"/>
    <cellStyle name="Normal GHG Textfiels Bold 2" xfId="29"/>
    <cellStyle name="Normal GHG Textfiels Bold 3" xfId="770"/>
    <cellStyle name="Normal GHG Textfiels Bold 3 2" xfId="771"/>
    <cellStyle name="Normal GHG Textfiels Bold 3 2 2" xfId="772"/>
    <cellStyle name="Normal GHG Textfiels Bold 3 2 2 2" xfId="773"/>
    <cellStyle name="Normal GHG Textfiels Bold 3 2 3" xfId="774"/>
    <cellStyle name="Normal GHG Textfiels Bold 3 3" xfId="775"/>
    <cellStyle name="Normal GHG Textfiels Bold 3 3 2" xfId="776"/>
    <cellStyle name="Normal GHG Textfiels Bold 3 3 2 2" xfId="777"/>
    <cellStyle name="Normal GHG Textfiels Bold 3 3 3" xfId="778"/>
    <cellStyle name="Normal GHG Textfiels Bold 3 3 3 2" xfId="779"/>
    <cellStyle name="Normal GHG Textfiels Bold 3 3 4" xfId="780"/>
    <cellStyle name="Normal GHG Textfiels Bold 3 3 4 2" xfId="781"/>
    <cellStyle name="Normal GHG whole table" xfId="30"/>
    <cellStyle name="Normal GHG whole table 2" xfId="782"/>
    <cellStyle name="Normal GHG whole table 2 2" xfId="783"/>
    <cellStyle name="Normal GHG whole table 2 2 2" xfId="784"/>
    <cellStyle name="Normal GHG whole table 2 3" xfId="785"/>
    <cellStyle name="Normal GHG whole table 3" xfId="786"/>
    <cellStyle name="Normal GHG whole table 3 2" xfId="787"/>
    <cellStyle name="Normal GHG whole table 3 2 2" xfId="788"/>
    <cellStyle name="Normal GHG whole table 3 3" xfId="789"/>
    <cellStyle name="Normal GHG whole table 3 3 2" xfId="790"/>
    <cellStyle name="Normal GHG whole table 3 4" xfId="791"/>
    <cellStyle name="Normal GHG whole table 3 4 2" xfId="792"/>
    <cellStyle name="Normal GHG whole table 4" xfId="793"/>
    <cellStyle name="Normal GHG-Shade" xfId="31"/>
    <cellStyle name="Normal GHG-Shade 2" xfId="794"/>
    <cellStyle name="Normal GHG-Shade 2 2" xfId="795"/>
    <cellStyle name="Normal GHG-Shade 2 3" xfId="796"/>
    <cellStyle name="Normal GHG-Shade 2 4" xfId="797"/>
    <cellStyle name="Normal GHG-Shade 2 5" xfId="798"/>
    <cellStyle name="Normal GHG-Shade 3" xfId="799"/>
    <cellStyle name="Normal GHG-Shade 3 2" xfId="800"/>
    <cellStyle name="Normal GHG-Shade 4" xfId="801"/>
    <cellStyle name="Normal GHG-Shade 4 2" xfId="802"/>
    <cellStyle name="Normal_AFOLU_worksheetsv02" xfId="803"/>
    <cellStyle name="Normál_Munka1" xfId="804"/>
    <cellStyle name="Normal_Sheet3 2" xfId="805"/>
    <cellStyle name="Note 2" xfId="806"/>
    <cellStyle name="Note 2 2" xfId="807"/>
    <cellStyle name="Note 2 2 2" xfId="808"/>
    <cellStyle name="Note 2 3" xfId="809"/>
    <cellStyle name="Note 2 3 2" xfId="810"/>
    <cellStyle name="Note 2 4" xfId="811"/>
    <cellStyle name="Note 2 4 2" xfId="812"/>
    <cellStyle name="Note 2 5" xfId="813"/>
    <cellStyle name="Note 3" xfId="814"/>
    <cellStyle name="Note 3 2" xfId="815"/>
    <cellStyle name="Note 3 2 2" xfId="816"/>
    <cellStyle name="Note 3 3" xfId="817"/>
    <cellStyle name="Note 3 3 2" xfId="818"/>
    <cellStyle name="Note 3 4" xfId="819"/>
    <cellStyle name="Note 3 4 2" xfId="820"/>
    <cellStyle name="Note 3 5" xfId="821"/>
    <cellStyle name="Notiz" xfId="822"/>
    <cellStyle name="Notiz 2" xfId="823"/>
    <cellStyle name="Notiz 2 2" xfId="824"/>
    <cellStyle name="Notiz 3" xfId="825"/>
    <cellStyle name="Notiz 3 2" xfId="826"/>
    <cellStyle name="Notiz 4" xfId="827"/>
    <cellStyle name="Notiz 4 2" xfId="828"/>
    <cellStyle name="Notiz 5" xfId="829"/>
    <cellStyle name="Output 2" xfId="830"/>
    <cellStyle name="Output 2 2" xfId="831"/>
    <cellStyle name="Output 2 2 2" xfId="832"/>
    <cellStyle name="Output 2 3" xfId="833"/>
    <cellStyle name="Output 2 3 2" xfId="834"/>
    <cellStyle name="Output 2 4" xfId="835"/>
    <cellStyle name="Output 3" xfId="836"/>
    <cellStyle name="Output 3 2" xfId="837"/>
    <cellStyle name="Output 3 2 2" xfId="838"/>
    <cellStyle name="Output 3 3" xfId="839"/>
    <cellStyle name="Output 3 3 2" xfId="840"/>
    <cellStyle name="Output 3 4" xfId="841"/>
    <cellStyle name="Pattern" xfId="32"/>
    <cellStyle name="Pattern 2" xfId="842"/>
    <cellStyle name="Pattern 2 2" xfId="843"/>
    <cellStyle name="Pattern 2 2 2" xfId="844"/>
    <cellStyle name="Pattern 2 3" xfId="845"/>
    <cellStyle name="Pattern 3" xfId="846"/>
    <cellStyle name="Pattern 3 2" xfId="847"/>
    <cellStyle name="Pattern 3 2 2" xfId="848"/>
    <cellStyle name="Pattern 3 3" xfId="849"/>
    <cellStyle name="Pattern 3 3 2" xfId="850"/>
    <cellStyle name="Pattern 3 4" xfId="851"/>
    <cellStyle name="Pattern 3 4 2" xfId="852"/>
    <cellStyle name="Percent 2" xfId="853"/>
    <cellStyle name="Percent 2 2" xfId="854"/>
    <cellStyle name="RowLevel_1 2" xfId="855"/>
    <cellStyle name="Schlecht" xfId="856"/>
    <cellStyle name="Shade" xfId="33"/>
    <cellStyle name="Shade 2" xfId="857"/>
    <cellStyle name="Shade 2 2" xfId="858"/>
    <cellStyle name="Shade 2 2 2" xfId="859"/>
    <cellStyle name="Shade 2 2 2 2" xfId="860"/>
    <cellStyle name="Shade 2 2 3" xfId="861"/>
    <cellStyle name="Shade 2 3" xfId="862"/>
    <cellStyle name="Shade 2 3 2" xfId="863"/>
    <cellStyle name="Shade 2 3 2 2" xfId="864"/>
    <cellStyle name="Shade 2 3 3" xfId="865"/>
    <cellStyle name="Shade 2 3 3 2" xfId="866"/>
    <cellStyle name="Shade 2 3 4" xfId="867"/>
    <cellStyle name="Shade 2 3 4 2" xfId="868"/>
    <cellStyle name="Shade 3" xfId="869"/>
    <cellStyle name="Shade 3 2" xfId="870"/>
    <cellStyle name="Shade 3 2 2" xfId="871"/>
    <cellStyle name="Shade 3 3" xfId="872"/>
    <cellStyle name="Shade 4" xfId="873"/>
    <cellStyle name="Shade 4 2" xfId="874"/>
    <cellStyle name="Shade 4 2 2" xfId="875"/>
    <cellStyle name="Shade 4 2 3" xfId="876"/>
    <cellStyle name="Shade 4 3" xfId="877"/>
    <cellStyle name="Shade 4 3 2" xfId="878"/>
    <cellStyle name="Shade 4 4" xfId="879"/>
    <cellStyle name="Shade 4 4 2" xfId="880"/>
    <cellStyle name="Shade 5" xfId="881"/>
    <cellStyle name="Shade_B_border2" xfId="882"/>
    <cellStyle name="Standard 2" xfId="883"/>
    <cellStyle name="Standard 2 2" xfId="884"/>
    <cellStyle name="Standard 2 2 2" xfId="885"/>
    <cellStyle name="Standard 2 3" xfId="886"/>
    <cellStyle name="Title 2" xfId="887"/>
    <cellStyle name="Title 3" xfId="888"/>
    <cellStyle name="Total 2" xfId="889"/>
    <cellStyle name="Total 2 2" xfId="890"/>
    <cellStyle name="Total 2 2 2" xfId="891"/>
    <cellStyle name="Total 2 3" xfId="892"/>
    <cellStyle name="Total 2 3 2" xfId="893"/>
    <cellStyle name="Total 2 4" xfId="894"/>
    <cellStyle name="Total 2 4 2" xfId="895"/>
    <cellStyle name="Total 2 5" xfId="896"/>
    <cellStyle name="Total 3" xfId="897"/>
    <cellStyle name="Total 3 2" xfId="898"/>
    <cellStyle name="Total 3 2 2" xfId="899"/>
    <cellStyle name="Total 3 3" xfId="900"/>
    <cellStyle name="Total 3 3 2" xfId="901"/>
    <cellStyle name="Total 3 4" xfId="902"/>
    <cellStyle name="Total 3 4 2" xfId="903"/>
    <cellStyle name="Total 3 5" xfId="904"/>
    <cellStyle name="Überschrift" xfId="905"/>
    <cellStyle name="Überschrift 1" xfId="906"/>
    <cellStyle name="Überschrift 2" xfId="907"/>
    <cellStyle name="Überschrift 3" xfId="908"/>
    <cellStyle name="Überschrift 4" xfId="909"/>
    <cellStyle name="Verknüpfte Zelle" xfId="910"/>
    <cellStyle name="Warnender Text" xfId="911"/>
    <cellStyle name="Warnender Text 2" xfId="912"/>
    <cellStyle name="Warnender Text 3" xfId="913"/>
    <cellStyle name="Warning Text 2" xfId="914"/>
    <cellStyle name="Warning Text 3" xfId="915"/>
    <cellStyle name="Zelle überprüfen" xfId="916"/>
    <cellStyle name="Гиперссылка" xfId="34"/>
    <cellStyle name="Гиперссылка 2" xfId="917"/>
    <cellStyle name="Гиперссылка 3" xfId="918"/>
    <cellStyle name="Гиперссылка 4" xfId="919"/>
    <cellStyle name="Обычный_2++" xfId="35"/>
    <cellStyle name="パーセント" xfId="56" builtinId="5"/>
    <cellStyle name="パーセント 2" xfId="36"/>
    <cellStyle name="パーセント 3" xfId="37"/>
    <cellStyle name="ハイパーリンク" xfId="59" builtinId="8"/>
    <cellStyle name="桁区切り" xfId="1" builtinId="6"/>
    <cellStyle name="桁区切り 2" xfId="38"/>
    <cellStyle name="桁区切り 2 2" xfId="39"/>
    <cellStyle name="桁区切り 3" xfId="40"/>
    <cellStyle name="桁区切り 4" xfId="41"/>
    <cellStyle name="桁区切り 5" xfId="42"/>
    <cellStyle name="桁区切り 6" xfId="43"/>
    <cellStyle name="桁区切り 7" xfId="920"/>
    <cellStyle name="標準" xfId="0" builtinId="0"/>
    <cellStyle name="標準 2" xfId="44"/>
    <cellStyle name="標準 2 2" xfId="45"/>
    <cellStyle name="標準 2 2 2" xfId="46"/>
    <cellStyle name="標準 2 3" xfId="47"/>
    <cellStyle name="標準 3" xfId="48"/>
    <cellStyle name="標準 3 2" xfId="49"/>
    <cellStyle name="標準 4" xfId="50"/>
    <cellStyle name="標準 5" xfId="51"/>
    <cellStyle name="標準 6" xfId="52"/>
    <cellStyle name="標準 7" xfId="53"/>
    <cellStyle name="標準 8" xfId="61"/>
    <cellStyle name="標準_6C-AD-2006" xfId="57"/>
    <cellStyle name="標準_CH4-2-02" xfId="921"/>
    <cellStyle name="標準_RAvsSA-2006" xfId="58"/>
    <cellStyle name="未定義" xfId="54"/>
    <cellStyle name="未定義 2" xfId="55"/>
  </cellStyles>
  <dxfs count="0"/>
  <tableStyles count="0" defaultTableStyle="TableStyleMedium2" defaultPivotStyle="PivotStyleLight16"/>
  <colors>
    <mruColors>
      <color rgb="FFC0C0C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bu\co-work\p990240-GHGinventory\Inventory\Inventory2002\Jngi2002\2002&#26356;&#26032;&#20316;&#26989;\CRF%20Software%20v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>
        <row r="7">
          <cell r="B7">
            <v>0</v>
          </cell>
        </row>
      </sheetData>
      <sheetData sheetId="3">
        <row r="20">
          <cell r="H20">
            <v>0</v>
          </cell>
        </row>
      </sheetData>
      <sheetData sheetId="4">
        <row r="14">
          <cell r="H14">
            <v>0</v>
          </cell>
        </row>
      </sheetData>
      <sheetData sheetId="5">
        <row r="15">
          <cell r="H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-gio.nies.go.jp/aboutghg/nir/nir-j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0"/>
  <sheetViews>
    <sheetView tabSelected="1" workbookViewId="0">
      <selection activeCell="D34" sqref="D34"/>
    </sheetView>
  </sheetViews>
  <sheetFormatPr defaultColWidth="18.7109375" defaultRowHeight="12.75" customHeight="1"/>
  <cols>
    <col min="1" max="1" width="3.42578125" customWidth="1"/>
    <col min="2" max="2" width="22.28515625" customWidth="1"/>
    <col min="3" max="3" width="24.85546875" customWidth="1"/>
    <col min="4" max="4" width="75.28515625" customWidth="1"/>
  </cols>
  <sheetData>
    <row r="1" spans="1:4" ht="15">
      <c r="A1" s="657"/>
      <c r="B1" s="657"/>
      <c r="C1" s="657"/>
      <c r="D1" s="657"/>
    </row>
    <row r="2" spans="1:4" ht="18.75">
      <c r="A2" s="657"/>
      <c r="B2" s="658" t="s">
        <v>588</v>
      </c>
      <c r="C2" s="659"/>
      <c r="D2" s="660"/>
    </row>
    <row r="3" spans="1:4" ht="18.75">
      <c r="A3" s="657"/>
      <c r="B3" s="658" t="s">
        <v>461</v>
      </c>
      <c r="C3" s="659"/>
      <c r="D3" s="660"/>
    </row>
    <row r="4" spans="1:4" ht="15.75">
      <c r="A4" s="657"/>
      <c r="B4" s="661"/>
      <c r="C4" s="661"/>
      <c r="D4" s="656">
        <v>42551</v>
      </c>
    </row>
    <row r="5" spans="1:4" ht="15">
      <c r="A5" s="657"/>
      <c r="B5" s="660"/>
      <c r="C5" s="660"/>
      <c r="D5" s="429" t="s">
        <v>410</v>
      </c>
    </row>
    <row r="6" spans="1:4" ht="15">
      <c r="A6" s="657"/>
      <c r="B6" s="660"/>
      <c r="C6" s="660"/>
      <c r="D6" s="430" t="s">
        <v>411</v>
      </c>
    </row>
    <row r="7" spans="1:4" ht="15">
      <c r="A7" s="657"/>
      <c r="B7" s="657"/>
      <c r="C7" s="657"/>
      <c r="D7" s="657"/>
    </row>
    <row r="8" spans="1:4" ht="15">
      <c r="B8" s="502" t="s">
        <v>441</v>
      </c>
      <c r="C8" s="502" t="s">
        <v>449</v>
      </c>
      <c r="D8" s="502" t="s">
        <v>442</v>
      </c>
    </row>
    <row r="9" spans="1:4" ht="15">
      <c r="B9" s="503" t="s">
        <v>450</v>
      </c>
      <c r="C9" s="28" t="s">
        <v>432</v>
      </c>
      <c r="D9" s="503" t="s">
        <v>451</v>
      </c>
    </row>
    <row r="10" spans="1:4" ht="15">
      <c r="B10" s="503" t="s">
        <v>78</v>
      </c>
      <c r="C10" s="28" t="s">
        <v>433</v>
      </c>
      <c r="D10" s="503" t="s">
        <v>443</v>
      </c>
    </row>
    <row r="11" spans="1:4" ht="16.5">
      <c r="B11" s="503" t="s">
        <v>77</v>
      </c>
      <c r="C11" s="28" t="s">
        <v>434</v>
      </c>
      <c r="D11" s="503" t="s">
        <v>452</v>
      </c>
    </row>
    <row r="12" spans="1:4" ht="15">
      <c r="B12" s="503" t="s">
        <v>76</v>
      </c>
      <c r="C12" s="28" t="s">
        <v>435</v>
      </c>
      <c r="D12" s="503" t="s">
        <v>444</v>
      </c>
    </row>
    <row r="13" spans="1:4" ht="15">
      <c r="B13" s="503" t="s">
        <v>75</v>
      </c>
      <c r="C13" s="28" t="s">
        <v>436</v>
      </c>
      <c r="D13" s="503" t="s">
        <v>445</v>
      </c>
    </row>
    <row r="14" spans="1:4" ht="15">
      <c r="B14" s="503" t="s">
        <v>74</v>
      </c>
      <c r="C14" s="28" t="s">
        <v>504</v>
      </c>
      <c r="D14" s="503" t="s">
        <v>458</v>
      </c>
    </row>
    <row r="15" spans="1:4" ht="15">
      <c r="B15" s="503" t="s">
        <v>73</v>
      </c>
      <c r="C15" s="28" t="s">
        <v>437</v>
      </c>
      <c r="D15" s="503" t="s">
        <v>446</v>
      </c>
    </row>
    <row r="16" spans="1:4" ht="15">
      <c r="B16" s="503" t="s">
        <v>459</v>
      </c>
      <c r="C16" s="28" t="s">
        <v>438</v>
      </c>
      <c r="D16" s="503" t="s">
        <v>453</v>
      </c>
    </row>
    <row r="17" spans="2:4" ht="15">
      <c r="B17" s="654" t="s">
        <v>585</v>
      </c>
      <c r="C17" s="655" t="s">
        <v>586</v>
      </c>
      <c r="D17" s="503" t="s">
        <v>587</v>
      </c>
    </row>
    <row r="18" spans="2:4" ht="15">
      <c r="B18" s="503" t="s">
        <v>460</v>
      </c>
      <c r="C18" s="28" t="s">
        <v>439</v>
      </c>
      <c r="D18" s="503" t="s">
        <v>447</v>
      </c>
    </row>
    <row r="19" spans="2:4" ht="15">
      <c r="B19" s="503" t="s">
        <v>454</v>
      </c>
      <c r="C19" s="28" t="s">
        <v>440</v>
      </c>
      <c r="D19" s="503" t="s">
        <v>455</v>
      </c>
    </row>
    <row r="20" spans="2:4" ht="15">
      <c r="B20" s="503" t="s">
        <v>456</v>
      </c>
      <c r="C20" s="28" t="s">
        <v>448</v>
      </c>
      <c r="D20" s="503" t="s">
        <v>457</v>
      </c>
    </row>
  </sheetData>
  <phoneticPr fontId="3"/>
  <hyperlinks>
    <hyperlink ref="D6" r:id="rId1"/>
  </hyperlinks>
  <pageMargins left="0.7" right="0.7" top="0.75" bottom="0.75" header="0.3" footer="0.3"/>
  <ignoredErrors>
    <ignoredError sqref="C18:C19 C9:C13 C15:C1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112"/>
  <sheetViews>
    <sheetView topLeftCell="A82" zoomScaleNormal="100" workbookViewId="0">
      <pane xSplit="22" topLeftCell="W1" activePane="topRight" state="frozen"/>
      <selection activeCell="AF27" sqref="AF27"/>
      <selection pane="topRight" activeCell="AF27" sqref="AF27"/>
    </sheetView>
  </sheetViews>
  <sheetFormatPr defaultColWidth="4.140625" defaultRowHeight="13.5" customHeight="1"/>
  <cols>
    <col min="1" max="1" width="2.5703125" style="29" customWidth="1"/>
    <col min="2" max="16" width="2.5703125" style="29" hidden="1" customWidth="1"/>
    <col min="17" max="17" width="5.7109375" style="33" bestFit="1" customWidth="1"/>
    <col min="18" max="18" width="3.7109375" style="32" bestFit="1" customWidth="1"/>
    <col min="19" max="21" width="10.85546875" style="29" customWidth="1"/>
    <col min="22" max="22" width="10.5703125" style="29" customWidth="1"/>
    <col min="23" max="47" width="7.42578125" style="29" customWidth="1"/>
    <col min="48" max="16384" width="4.140625" style="29"/>
  </cols>
  <sheetData>
    <row r="4" spans="17:47" ht="13.5" customHeight="1">
      <c r="Q4" s="568" t="s">
        <v>526</v>
      </c>
      <c r="R4" s="567">
        <v>31</v>
      </c>
      <c r="S4" s="653" t="s">
        <v>584</v>
      </c>
      <c r="T4" s="372"/>
      <c r="U4" s="564"/>
      <c r="V4" s="564"/>
      <c r="W4" s="564"/>
      <c r="X4" s="564"/>
      <c r="Y4" s="564"/>
      <c r="Z4" s="564"/>
      <c r="AA4" s="564"/>
      <c r="AB4" s="564"/>
      <c r="AC4" s="564"/>
      <c r="AD4" s="564"/>
      <c r="AE4" s="564"/>
      <c r="AF4" s="564"/>
      <c r="AG4" s="564"/>
      <c r="AH4" s="564"/>
      <c r="AI4" s="564"/>
      <c r="AJ4" s="564"/>
      <c r="AK4" s="564"/>
      <c r="AL4" s="564"/>
      <c r="AM4" s="564"/>
      <c r="AN4" s="564"/>
      <c r="AO4" s="564"/>
      <c r="AP4" s="564"/>
      <c r="AQ4" s="564"/>
      <c r="AR4" s="564"/>
      <c r="AS4" s="564"/>
    </row>
    <row r="5" spans="17:47" ht="13.5" customHeight="1">
      <c r="Q5" s="568"/>
      <c r="S5" s="563" t="s">
        <v>583</v>
      </c>
      <c r="T5" s="562"/>
      <c r="U5" s="561"/>
      <c r="V5" s="575" t="s">
        <v>119</v>
      </c>
      <c r="W5" s="560">
        <v>1990</v>
      </c>
      <c r="X5" s="560">
        <f t="shared" ref="X5:AU5" si="0">W5+1</f>
        <v>1991</v>
      </c>
      <c r="Y5" s="560">
        <f t="shared" si="0"/>
        <v>1992</v>
      </c>
      <c r="Z5" s="560">
        <f t="shared" si="0"/>
        <v>1993</v>
      </c>
      <c r="AA5" s="560">
        <f t="shared" si="0"/>
        <v>1994</v>
      </c>
      <c r="AB5" s="560">
        <f t="shared" si="0"/>
        <v>1995</v>
      </c>
      <c r="AC5" s="560">
        <f t="shared" si="0"/>
        <v>1996</v>
      </c>
      <c r="AD5" s="560">
        <f t="shared" si="0"/>
        <v>1997</v>
      </c>
      <c r="AE5" s="560">
        <f t="shared" si="0"/>
        <v>1998</v>
      </c>
      <c r="AF5" s="560">
        <f t="shared" si="0"/>
        <v>1999</v>
      </c>
      <c r="AG5" s="560">
        <f t="shared" si="0"/>
        <v>2000</v>
      </c>
      <c r="AH5" s="560">
        <f t="shared" si="0"/>
        <v>2001</v>
      </c>
      <c r="AI5" s="560">
        <f t="shared" si="0"/>
        <v>2002</v>
      </c>
      <c r="AJ5" s="560">
        <f t="shared" si="0"/>
        <v>2003</v>
      </c>
      <c r="AK5" s="560">
        <f t="shared" si="0"/>
        <v>2004</v>
      </c>
      <c r="AL5" s="560">
        <f t="shared" si="0"/>
        <v>2005</v>
      </c>
      <c r="AM5" s="560">
        <f t="shared" si="0"/>
        <v>2006</v>
      </c>
      <c r="AN5" s="560">
        <f t="shared" si="0"/>
        <v>2007</v>
      </c>
      <c r="AO5" s="560">
        <f t="shared" si="0"/>
        <v>2008</v>
      </c>
      <c r="AP5" s="560">
        <f t="shared" si="0"/>
        <v>2009</v>
      </c>
      <c r="AQ5" s="560">
        <f t="shared" si="0"/>
        <v>2010</v>
      </c>
      <c r="AR5" s="560">
        <f t="shared" si="0"/>
        <v>2011</v>
      </c>
      <c r="AS5" s="560">
        <f t="shared" si="0"/>
        <v>2012</v>
      </c>
      <c r="AT5" s="560">
        <f t="shared" si="0"/>
        <v>2013</v>
      </c>
      <c r="AU5" s="560">
        <f t="shared" si="0"/>
        <v>2014</v>
      </c>
    </row>
    <row r="6" spans="17:47" ht="13.5" customHeight="1">
      <c r="Q6" s="568"/>
      <c r="S6" s="574" t="s">
        <v>582</v>
      </c>
      <c r="T6" s="573"/>
      <c r="U6" s="572"/>
      <c r="V6" s="571" t="s">
        <v>581</v>
      </c>
      <c r="W6" s="556">
        <v>669.25900000000001</v>
      </c>
      <c r="X6" s="556">
        <v>685.41899999999998</v>
      </c>
      <c r="Y6" s="556">
        <v>705.63</v>
      </c>
      <c r="Z6" s="556">
        <v>710.06700000000001</v>
      </c>
      <c r="AA6" s="556">
        <v>753.78899999999999</v>
      </c>
      <c r="AB6" s="556">
        <v>783.00400000000002</v>
      </c>
      <c r="AC6" s="556">
        <v>807.577</v>
      </c>
      <c r="AD6" s="556">
        <v>826.09900000000005</v>
      </c>
      <c r="AE6" s="556">
        <v>856.1</v>
      </c>
      <c r="AF6" s="556">
        <v>855.35</v>
      </c>
      <c r="AG6" s="556">
        <v>864.54200000000003</v>
      </c>
      <c r="AH6" s="556">
        <v>867.25199999999995</v>
      </c>
      <c r="AI6" s="556">
        <v>874.58699999999999</v>
      </c>
      <c r="AJ6" s="556">
        <v>887.72400000000005</v>
      </c>
      <c r="AK6" s="556">
        <v>884.33</v>
      </c>
      <c r="AL6" s="556">
        <v>894.79</v>
      </c>
      <c r="AM6" s="556">
        <v>924.93200000000002</v>
      </c>
      <c r="AN6" s="556">
        <v>920.20500000000004</v>
      </c>
      <c r="AO6" s="556">
        <v>900.375</v>
      </c>
      <c r="AP6" s="556">
        <v>891.84100000000001</v>
      </c>
      <c r="AQ6" s="556">
        <v>881.92499999999995</v>
      </c>
      <c r="AR6" s="556">
        <v>882.40899999999999</v>
      </c>
      <c r="AS6" s="556">
        <v>938.41600000000005</v>
      </c>
      <c r="AT6" s="556">
        <v>992.64700000000005</v>
      </c>
      <c r="AU6" s="556">
        <v>1005.954</v>
      </c>
    </row>
    <row r="7" spans="17:47" ht="13.5" customHeight="1">
      <c r="Q7" s="568"/>
      <c r="S7" s="559" t="s">
        <v>580</v>
      </c>
      <c r="T7" s="558"/>
      <c r="U7" s="557"/>
      <c r="V7" s="571" t="s">
        <v>578</v>
      </c>
      <c r="W7" s="556">
        <v>1621.3099745192605</v>
      </c>
      <c r="X7" s="556">
        <v>1810.9136409148286</v>
      </c>
      <c r="Y7" s="556">
        <v>1959.3458538802258</v>
      </c>
      <c r="Z7" s="556">
        <v>2133.6236885211374</v>
      </c>
      <c r="AA7" s="556">
        <v>2279.1301057332048</v>
      </c>
      <c r="AB7" s="556">
        <v>2424.7940694551426</v>
      </c>
      <c r="AC7" s="556">
        <v>2351.2661854414227</v>
      </c>
      <c r="AD7" s="556">
        <v>2637.4875783237685</v>
      </c>
      <c r="AE7" s="556">
        <v>2748.8534654236091</v>
      </c>
      <c r="AF7" s="556">
        <v>2711.8971492233195</v>
      </c>
      <c r="AG7" s="556">
        <v>2742.2908485740654</v>
      </c>
      <c r="AH7" s="556">
        <v>2764.0707777777779</v>
      </c>
      <c r="AI7" s="556">
        <v>2894.9907863247872</v>
      </c>
      <c r="AJ7" s="556">
        <v>3090.4570384615381</v>
      </c>
      <c r="AK7" s="556">
        <v>2924.9140641025638</v>
      </c>
      <c r="AL7" s="556">
        <v>3030.9865555555557</v>
      </c>
      <c r="AM7" s="556">
        <v>3147.4183119658119</v>
      </c>
      <c r="AN7" s="556">
        <v>2983.5462820512812</v>
      </c>
      <c r="AO7" s="556">
        <v>2944.7783888888889</v>
      </c>
      <c r="AP7" s="556">
        <v>2791.3974273504273</v>
      </c>
      <c r="AQ7" s="556">
        <v>2629.1667649572646</v>
      </c>
      <c r="AR7" s="556">
        <v>2588.7872649572655</v>
      </c>
      <c r="AS7" s="556">
        <v>2757.7636153846152</v>
      </c>
      <c r="AT7" s="556">
        <v>2933.169162393162</v>
      </c>
      <c r="AU7" s="556">
        <v>2943.2223675213672</v>
      </c>
    </row>
    <row r="8" spans="17:47" ht="13.5" customHeight="1">
      <c r="Q8" s="568"/>
      <c r="S8" s="559" t="s">
        <v>579</v>
      </c>
      <c r="T8" s="558"/>
      <c r="U8" s="557"/>
      <c r="V8" s="571" t="s">
        <v>578</v>
      </c>
      <c r="W8" s="570">
        <v>5.3449999999999998</v>
      </c>
      <c r="X8" s="570">
        <v>8.6069999999999993</v>
      </c>
      <c r="Y8" s="570">
        <v>5.891</v>
      </c>
      <c r="Z8" s="570">
        <v>5.6769999999999996</v>
      </c>
      <c r="AA8" s="570">
        <v>5.3760000000000003</v>
      </c>
      <c r="AB8" s="570">
        <v>6.0289999999999999</v>
      </c>
      <c r="AC8" s="570">
        <v>6.2309999999999999</v>
      </c>
      <c r="AD8" s="570">
        <v>12.345000000000001</v>
      </c>
      <c r="AE8" s="570">
        <v>4.7300000000000004</v>
      </c>
      <c r="AF8" s="570">
        <v>4.3979999999999997</v>
      </c>
      <c r="AG8" s="570">
        <v>4.2869999999999999</v>
      </c>
      <c r="AH8" s="570">
        <v>7.3129999999999997</v>
      </c>
      <c r="AI8" s="570">
        <v>12.148</v>
      </c>
      <c r="AJ8" s="570">
        <v>16.466000000000001</v>
      </c>
      <c r="AK8" s="570">
        <v>10.379</v>
      </c>
      <c r="AL8" s="570">
        <v>7.661999999999999</v>
      </c>
      <c r="AM8" s="570">
        <v>8.157</v>
      </c>
      <c r="AN8" s="570">
        <v>4.1840000000000002</v>
      </c>
      <c r="AO8" s="570">
        <v>2.7729999999999997</v>
      </c>
      <c r="AP8" s="570">
        <v>2.3580000000000001</v>
      </c>
      <c r="AQ8" s="570">
        <v>1.8820000000000001</v>
      </c>
      <c r="AR8" s="570">
        <v>1.6600000000000001</v>
      </c>
      <c r="AS8" s="570">
        <v>1.907</v>
      </c>
      <c r="AT8" s="570">
        <v>1.8680000000000001</v>
      </c>
      <c r="AU8" s="570">
        <v>1.746</v>
      </c>
    </row>
    <row r="9" spans="17:47" ht="13.5" customHeight="1">
      <c r="Q9" s="568"/>
      <c r="T9" s="564"/>
      <c r="U9" s="564"/>
      <c r="V9" s="564"/>
      <c r="W9" s="564"/>
      <c r="X9" s="564"/>
      <c r="Y9" s="564"/>
      <c r="Z9" s="564"/>
      <c r="AA9" s="564"/>
      <c r="AB9" s="564"/>
      <c r="AC9" s="564"/>
      <c r="AD9" s="564"/>
      <c r="AE9" s="564"/>
      <c r="AF9" s="564"/>
      <c r="AG9" s="564"/>
      <c r="AH9" s="564"/>
      <c r="AI9" s="564"/>
      <c r="AJ9" s="564"/>
      <c r="AK9" s="564"/>
      <c r="AL9" s="564"/>
      <c r="AM9" s="564"/>
      <c r="AN9" s="564"/>
      <c r="AO9" s="564"/>
      <c r="AP9" s="564"/>
      <c r="AQ9" s="564"/>
      <c r="AR9" s="564"/>
      <c r="AS9" s="564"/>
    </row>
    <row r="10" spans="17:47" ht="13.5" customHeight="1">
      <c r="Q10" s="568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4"/>
      <c r="AF10" s="564"/>
      <c r="AG10" s="564"/>
      <c r="AH10" s="564"/>
      <c r="AI10" s="564"/>
      <c r="AJ10" s="564"/>
      <c r="AK10" s="564"/>
      <c r="AL10" s="564"/>
      <c r="AM10" s="564"/>
      <c r="AN10" s="564"/>
      <c r="AO10" s="564"/>
      <c r="AP10" s="564"/>
      <c r="AQ10" s="564"/>
      <c r="AR10" s="564"/>
      <c r="AS10" s="564"/>
      <c r="AT10" s="564"/>
      <c r="AU10" s="564"/>
    </row>
    <row r="11" spans="17:47" ht="13.5" customHeight="1">
      <c r="Q11" s="568" t="s">
        <v>526</v>
      </c>
      <c r="R11" s="567">
        <f>R4+1</f>
        <v>32</v>
      </c>
      <c r="S11" s="653" t="s">
        <v>577</v>
      </c>
      <c r="T11" s="653"/>
      <c r="U11" s="564"/>
      <c r="V11" s="564"/>
      <c r="W11" s="564"/>
      <c r="X11" s="564"/>
      <c r="Y11" s="564"/>
      <c r="Z11" s="564"/>
      <c r="AA11" s="564"/>
      <c r="AB11" s="564"/>
      <c r="AC11" s="564"/>
      <c r="AD11" s="564"/>
      <c r="AE11" s="564"/>
      <c r="AF11" s="564"/>
      <c r="AG11" s="564"/>
      <c r="AH11" s="564"/>
      <c r="AI11" s="564"/>
      <c r="AJ11" s="564"/>
      <c r="AK11" s="564"/>
      <c r="AL11" s="564"/>
      <c r="AM11" s="564"/>
      <c r="AN11" s="564"/>
      <c r="AO11" s="564"/>
      <c r="AP11" s="564"/>
      <c r="AQ11" s="564"/>
      <c r="AR11" s="564"/>
      <c r="AS11" s="564"/>
    </row>
    <row r="12" spans="17:47" ht="13.5" customHeight="1">
      <c r="Q12" s="568"/>
      <c r="S12" s="652" t="s">
        <v>576</v>
      </c>
      <c r="T12" s="651"/>
      <c r="U12" s="651"/>
      <c r="V12" s="650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0">
        <v>2001</v>
      </c>
      <c r="AI12" s="560">
        <f t="shared" ref="AI12:AU12" si="1">AH12+1</f>
        <v>2002</v>
      </c>
      <c r="AJ12" s="560">
        <f t="shared" si="1"/>
        <v>2003</v>
      </c>
      <c r="AK12" s="560">
        <f t="shared" si="1"/>
        <v>2004</v>
      </c>
      <c r="AL12" s="560">
        <f t="shared" si="1"/>
        <v>2005</v>
      </c>
      <c r="AM12" s="560">
        <f t="shared" si="1"/>
        <v>2006</v>
      </c>
      <c r="AN12" s="560">
        <f t="shared" si="1"/>
        <v>2007</v>
      </c>
      <c r="AO12" s="560">
        <f t="shared" si="1"/>
        <v>2008</v>
      </c>
      <c r="AP12" s="560">
        <f t="shared" si="1"/>
        <v>2009</v>
      </c>
      <c r="AQ12" s="560">
        <f t="shared" si="1"/>
        <v>2010</v>
      </c>
      <c r="AR12" s="560">
        <f t="shared" si="1"/>
        <v>2011</v>
      </c>
      <c r="AS12" s="560">
        <f t="shared" si="1"/>
        <v>2012</v>
      </c>
      <c r="AT12" s="560">
        <f t="shared" si="1"/>
        <v>2013</v>
      </c>
      <c r="AU12" s="560">
        <f t="shared" si="1"/>
        <v>2014</v>
      </c>
    </row>
    <row r="13" spans="17:47" ht="13.5" customHeight="1">
      <c r="Q13" s="568"/>
      <c r="S13" s="559" t="s">
        <v>575</v>
      </c>
      <c r="T13" s="558"/>
      <c r="U13" s="558"/>
      <c r="V13" s="557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648">
        <v>123.292</v>
      </c>
      <c r="AI13" s="648">
        <v>114.883</v>
      </c>
      <c r="AJ13" s="648">
        <v>75.619</v>
      </c>
      <c r="AK13" s="648">
        <v>104.953</v>
      </c>
      <c r="AL13" s="648">
        <v>103.446</v>
      </c>
      <c r="AM13" s="648">
        <v>107.52800000000001</v>
      </c>
      <c r="AN13" s="648">
        <v>109.017</v>
      </c>
      <c r="AO13" s="648">
        <v>90.578000000000003</v>
      </c>
      <c r="AP13" s="648">
        <v>89.671000000000006</v>
      </c>
      <c r="AQ13" s="648">
        <v>84.162999999999997</v>
      </c>
      <c r="AR13" s="648">
        <v>129.596</v>
      </c>
      <c r="AS13" s="648">
        <v>129.26499999999999</v>
      </c>
      <c r="AT13" s="648">
        <v>131.428</v>
      </c>
      <c r="AU13" s="648">
        <v>134.386</v>
      </c>
    </row>
    <row r="14" spans="17:47" ht="13.5" customHeight="1">
      <c r="Q14" s="568"/>
      <c r="S14" s="559" t="s">
        <v>574</v>
      </c>
      <c r="T14" s="558"/>
      <c r="U14" s="558"/>
      <c r="V14" s="557"/>
      <c r="W14" s="564"/>
      <c r="X14" s="564"/>
      <c r="Y14" s="564"/>
      <c r="Z14" s="564"/>
      <c r="AA14" s="564"/>
      <c r="AB14" s="564"/>
      <c r="AC14" s="564"/>
      <c r="AD14" s="564"/>
      <c r="AE14" s="564"/>
      <c r="AF14" s="564"/>
      <c r="AG14" s="564"/>
      <c r="AH14" s="649" t="s">
        <v>533</v>
      </c>
      <c r="AI14" s="649" t="s">
        <v>533</v>
      </c>
      <c r="AJ14" s="649" t="s">
        <v>533</v>
      </c>
      <c r="AK14" s="649" t="s">
        <v>533</v>
      </c>
      <c r="AL14" s="649" t="s">
        <v>533</v>
      </c>
      <c r="AM14" s="649" t="s">
        <v>533</v>
      </c>
      <c r="AN14" s="648">
        <v>3.9129999999999998</v>
      </c>
      <c r="AO14" s="648">
        <v>32.604999999999997</v>
      </c>
      <c r="AP14" s="648">
        <v>59.02</v>
      </c>
      <c r="AQ14" s="648">
        <v>96.631</v>
      </c>
      <c r="AR14" s="648">
        <v>88.933000000000007</v>
      </c>
      <c r="AS14" s="648">
        <v>96.685000000000002</v>
      </c>
      <c r="AT14" s="648">
        <v>117.789</v>
      </c>
      <c r="AU14" s="648">
        <v>120.44</v>
      </c>
    </row>
    <row r="15" spans="17:47" ht="13.5" customHeight="1">
      <c r="Q15" s="568"/>
      <c r="S15" s="559" t="s">
        <v>573</v>
      </c>
      <c r="T15" s="558"/>
      <c r="U15" s="558"/>
      <c r="V15" s="557"/>
      <c r="W15" s="564"/>
      <c r="X15" s="564"/>
      <c r="Y15" s="564"/>
      <c r="Z15" s="564"/>
      <c r="AA15" s="564"/>
      <c r="AB15" s="564"/>
      <c r="AC15" s="564"/>
      <c r="AD15" s="564"/>
      <c r="AE15" s="564"/>
      <c r="AF15" s="564"/>
      <c r="AG15" s="564"/>
      <c r="AH15" s="648">
        <v>42.947000000000003</v>
      </c>
      <c r="AI15" s="648">
        <v>46.017000000000003</v>
      </c>
      <c r="AJ15" s="648">
        <v>31.564</v>
      </c>
      <c r="AK15" s="648">
        <v>33.601999999999997</v>
      </c>
      <c r="AL15" s="648">
        <v>29.643999999999998</v>
      </c>
      <c r="AM15" s="648">
        <v>29.957000000000001</v>
      </c>
      <c r="AN15" s="648">
        <v>26.725000000000001</v>
      </c>
      <c r="AO15" s="648">
        <v>5.7190000000000003</v>
      </c>
      <c r="AP15" s="648">
        <v>2.4470000000000001</v>
      </c>
      <c r="AQ15" s="648">
        <v>2.5739999999999998</v>
      </c>
      <c r="AR15" s="648">
        <v>2.105</v>
      </c>
      <c r="AS15" s="648">
        <v>0.56799999999999995</v>
      </c>
      <c r="AT15" s="648">
        <v>1.246</v>
      </c>
      <c r="AU15" s="648">
        <v>1.274</v>
      </c>
    </row>
    <row r="16" spans="17:47" ht="13.5" customHeight="1">
      <c r="Q16" s="568"/>
      <c r="S16" s="559" t="s">
        <v>572</v>
      </c>
      <c r="T16" s="558"/>
      <c r="U16" s="558"/>
      <c r="V16" s="557"/>
      <c r="W16" s="564"/>
      <c r="X16" s="564"/>
      <c r="Y16" s="564"/>
      <c r="Z16" s="564"/>
      <c r="AA16" s="564"/>
      <c r="AB16" s="564"/>
      <c r="AC16" s="564"/>
      <c r="AD16" s="564"/>
      <c r="AE16" s="564"/>
      <c r="AF16" s="564"/>
      <c r="AG16" s="564"/>
      <c r="AH16" s="648">
        <v>55.841999999999999</v>
      </c>
      <c r="AI16" s="648">
        <v>66.084999999999994</v>
      </c>
      <c r="AJ16" s="648">
        <v>58.543999999999997</v>
      </c>
      <c r="AK16" s="648">
        <v>58.844000000000001</v>
      </c>
      <c r="AL16" s="648">
        <v>53.573</v>
      </c>
      <c r="AM16" s="648">
        <v>55.723999999999997</v>
      </c>
      <c r="AN16" s="648">
        <v>62.012999999999998</v>
      </c>
      <c r="AO16" s="648">
        <v>41.29</v>
      </c>
      <c r="AP16" s="648">
        <v>35.622999999999998</v>
      </c>
      <c r="AQ16" s="648">
        <v>22.254000000000001</v>
      </c>
      <c r="AR16" s="648">
        <v>14.829000000000001</v>
      </c>
      <c r="AS16" s="648">
        <v>15.994999999999999</v>
      </c>
      <c r="AT16" s="648">
        <v>13.672000000000001</v>
      </c>
      <c r="AU16" s="648">
        <v>13.978999999999999</v>
      </c>
    </row>
    <row r="17" spans="17:47" ht="13.5" customHeight="1">
      <c r="Q17" s="568"/>
      <c r="S17" s="559" t="s">
        <v>571</v>
      </c>
      <c r="T17" s="558"/>
      <c r="U17" s="558"/>
      <c r="V17" s="557"/>
      <c r="W17" s="564"/>
      <c r="X17" s="564"/>
      <c r="Y17" s="564"/>
      <c r="Z17" s="564"/>
      <c r="AA17" s="564"/>
      <c r="AB17" s="564"/>
      <c r="AC17" s="564"/>
      <c r="AD17" s="564"/>
      <c r="AE17" s="564"/>
      <c r="AF17" s="564"/>
      <c r="AG17" s="564"/>
      <c r="AH17" s="648">
        <v>146.47200000000001</v>
      </c>
      <c r="AI17" s="648">
        <v>121.563</v>
      </c>
      <c r="AJ17" s="648">
        <v>104.922</v>
      </c>
      <c r="AK17" s="648">
        <v>104.199</v>
      </c>
      <c r="AL17" s="648">
        <v>102.51</v>
      </c>
      <c r="AM17" s="648">
        <v>77.063999999999993</v>
      </c>
      <c r="AN17" s="648">
        <v>78.605999999999995</v>
      </c>
      <c r="AO17" s="648">
        <v>77.254999999999995</v>
      </c>
      <c r="AP17" s="648">
        <v>102.084</v>
      </c>
      <c r="AQ17" s="648">
        <v>100.696</v>
      </c>
      <c r="AR17" s="648">
        <v>104.55</v>
      </c>
      <c r="AS17" s="648">
        <v>95.43</v>
      </c>
      <c r="AT17" s="648">
        <v>87.126000000000005</v>
      </c>
      <c r="AU17" s="648">
        <v>89.087000000000003</v>
      </c>
    </row>
    <row r="18" spans="17:47" ht="13.5" customHeight="1">
      <c r="Q18" s="568"/>
      <c r="S18" s="559" t="s">
        <v>570</v>
      </c>
      <c r="T18" s="558"/>
      <c r="U18" s="558"/>
      <c r="V18" s="557"/>
      <c r="W18" s="564"/>
      <c r="X18" s="564"/>
      <c r="Y18" s="564"/>
      <c r="Z18" s="564"/>
      <c r="AA18" s="564"/>
      <c r="AB18" s="564"/>
      <c r="AC18" s="564"/>
      <c r="AD18" s="564"/>
      <c r="AE18" s="564"/>
      <c r="AF18" s="564"/>
      <c r="AG18" s="564"/>
      <c r="AH18" s="648">
        <v>68.760000000000005</v>
      </c>
      <c r="AI18" s="648">
        <v>63.872999999999998</v>
      </c>
      <c r="AJ18" s="648">
        <v>73.813999999999993</v>
      </c>
      <c r="AK18" s="648">
        <v>69.766000000000005</v>
      </c>
      <c r="AL18" s="648">
        <v>75.944000000000003</v>
      </c>
      <c r="AM18" s="648">
        <v>80.844999999999999</v>
      </c>
      <c r="AN18" s="648">
        <v>88.748000000000005</v>
      </c>
      <c r="AO18" s="648">
        <v>90.707999999999998</v>
      </c>
      <c r="AP18" s="648">
        <v>87.046999999999997</v>
      </c>
      <c r="AQ18" s="648">
        <v>89.320999999999998</v>
      </c>
      <c r="AR18" s="648">
        <v>86.308000000000007</v>
      </c>
      <c r="AS18" s="648">
        <v>90.599000000000004</v>
      </c>
      <c r="AT18" s="648">
        <v>92.575999999999993</v>
      </c>
      <c r="AU18" s="648">
        <v>94.66</v>
      </c>
    </row>
    <row r="19" spans="17:47" ht="13.5" customHeight="1">
      <c r="Q19" s="568"/>
      <c r="S19" s="559" t="s">
        <v>569</v>
      </c>
      <c r="T19" s="558"/>
      <c r="U19" s="558"/>
      <c r="V19" s="557"/>
      <c r="W19" s="564"/>
      <c r="X19" s="564"/>
      <c r="Y19" s="564"/>
      <c r="Z19" s="564"/>
      <c r="AA19" s="564"/>
      <c r="AB19" s="564"/>
      <c r="AC19" s="564"/>
      <c r="AD19" s="564"/>
      <c r="AE19" s="564"/>
      <c r="AF19" s="564"/>
      <c r="AG19" s="564"/>
      <c r="AH19" s="648">
        <v>58.881999999999998</v>
      </c>
      <c r="AI19" s="648">
        <v>40.088999999999999</v>
      </c>
      <c r="AJ19" s="648">
        <v>46.91</v>
      </c>
      <c r="AK19" s="648">
        <v>45.912999999999997</v>
      </c>
      <c r="AL19" s="648">
        <v>46.985999999999997</v>
      </c>
      <c r="AM19" s="648">
        <v>57.704000000000001</v>
      </c>
      <c r="AN19" s="648">
        <v>53.731000000000002</v>
      </c>
      <c r="AO19" s="648">
        <v>49.463000000000001</v>
      </c>
      <c r="AP19" s="648">
        <v>56.762999999999998</v>
      </c>
      <c r="AQ19" s="648">
        <v>47.762999999999998</v>
      </c>
      <c r="AR19" s="648">
        <v>54.792000000000002</v>
      </c>
      <c r="AS19" s="648">
        <v>88.284000000000006</v>
      </c>
      <c r="AT19" s="648">
        <v>94.619</v>
      </c>
      <c r="AU19" s="648">
        <v>96.748999999999995</v>
      </c>
    </row>
    <row r="20" spans="17:47" ht="13.5" customHeight="1">
      <c r="Q20" s="568"/>
      <c r="T20" s="564"/>
      <c r="U20" s="564"/>
      <c r="V20" s="564"/>
      <c r="W20" s="564"/>
      <c r="X20" s="564"/>
      <c r="Y20" s="564"/>
      <c r="Z20" s="564"/>
      <c r="AA20" s="564"/>
      <c r="AB20" s="564"/>
      <c r="AC20" s="564"/>
      <c r="AD20" s="564"/>
      <c r="AE20" s="564"/>
      <c r="AF20" s="564"/>
      <c r="AG20" s="564"/>
      <c r="AH20" s="564"/>
      <c r="AI20" s="564"/>
      <c r="AJ20" s="564"/>
      <c r="AK20" s="564"/>
      <c r="AL20" s="564"/>
      <c r="AM20" s="564"/>
      <c r="AN20" s="564"/>
      <c r="AO20" s="564"/>
      <c r="AP20" s="564"/>
      <c r="AQ20" s="564"/>
      <c r="AR20" s="564"/>
      <c r="AS20" s="564"/>
    </row>
    <row r="21" spans="17:47" ht="13.5" customHeight="1">
      <c r="Q21" s="568"/>
      <c r="T21" s="564"/>
      <c r="U21" s="564"/>
      <c r="V21" s="564"/>
      <c r="W21" s="564"/>
      <c r="X21" s="564"/>
      <c r="Y21" s="564"/>
      <c r="Z21" s="564"/>
      <c r="AA21" s="564"/>
      <c r="AB21" s="564"/>
      <c r="AC21" s="564"/>
      <c r="AD21" s="564"/>
      <c r="AE21" s="564"/>
      <c r="AF21" s="564"/>
      <c r="AG21" s="564"/>
      <c r="AH21" s="564"/>
      <c r="AI21" s="564"/>
      <c r="AJ21" s="564"/>
      <c r="AK21" s="564"/>
      <c r="AL21" s="564"/>
      <c r="AM21" s="564"/>
      <c r="AN21" s="564"/>
      <c r="AO21" s="564"/>
      <c r="AP21" s="564"/>
      <c r="AQ21" s="564"/>
      <c r="AR21" s="564"/>
      <c r="AS21" s="564"/>
    </row>
    <row r="22" spans="17:47" ht="13.5" customHeight="1">
      <c r="Q22" s="568"/>
      <c r="T22" s="564"/>
      <c r="U22" s="564"/>
      <c r="V22" s="564"/>
      <c r="W22" s="564"/>
      <c r="X22" s="564"/>
      <c r="Y22" s="564"/>
      <c r="Z22" s="564"/>
      <c r="AA22" s="564"/>
      <c r="AB22" s="564"/>
      <c r="AC22" s="564"/>
      <c r="AD22" s="564"/>
      <c r="AE22" s="564"/>
      <c r="AF22" s="564"/>
      <c r="AG22" s="564"/>
      <c r="AH22" s="564"/>
      <c r="AI22" s="564"/>
      <c r="AJ22" s="564"/>
      <c r="AK22" s="564"/>
      <c r="AL22" s="564"/>
      <c r="AM22" s="564"/>
      <c r="AN22" s="564"/>
      <c r="AO22" s="564"/>
      <c r="AP22" s="564"/>
      <c r="AQ22" s="564"/>
      <c r="AR22" s="564"/>
      <c r="AS22" s="564"/>
      <c r="AT22" s="564"/>
      <c r="AU22" s="564"/>
    </row>
    <row r="23" spans="17:47" ht="13.5" customHeight="1">
      <c r="Q23" s="568"/>
      <c r="T23" s="564"/>
      <c r="U23" s="564"/>
      <c r="V23" s="564"/>
      <c r="W23" s="564"/>
      <c r="X23" s="564"/>
      <c r="Y23" s="564"/>
      <c r="Z23" s="564"/>
      <c r="AA23" s="564"/>
      <c r="AB23" s="564"/>
      <c r="AC23" s="564"/>
      <c r="AD23" s="564"/>
      <c r="AE23" s="564"/>
      <c r="AF23" s="564"/>
      <c r="AG23" s="564"/>
      <c r="AH23" s="564"/>
      <c r="AI23" s="564"/>
      <c r="AJ23" s="564"/>
      <c r="AK23" s="564"/>
      <c r="AL23" s="564"/>
      <c r="AM23" s="564"/>
      <c r="AN23" s="564"/>
      <c r="AO23" s="564"/>
      <c r="AP23" s="564"/>
      <c r="AQ23" s="564"/>
      <c r="AR23" s="564"/>
      <c r="AS23" s="564"/>
    </row>
    <row r="24" spans="17:47" s="565" customFormat="1" ht="15">
      <c r="Q24" s="568" t="s">
        <v>526</v>
      </c>
      <c r="R24" s="567">
        <f>R11+4</f>
        <v>36</v>
      </c>
      <c r="S24" s="567" t="s">
        <v>568</v>
      </c>
      <c r="T24" s="567"/>
      <c r="U24" s="567"/>
    </row>
    <row r="25" spans="17:47" s="565" customFormat="1" ht="16.5" customHeight="1">
      <c r="Q25" s="568"/>
      <c r="R25" s="567"/>
      <c r="S25" s="647" t="s">
        <v>524</v>
      </c>
      <c r="T25" s="646" t="s">
        <v>545</v>
      </c>
      <c r="U25" s="562"/>
      <c r="V25" s="561"/>
      <c r="W25" s="560">
        <v>1990</v>
      </c>
      <c r="X25" s="560">
        <f t="shared" ref="X25:AU25" si="2">W25+1</f>
        <v>1991</v>
      </c>
      <c r="Y25" s="560">
        <f t="shared" si="2"/>
        <v>1992</v>
      </c>
      <c r="Z25" s="560">
        <f t="shared" si="2"/>
        <v>1993</v>
      </c>
      <c r="AA25" s="560">
        <f t="shared" si="2"/>
        <v>1994</v>
      </c>
      <c r="AB25" s="560">
        <f t="shared" si="2"/>
        <v>1995</v>
      </c>
      <c r="AC25" s="560">
        <f t="shared" si="2"/>
        <v>1996</v>
      </c>
      <c r="AD25" s="560">
        <f t="shared" si="2"/>
        <v>1997</v>
      </c>
      <c r="AE25" s="560">
        <f t="shared" si="2"/>
        <v>1998</v>
      </c>
      <c r="AF25" s="560">
        <f t="shared" si="2"/>
        <v>1999</v>
      </c>
      <c r="AG25" s="560">
        <f t="shared" si="2"/>
        <v>2000</v>
      </c>
      <c r="AH25" s="560">
        <f t="shared" si="2"/>
        <v>2001</v>
      </c>
      <c r="AI25" s="560">
        <f t="shared" si="2"/>
        <v>2002</v>
      </c>
      <c r="AJ25" s="560">
        <f t="shared" si="2"/>
        <v>2003</v>
      </c>
      <c r="AK25" s="560">
        <f t="shared" si="2"/>
        <v>2004</v>
      </c>
      <c r="AL25" s="560">
        <f t="shared" si="2"/>
        <v>2005</v>
      </c>
      <c r="AM25" s="560">
        <f t="shared" si="2"/>
        <v>2006</v>
      </c>
      <c r="AN25" s="560">
        <f t="shared" si="2"/>
        <v>2007</v>
      </c>
      <c r="AO25" s="560">
        <f t="shared" si="2"/>
        <v>2008</v>
      </c>
      <c r="AP25" s="560">
        <f t="shared" si="2"/>
        <v>2009</v>
      </c>
      <c r="AQ25" s="560">
        <f t="shared" si="2"/>
        <v>2010</v>
      </c>
      <c r="AR25" s="560">
        <f t="shared" si="2"/>
        <v>2011</v>
      </c>
      <c r="AS25" s="560">
        <f t="shared" si="2"/>
        <v>2012</v>
      </c>
      <c r="AT25" s="560">
        <f t="shared" si="2"/>
        <v>2013</v>
      </c>
      <c r="AU25" s="560">
        <f t="shared" si="2"/>
        <v>2014</v>
      </c>
    </row>
    <row r="26" spans="17:47" s="576" customFormat="1" ht="16.5" customHeight="1">
      <c r="Q26" s="584"/>
      <c r="R26" s="583"/>
      <c r="S26" s="622"/>
      <c r="T26" s="614" t="s">
        <v>560</v>
      </c>
      <c r="U26" s="609"/>
      <c r="V26" s="608"/>
      <c r="W26" s="639">
        <v>8.2856000000000005</v>
      </c>
      <c r="X26" s="639">
        <v>8.2856000000000005</v>
      </c>
      <c r="Y26" s="639">
        <v>8.2856000000000005</v>
      </c>
      <c r="Z26" s="639">
        <v>8.2856000000000005</v>
      </c>
      <c r="AA26" s="639">
        <v>8.2856000000000005</v>
      </c>
      <c r="AB26" s="639">
        <v>8.2856000000000005</v>
      </c>
      <c r="AC26" s="639">
        <v>8.2856000000000005</v>
      </c>
      <c r="AD26" s="639">
        <v>8.2856000000000005</v>
      </c>
      <c r="AE26" s="639">
        <v>8.2856000000000005</v>
      </c>
      <c r="AF26" s="639">
        <v>8.2856000000000005</v>
      </c>
      <c r="AG26" s="639">
        <v>8.2024610004906542</v>
      </c>
      <c r="AH26" s="639">
        <v>7.9350800972538948</v>
      </c>
      <c r="AI26" s="639">
        <v>7.6672074139316253</v>
      </c>
      <c r="AJ26" s="639">
        <v>7.4220238273858659</v>
      </c>
      <c r="AK26" s="639">
        <v>7.1915891268498138</v>
      </c>
      <c r="AL26" s="639">
        <v>6.9056472119883043</v>
      </c>
      <c r="AM26" s="639">
        <v>6.504591890558399</v>
      </c>
      <c r="AN26" s="639">
        <v>6.1127679628144973</v>
      </c>
      <c r="AO26" s="639">
        <v>5.7789682810663852</v>
      </c>
      <c r="AP26" s="639">
        <v>5.4256197534895243</v>
      </c>
      <c r="AQ26" s="639">
        <v>5.1200217331671158</v>
      </c>
      <c r="AR26" s="639">
        <v>4.8557254910720502</v>
      </c>
      <c r="AS26" s="639">
        <v>4.5959111128811854</v>
      </c>
      <c r="AT26" s="639">
        <v>4.3419937242081099</v>
      </c>
      <c r="AU26" s="639">
        <v>4.1403280240691309</v>
      </c>
    </row>
    <row r="27" spans="17:47" s="576" customFormat="1" ht="16.5" customHeight="1">
      <c r="Q27" s="584"/>
      <c r="R27" s="583"/>
      <c r="S27" s="619"/>
      <c r="T27" s="641" t="s">
        <v>565</v>
      </c>
      <c r="U27" s="609"/>
      <c r="V27" s="608"/>
      <c r="W27" s="638">
        <v>14.536560000000001</v>
      </c>
      <c r="X27" s="638">
        <v>14.536559999999996</v>
      </c>
      <c r="Y27" s="638">
        <v>14.53656</v>
      </c>
      <c r="Z27" s="638">
        <v>14.536560000000001</v>
      </c>
      <c r="AA27" s="638">
        <v>14.536560000000003</v>
      </c>
      <c r="AB27" s="638">
        <v>14.53656</v>
      </c>
      <c r="AC27" s="638">
        <v>14.53656</v>
      </c>
      <c r="AD27" s="638">
        <v>14.536560000000001</v>
      </c>
      <c r="AE27" s="638">
        <v>14.536559999999998</v>
      </c>
      <c r="AF27" s="638">
        <v>14.53656</v>
      </c>
      <c r="AG27" s="638">
        <v>14.334999142485874</v>
      </c>
      <c r="AH27" s="638">
        <v>13.686765167367561</v>
      </c>
      <c r="AI27" s="638">
        <v>13.037338928494222</v>
      </c>
      <c r="AJ27" s="638">
        <v>12.405356834610632</v>
      </c>
      <c r="AK27" s="638">
        <v>11.831722773714352</v>
      </c>
      <c r="AL27" s="638">
        <v>11.214554333732965</v>
      </c>
      <c r="AM27" s="638">
        <v>10.487828024432899</v>
      </c>
      <c r="AN27" s="638">
        <v>9.7864685581342936</v>
      </c>
      <c r="AO27" s="639">
        <v>9.1815434833900955</v>
      </c>
      <c r="AP27" s="639">
        <v>8.4833134798435861</v>
      </c>
      <c r="AQ27" s="639">
        <v>7.8997684345581272</v>
      </c>
      <c r="AR27" s="639">
        <v>7.3992734674569602</v>
      </c>
      <c r="AS27" s="639">
        <v>6.854607179068668</v>
      </c>
      <c r="AT27" s="639">
        <v>6.3436847174131969</v>
      </c>
      <c r="AU27" s="639">
        <v>5.9194588940302575</v>
      </c>
    </row>
    <row r="28" spans="17:47" s="576" customFormat="1" ht="16.5" customHeight="1">
      <c r="Q28" s="584"/>
      <c r="R28" s="583"/>
      <c r="S28" s="619"/>
      <c r="T28" s="614" t="s">
        <v>550</v>
      </c>
      <c r="U28" s="609"/>
      <c r="V28" s="608"/>
      <c r="W28" s="632">
        <v>14</v>
      </c>
      <c r="X28" s="630">
        <v>14</v>
      </c>
      <c r="Y28" s="630">
        <v>14</v>
      </c>
      <c r="Z28" s="630">
        <v>14</v>
      </c>
      <c r="AA28" s="630">
        <v>14</v>
      </c>
      <c r="AB28" s="630">
        <v>14</v>
      </c>
      <c r="AC28" s="630">
        <v>14</v>
      </c>
      <c r="AD28" s="630">
        <v>14</v>
      </c>
      <c r="AE28" s="630">
        <v>14</v>
      </c>
      <c r="AF28" s="630">
        <v>14</v>
      </c>
      <c r="AG28" s="630">
        <v>14</v>
      </c>
      <c r="AH28" s="630">
        <v>14</v>
      </c>
      <c r="AI28" s="630">
        <v>14</v>
      </c>
      <c r="AJ28" s="630">
        <v>14</v>
      </c>
      <c r="AK28" s="630">
        <v>14</v>
      </c>
      <c r="AL28" s="630">
        <v>14</v>
      </c>
      <c r="AM28" s="630">
        <v>14</v>
      </c>
      <c r="AN28" s="630">
        <v>14</v>
      </c>
      <c r="AO28" s="631">
        <v>14</v>
      </c>
      <c r="AP28" s="630">
        <v>14</v>
      </c>
      <c r="AQ28" s="630">
        <v>14</v>
      </c>
      <c r="AR28" s="630">
        <v>14</v>
      </c>
      <c r="AS28" s="630">
        <v>14</v>
      </c>
      <c r="AT28" s="630">
        <v>14</v>
      </c>
      <c r="AU28" s="629">
        <v>14</v>
      </c>
    </row>
    <row r="29" spans="17:47" s="576" customFormat="1" ht="16.5" customHeight="1">
      <c r="Q29" s="584"/>
      <c r="R29" s="583"/>
      <c r="S29" s="619" t="s">
        <v>558</v>
      </c>
      <c r="T29" s="614" t="s">
        <v>557</v>
      </c>
      <c r="U29" s="609"/>
      <c r="V29" s="608"/>
      <c r="W29" s="638">
        <v>18.745000000000001</v>
      </c>
      <c r="X29" s="638">
        <v>18.745000000000001</v>
      </c>
      <c r="Y29" s="638">
        <v>18.745000000000001</v>
      </c>
      <c r="Z29" s="638">
        <v>18.745000000000001</v>
      </c>
      <c r="AA29" s="638">
        <v>18.745000000000001</v>
      </c>
      <c r="AB29" s="638">
        <v>18.745000000000001</v>
      </c>
      <c r="AC29" s="638">
        <v>18.745000000000001</v>
      </c>
      <c r="AD29" s="638">
        <v>18.745000000000001</v>
      </c>
      <c r="AE29" s="638">
        <v>18.661808872774529</v>
      </c>
      <c r="AF29" s="638">
        <v>18.332396866377934</v>
      </c>
      <c r="AG29" s="638">
        <v>17.958768164357895</v>
      </c>
      <c r="AH29" s="638">
        <v>17.592052528100108</v>
      </c>
      <c r="AI29" s="638">
        <v>16.834191551280774</v>
      </c>
      <c r="AJ29" s="638">
        <v>14.900925063713986</v>
      </c>
      <c r="AK29" s="638">
        <v>13.234356828888536</v>
      </c>
      <c r="AL29" s="638">
        <v>11.706011862360057</v>
      </c>
      <c r="AM29" s="638">
        <v>10.372298759553452</v>
      </c>
      <c r="AN29" s="639">
        <v>9.3241436389206882</v>
      </c>
      <c r="AO29" s="639">
        <v>8.4140501790203217</v>
      </c>
      <c r="AP29" s="639">
        <v>7.7816048102229924</v>
      </c>
      <c r="AQ29" s="639">
        <v>7.2201711445067955</v>
      </c>
      <c r="AR29" s="639">
        <v>6.7303730173105647</v>
      </c>
      <c r="AS29" s="639">
        <v>6.2635675269349038</v>
      </c>
      <c r="AT29" s="639">
        <v>5.8394024344216211</v>
      </c>
      <c r="AU29" s="639">
        <v>5.4816755315827823</v>
      </c>
    </row>
    <row r="30" spans="17:47" s="576" customFormat="1" ht="16.5" customHeight="1">
      <c r="Q30" s="584"/>
      <c r="R30" s="583"/>
      <c r="S30" s="619"/>
      <c r="T30" s="614" t="s">
        <v>556</v>
      </c>
      <c r="U30" s="609"/>
      <c r="V30" s="608"/>
      <c r="W30" s="638">
        <v>21.179814593308866</v>
      </c>
      <c r="X30" s="638">
        <v>21.178043421132479</v>
      </c>
      <c r="Y30" s="638">
        <v>21.179778652078781</v>
      </c>
      <c r="Z30" s="638">
        <v>21.171919921881155</v>
      </c>
      <c r="AA30" s="638">
        <v>21.193061214887663</v>
      </c>
      <c r="AB30" s="638">
        <v>21.21778964159547</v>
      </c>
      <c r="AC30" s="638">
        <v>21.201176890623938</v>
      </c>
      <c r="AD30" s="638">
        <v>21.200163315692595</v>
      </c>
      <c r="AE30" s="638">
        <v>21.211147670571457</v>
      </c>
      <c r="AF30" s="638">
        <v>21.242549732626287</v>
      </c>
      <c r="AG30" s="638">
        <v>21.216983973417666</v>
      </c>
      <c r="AH30" s="638">
        <v>20.754615162833513</v>
      </c>
      <c r="AI30" s="638">
        <v>19.331511765570198</v>
      </c>
      <c r="AJ30" s="638">
        <v>17.549770506576557</v>
      </c>
      <c r="AK30" s="638">
        <v>15.998358422539477</v>
      </c>
      <c r="AL30" s="638">
        <v>14.508363863671743</v>
      </c>
      <c r="AM30" s="638">
        <v>13.082617606598697</v>
      </c>
      <c r="AN30" s="638">
        <v>11.992870258369381</v>
      </c>
      <c r="AO30" s="638">
        <v>10.960021239714083</v>
      </c>
      <c r="AP30" s="638">
        <v>10.204931012254042</v>
      </c>
      <c r="AQ30" s="638">
        <v>9.5161602547879554</v>
      </c>
      <c r="AR30" s="639">
        <v>8.9175805222168378</v>
      </c>
      <c r="AS30" s="639">
        <v>8.3419212848635329</v>
      </c>
      <c r="AT30" s="639">
        <v>7.8200230954720338</v>
      </c>
      <c r="AU30" s="639">
        <v>7.3723261880381061</v>
      </c>
    </row>
    <row r="31" spans="17:47" s="576" customFormat="1" ht="16.5" customHeight="1">
      <c r="Q31" s="584"/>
      <c r="R31" s="583"/>
      <c r="S31" s="619"/>
      <c r="T31" s="614" t="s">
        <v>555</v>
      </c>
      <c r="U31" s="609"/>
      <c r="V31" s="608"/>
      <c r="W31" s="632">
        <v>14</v>
      </c>
      <c r="X31" s="630">
        <v>14</v>
      </c>
      <c r="Y31" s="630">
        <v>14</v>
      </c>
      <c r="Z31" s="630">
        <v>14</v>
      </c>
      <c r="AA31" s="630">
        <v>14</v>
      </c>
      <c r="AB31" s="630">
        <v>14</v>
      </c>
      <c r="AC31" s="630">
        <v>14</v>
      </c>
      <c r="AD31" s="630">
        <v>14</v>
      </c>
      <c r="AE31" s="630">
        <v>14</v>
      </c>
      <c r="AF31" s="630">
        <v>14</v>
      </c>
      <c r="AG31" s="630">
        <v>14</v>
      </c>
      <c r="AH31" s="630">
        <v>14</v>
      </c>
      <c r="AI31" s="630">
        <v>14</v>
      </c>
      <c r="AJ31" s="630">
        <v>14</v>
      </c>
      <c r="AK31" s="630">
        <v>14</v>
      </c>
      <c r="AL31" s="630">
        <v>14</v>
      </c>
      <c r="AM31" s="630">
        <v>14</v>
      </c>
      <c r="AN31" s="630">
        <v>14</v>
      </c>
      <c r="AO31" s="631">
        <v>14</v>
      </c>
      <c r="AP31" s="630">
        <v>14</v>
      </c>
      <c r="AQ31" s="630">
        <v>14</v>
      </c>
      <c r="AR31" s="630">
        <v>14</v>
      </c>
      <c r="AS31" s="630">
        <v>14</v>
      </c>
      <c r="AT31" s="630">
        <v>14</v>
      </c>
      <c r="AU31" s="629">
        <v>14</v>
      </c>
    </row>
    <row r="32" spans="17:47" s="576" customFormat="1" ht="16.5" customHeight="1">
      <c r="Q32" s="584"/>
      <c r="R32" s="583"/>
      <c r="S32" s="618"/>
      <c r="T32" s="610" t="s">
        <v>548</v>
      </c>
      <c r="U32" s="609"/>
      <c r="V32" s="608"/>
      <c r="W32" s="632">
        <v>14</v>
      </c>
      <c r="X32" s="630">
        <v>14</v>
      </c>
      <c r="Y32" s="630">
        <v>14</v>
      </c>
      <c r="Z32" s="630">
        <v>14</v>
      </c>
      <c r="AA32" s="630">
        <v>14</v>
      </c>
      <c r="AB32" s="630">
        <v>14</v>
      </c>
      <c r="AC32" s="630">
        <v>14</v>
      </c>
      <c r="AD32" s="630">
        <v>14</v>
      </c>
      <c r="AE32" s="630">
        <v>14</v>
      </c>
      <c r="AF32" s="630">
        <v>14</v>
      </c>
      <c r="AG32" s="630">
        <v>14</v>
      </c>
      <c r="AH32" s="630">
        <v>14</v>
      </c>
      <c r="AI32" s="630">
        <v>14</v>
      </c>
      <c r="AJ32" s="630">
        <v>14</v>
      </c>
      <c r="AK32" s="630">
        <v>14</v>
      </c>
      <c r="AL32" s="630">
        <v>14</v>
      </c>
      <c r="AM32" s="630">
        <v>14</v>
      </c>
      <c r="AN32" s="630">
        <v>14</v>
      </c>
      <c r="AO32" s="631">
        <v>14</v>
      </c>
      <c r="AP32" s="630">
        <v>14</v>
      </c>
      <c r="AQ32" s="630">
        <v>14</v>
      </c>
      <c r="AR32" s="630">
        <v>14</v>
      </c>
      <c r="AS32" s="630">
        <v>14</v>
      </c>
      <c r="AT32" s="630">
        <v>14</v>
      </c>
      <c r="AU32" s="629">
        <v>14</v>
      </c>
    </row>
    <row r="33" spans="1:48" s="576" customFormat="1" ht="16.5" customHeight="1">
      <c r="Q33" s="584"/>
      <c r="R33" s="583"/>
      <c r="S33" s="622"/>
      <c r="T33" s="614" t="s">
        <v>552</v>
      </c>
      <c r="U33" s="609"/>
      <c r="V33" s="608"/>
      <c r="W33" s="638">
        <v>11.330916755381233</v>
      </c>
      <c r="X33" s="638">
        <v>11.480409835037024</v>
      </c>
      <c r="Y33" s="638">
        <v>11.683202102401633</v>
      </c>
      <c r="Z33" s="638">
        <v>11.859026896554449</v>
      </c>
      <c r="AA33" s="638">
        <v>12.03795343591918</v>
      </c>
      <c r="AB33" s="638">
        <v>12.200757955935048</v>
      </c>
      <c r="AC33" s="638">
        <v>12.369646878461628</v>
      </c>
      <c r="AD33" s="638">
        <v>12.495889526296242</v>
      </c>
      <c r="AE33" s="638">
        <v>12.56837440435835</v>
      </c>
      <c r="AF33" s="638">
        <v>12.551514847992921</v>
      </c>
      <c r="AG33" s="638">
        <v>12.580572634720319</v>
      </c>
      <c r="AH33" s="638">
        <v>12.630370461621325</v>
      </c>
      <c r="AI33" s="638">
        <v>12.694503012977096</v>
      </c>
      <c r="AJ33" s="638">
        <v>12.749851366261952</v>
      </c>
      <c r="AK33" s="638">
        <v>12.769594162227802</v>
      </c>
      <c r="AL33" s="638">
        <v>12.771408868159712</v>
      </c>
      <c r="AM33" s="638">
        <v>12.780904380313435</v>
      </c>
      <c r="AN33" s="638">
        <v>12.787991701427217</v>
      </c>
      <c r="AO33" s="638">
        <v>12.755514021507635</v>
      </c>
      <c r="AP33" s="638">
        <v>12.678585019232285</v>
      </c>
      <c r="AQ33" s="638">
        <v>12.62085627960775</v>
      </c>
      <c r="AR33" s="638">
        <v>12.590664644871442</v>
      </c>
      <c r="AS33" s="638">
        <v>12.699569491024084</v>
      </c>
      <c r="AT33" s="638">
        <v>12.893600064092087</v>
      </c>
      <c r="AU33" s="638">
        <v>13.066464955270092</v>
      </c>
    </row>
    <row r="34" spans="1:48" s="576" customFormat="1" ht="16.5" customHeight="1">
      <c r="Q34" s="584"/>
      <c r="R34" s="583"/>
      <c r="S34" s="619"/>
      <c r="T34" s="614" t="s">
        <v>550</v>
      </c>
      <c r="U34" s="621"/>
      <c r="V34" s="620"/>
      <c r="W34" s="638">
        <v>19</v>
      </c>
      <c r="X34" s="638">
        <v>19</v>
      </c>
      <c r="Y34" s="638">
        <v>18</v>
      </c>
      <c r="Z34" s="638">
        <v>18</v>
      </c>
      <c r="AA34" s="638">
        <v>18</v>
      </c>
      <c r="AB34" s="638">
        <v>18</v>
      </c>
      <c r="AC34" s="638">
        <v>18</v>
      </c>
      <c r="AD34" s="638">
        <v>18</v>
      </c>
      <c r="AE34" s="638">
        <v>18</v>
      </c>
      <c r="AF34" s="638">
        <v>17</v>
      </c>
      <c r="AG34" s="638">
        <v>17</v>
      </c>
      <c r="AH34" s="638">
        <v>17</v>
      </c>
      <c r="AI34" s="638">
        <v>17</v>
      </c>
      <c r="AJ34" s="638">
        <v>17</v>
      </c>
      <c r="AK34" s="638">
        <v>17</v>
      </c>
      <c r="AL34" s="638">
        <v>17</v>
      </c>
      <c r="AM34" s="638">
        <v>17</v>
      </c>
      <c r="AN34" s="638">
        <v>17</v>
      </c>
      <c r="AO34" s="638">
        <v>17</v>
      </c>
      <c r="AP34" s="638">
        <v>17</v>
      </c>
      <c r="AQ34" s="638">
        <v>17</v>
      </c>
      <c r="AR34" s="638">
        <v>17</v>
      </c>
      <c r="AS34" s="638">
        <v>17</v>
      </c>
      <c r="AT34" s="638">
        <v>17</v>
      </c>
      <c r="AU34" s="638">
        <v>17</v>
      </c>
    </row>
    <row r="35" spans="1:48" s="576" customFormat="1" ht="16.5" customHeight="1">
      <c r="Q35" s="584"/>
      <c r="R35" s="583"/>
      <c r="S35" s="619" t="s">
        <v>523</v>
      </c>
      <c r="T35" s="614" t="s">
        <v>556</v>
      </c>
      <c r="U35" s="609"/>
      <c r="V35" s="608"/>
      <c r="W35" s="638">
        <v>9.6150147218416642</v>
      </c>
      <c r="X35" s="638">
        <v>9.7352935571834891</v>
      </c>
      <c r="Y35" s="638">
        <v>9.9028058311590232</v>
      </c>
      <c r="Z35" s="638">
        <v>10.097226701820983</v>
      </c>
      <c r="AA35" s="638">
        <v>10.375234235901402</v>
      </c>
      <c r="AB35" s="638">
        <v>10.702044533197059</v>
      </c>
      <c r="AC35" s="638">
        <v>10.85947093648198</v>
      </c>
      <c r="AD35" s="638">
        <v>10.873420469148341</v>
      </c>
      <c r="AE35" s="638">
        <v>10.607949759837146</v>
      </c>
      <c r="AF35" s="638">
        <v>10.364596171259787</v>
      </c>
      <c r="AG35" s="638">
        <v>10.096529091764719</v>
      </c>
      <c r="AH35" s="638">
        <v>9.8449628747155895</v>
      </c>
      <c r="AI35" s="638">
        <v>9.6332202080244933</v>
      </c>
      <c r="AJ35" s="638">
        <v>9.2581094923120641</v>
      </c>
      <c r="AK35" s="638">
        <v>8.9711014418106956</v>
      </c>
      <c r="AL35" s="639">
        <v>8.6921927122826403</v>
      </c>
      <c r="AM35" s="639">
        <v>8.6124020361101365</v>
      </c>
      <c r="AN35" s="639">
        <v>8.6227340654555586</v>
      </c>
      <c r="AO35" s="639">
        <v>8.5338352579404191</v>
      </c>
      <c r="AP35" s="639">
        <v>8.5097182148527892</v>
      </c>
      <c r="AQ35" s="639">
        <v>8.47457019063026</v>
      </c>
      <c r="AR35" s="639">
        <v>8.4341280707356088</v>
      </c>
      <c r="AS35" s="639">
        <v>8.4037644540657901</v>
      </c>
      <c r="AT35" s="639">
        <v>8.3711254116042468</v>
      </c>
      <c r="AU35" s="639">
        <v>8.3336935980758966</v>
      </c>
    </row>
    <row r="36" spans="1:48" s="576" customFormat="1" ht="16.5" customHeight="1">
      <c r="Q36" s="584"/>
      <c r="R36" s="583"/>
      <c r="S36" s="619"/>
      <c r="T36" s="614" t="s">
        <v>555</v>
      </c>
      <c r="U36" s="609"/>
      <c r="V36" s="608"/>
      <c r="W36" s="638">
        <v>17</v>
      </c>
      <c r="X36" s="638">
        <v>16</v>
      </c>
      <c r="Y36" s="638">
        <v>16</v>
      </c>
      <c r="Z36" s="638">
        <v>16</v>
      </c>
      <c r="AA36" s="638">
        <v>16</v>
      </c>
      <c r="AB36" s="638">
        <v>16</v>
      </c>
      <c r="AC36" s="638">
        <v>16</v>
      </c>
      <c r="AD36" s="638">
        <v>16</v>
      </c>
      <c r="AE36" s="638">
        <v>16</v>
      </c>
      <c r="AF36" s="638">
        <v>15</v>
      </c>
      <c r="AG36" s="638">
        <v>15</v>
      </c>
      <c r="AH36" s="638">
        <v>15</v>
      </c>
      <c r="AI36" s="638">
        <v>15</v>
      </c>
      <c r="AJ36" s="638">
        <v>14.846901104377032</v>
      </c>
      <c r="AK36" s="638">
        <v>14.418612234094869</v>
      </c>
      <c r="AL36" s="638">
        <v>13.9359869028875</v>
      </c>
      <c r="AM36" s="638">
        <v>13.380243720063293</v>
      </c>
      <c r="AN36" s="638">
        <v>12.922982817412811</v>
      </c>
      <c r="AO36" s="638">
        <v>12.510042864811565</v>
      </c>
      <c r="AP36" s="638">
        <v>12.243848367622332</v>
      </c>
      <c r="AQ36" s="638">
        <v>11.912003165026896</v>
      </c>
      <c r="AR36" s="638">
        <v>11.429717476296767</v>
      </c>
      <c r="AS36" s="638">
        <v>10.879119080098459</v>
      </c>
      <c r="AT36" s="638">
        <v>10.261958241906417</v>
      </c>
      <c r="AU36" s="638">
        <v>9.6489796816571012</v>
      </c>
    </row>
    <row r="37" spans="1:48" s="576" customFormat="1" ht="16.5" customHeight="1">
      <c r="Q37" s="584"/>
      <c r="R37" s="583"/>
      <c r="S37" s="618"/>
      <c r="T37" s="610" t="s">
        <v>548</v>
      </c>
      <c r="U37" s="609"/>
      <c r="V37" s="608"/>
      <c r="W37" s="638">
        <v>17</v>
      </c>
      <c r="X37" s="638">
        <v>17</v>
      </c>
      <c r="Y37" s="638">
        <v>16</v>
      </c>
      <c r="Z37" s="638">
        <v>16</v>
      </c>
      <c r="AA37" s="638">
        <v>15</v>
      </c>
      <c r="AB37" s="638">
        <v>15</v>
      </c>
      <c r="AC37" s="638">
        <v>15</v>
      </c>
      <c r="AD37" s="638">
        <v>14</v>
      </c>
      <c r="AE37" s="638">
        <v>14</v>
      </c>
      <c r="AF37" s="638">
        <v>13</v>
      </c>
      <c r="AG37" s="638">
        <v>13</v>
      </c>
      <c r="AH37" s="638">
        <v>13</v>
      </c>
      <c r="AI37" s="638">
        <v>13</v>
      </c>
      <c r="AJ37" s="638">
        <v>13</v>
      </c>
      <c r="AK37" s="638">
        <v>13</v>
      </c>
      <c r="AL37" s="638">
        <v>13</v>
      </c>
      <c r="AM37" s="638">
        <v>13</v>
      </c>
      <c r="AN37" s="638">
        <v>13</v>
      </c>
      <c r="AO37" s="638">
        <v>13</v>
      </c>
      <c r="AP37" s="638">
        <v>13</v>
      </c>
      <c r="AQ37" s="638">
        <v>13</v>
      </c>
      <c r="AR37" s="638">
        <v>13</v>
      </c>
      <c r="AS37" s="638">
        <v>13</v>
      </c>
      <c r="AT37" s="638">
        <v>13</v>
      </c>
      <c r="AU37" s="638">
        <v>13</v>
      </c>
    </row>
    <row r="38" spans="1:48" s="576" customFormat="1" ht="15">
      <c r="Q38" s="584"/>
      <c r="R38" s="583"/>
      <c r="S38" s="615"/>
      <c r="T38" s="614" t="s">
        <v>552</v>
      </c>
      <c r="U38" s="609"/>
      <c r="V38" s="608"/>
      <c r="W38" s="632">
        <v>13.343999999999999</v>
      </c>
      <c r="X38" s="630">
        <v>13.343999999999999</v>
      </c>
      <c r="Y38" s="630">
        <v>13.343999999999999</v>
      </c>
      <c r="Z38" s="630">
        <v>13.343999999999999</v>
      </c>
      <c r="AA38" s="630">
        <v>13.343999999999999</v>
      </c>
      <c r="AB38" s="630">
        <v>13.343999999999999</v>
      </c>
      <c r="AC38" s="630">
        <v>13.343999999999999</v>
      </c>
      <c r="AD38" s="630">
        <v>13.343999999999999</v>
      </c>
      <c r="AE38" s="630">
        <v>13.343999999999999</v>
      </c>
      <c r="AF38" s="630">
        <v>13.343999999999999</v>
      </c>
      <c r="AG38" s="630">
        <v>13.343999999999999</v>
      </c>
      <c r="AH38" s="630">
        <v>13.343999999999999</v>
      </c>
      <c r="AI38" s="630">
        <v>13.343999999999999</v>
      </c>
      <c r="AJ38" s="630">
        <v>13.343999999999999</v>
      </c>
      <c r="AK38" s="630">
        <v>13.343999999999999</v>
      </c>
      <c r="AL38" s="630">
        <v>13.343999999999999</v>
      </c>
      <c r="AM38" s="630">
        <v>13.343999999999999</v>
      </c>
      <c r="AN38" s="630">
        <v>13.343999999999999</v>
      </c>
      <c r="AO38" s="631">
        <v>13.343999999999999</v>
      </c>
      <c r="AP38" s="630">
        <v>13.343999999999999</v>
      </c>
      <c r="AQ38" s="630">
        <v>13.343999999999999</v>
      </c>
      <c r="AR38" s="630">
        <v>13.343999999999999</v>
      </c>
      <c r="AS38" s="630">
        <v>13.343999999999999</v>
      </c>
      <c r="AT38" s="630">
        <v>13.343999999999999</v>
      </c>
      <c r="AU38" s="629">
        <v>13.343999999999999</v>
      </c>
    </row>
    <row r="39" spans="1:48" s="576" customFormat="1" ht="15">
      <c r="Q39" s="584"/>
      <c r="R39" s="583"/>
      <c r="S39" s="613" t="s">
        <v>551</v>
      </c>
      <c r="T39" s="610" t="s">
        <v>550</v>
      </c>
      <c r="U39" s="609"/>
      <c r="V39" s="608"/>
      <c r="W39" s="632">
        <v>50</v>
      </c>
      <c r="X39" s="630">
        <v>50</v>
      </c>
      <c r="Y39" s="630">
        <v>50</v>
      </c>
      <c r="Z39" s="630">
        <v>50</v>
      </c>
      <c r="AA39" s="630">
        <v>50</v>
      </c>
      <c r="AB39" s="630">
        <v>50</v>
      </c>
      <c r="AC39" s="630">
        <v>50</v>
      </c>
      <c r="AD39" s="630">
        <v>50</v>
      </c>
      <c r="AE39" s="630">
        <v>50</v>
      </c>
      <c r="AF39" s="630">
        <v>50</v>
      </c>
      <c r="AG39" s="630">
        <v>50</v>
      </c>
      <c r="AH39" s="630">
        <v>50</v>
      </c>
      <c r="AI39" s="630">
        <v>50</v>
      </c>
      <c r="AJ39" s="630">
        <v>50</v>
      </c>
      <c r="AK39" s="630">
        <v>50</v>
      </c>
      <c r="AL39" s="630">
        <v>50</v>
      </c>
      <c r="AM39" s="630">
        <v>50</v>
      </c>
      <c r="AN39" s="630">
        <v>50</v>
      </c>
      <c r="AO39" s="631">
        <v>50</v>
      </c>
      <c r="AP39" s="630">
        <v>50</v>
      </c>
      <c r="AQ39" s="630">
        <v>50</v>
      </c>
      <c r="AR39" s="630">
        <v>50</v>
      </c>
      <c r="AS39" s="630">
        <v>50</v>
      </c>
      <c r="AT39" s="630">
        <v>50</v>
      </c>
      <c r="AU39" s="629">
        <v>50</v>
      </c>
    </row>
    <row r="40" spans="1:48" s="628" customFormat="1" ht="15">
      <c r="Q40" s="645"/>
      <c r="R40" s="644"/>
      <c r="S40" s="613"/>
      <c r="T40" s="612" t="s">
        <v>549</v>
      </c>
      <c r="U40" s="609"/>
      <c r="V40" s="608"/>
      <c r="W40" s="632">
        <v>92.875</v>
      </c>
      <c r="X40" s="630">
        <v>92.875</v>
      </c>
      <c r="Y40" s="630">
        <v>92.875</v>
      </c>
      <c r="Z40" s="630">
        <v>92.875</v>
      </c>
      <c r="AA40" s="630">
        <v>92.875</v>
      </c>
      <c r="AB40" s="630">
        <v>92.875</v>
      </c>
      <c r="AC40" s="630">
        <v>92.875</v>
      </c>
      <c r="AD40" s="630">
        <v>92.875</v>
      </c>
      <c r="AE40" s="630">
        <v>92.875</v>
      </c>
      <c r="AF40" s="630">
        <v>92.875</v>
      </c>
      <c r="AG40" s="630">
        <v>92.875</v>
      </c>
      <c r="AH40" s="630">
        <v>92.875</v>
      </c>
      <c r="AI40" s="630">
        <v>92.875</v>
      </c>
      <c r="AJ40" s="630">
        <v>92.875</v>
      </c>
      <c r="AK40" s="630">
        <v>92.875</v>
      </c>
      <c r="AL40" s="630">
        <v>92.875</v>
      </c>
      <c r="AM40" s="630">
        <v>92.875</v>
      </c>
      <c r="AN40" s="630">
        <v>92.875</v>
      </c>
      <c r="AO40" s="631">
        <v>92.875</v>
      </c>
      <c r="AP40" s="630">
        <v>92.875</v>
      </c>
      <c r="AQ40" s="630">
        <v>92.875</v>
      </c>
      <c r="AR40" s="630">
        <v>92.875</v>
      </c>
      <c r="AS40" s="630">
        <v>92.875</v>
      </c>
      <c r="AT40" s="630">
        <v>92.875</v>
      </c>
      <c r="AU40" s="629">
        <v>92.875</v>
      </c>
    </row>
    <row r="41" spans="1:48" s="576" customFormat="1" ht="15">
      <c r="Q41" s="584"/>
      <c r="R41" s="583"/>
      <c r="S41" s="611"/>
      <c r="T41" s="610" t="s">
        <v>548</v>
      </c>
      <c r="U41" s="609"/>
      <c r="V41" s="608"/>
      <c r="W41" s="632">
        <v>104.99202315154523</v>
      </c>
      <c r="X41" s="630">
        <v>104.99202315154523</v>
      </c>
      <c r="Y41" s="630">
        <v>104.99202315154523</v>
      </c>
      <c r="Z41" s="630">
        <v>104.99202315154523</v>
      </c>
      <c r="AA41" s="630">
        <v>104.99202315154523</v>
      </c>
      <c r="AB41" s="630">
        <v>104.99202315154523</v>
      </c>
      <c r="AC41" s="630">
        <v>104.99202315154523</v>
      </c>
      <c r="AD41" s="630">
        <v>104.99202315154523</v>
      </c>
      <c r="AE41" s="630">
        <v>104.99202315154523</v>
      </c>
      <c r="AF41" s="630">
        <v>104.99202315154523</v>
      </c>
      <c r="AG41" s="630">
        <v>104.99202315154523</v>
      </c>
      <c r="AH41" s="630">
        <v>104.99202315154523</v>
      </c>
      <c r="AI41" s="630">
        <v>104.99202315154523</v>
      </c>
      <c r="AJ41" s="630">
        <v>104.99202315154523</v>
      </c>
      <c r="AK41" s="630">
        <v>104.99202315154523</v>
      </c>
      <c r="AL41" s="630">
        <v>104.99202315154523</v>
      </c>
      <c r="AM41" s="630">
        <v>104.99202315154523</v>
      </c>
      <c r="AN41" s="630">
        <v>104.99202315154523</v>
      </c>
      <c r="AO41" s="631">
        <v>104.99202315154523</v>
      </c>
      <c r="AP41" s="630">
        <v>104.99202315154523</v>
      </c>
      <c r="AQ41" s="630">
        <v>104.99202315154523</v>
      </c>
      <c r="AR41" s="630">
        <v>104.99202315154523</v>
      </c>
      <c r="AS41" s="630">
        <v>104.99202315154523</v>
      </c>
      <c r="AT41" s="630">
        <v>104.99202315154523</v>
      </c>
      <c r="AU41" s="629">
        <v>104.99202315154523</v>
      </c>
    </row>
    <row r="42" spans="1:48" s="565" customFormat="1" ht="15">
      <c r="Q42" s="568"/>
      <c r="R42" s="567"/>
      <c r="U42" s="624"/>
      <c r="V42" s="623"/>
      <c r="W42" s="626"/>
      <c r="X42" s="626"/>
      <c r="Y42" s="627"/>
      <c r="Z42" s="627"/>
      <c r="AA42" s="627"/>
      <c r="AB42" s="626"/>
      <c r="AC42" s="626"/>
      <c r="AD42" s="626"/>
      <c r="AE42" s="626"/>
      <c r="AF42" s="626"/>
      <c r="AG42" s="626"/>
      <c r="AH42" s="626"/>
      <c r="AI42" s="626"/>
      <c r="AJ42" s="626"/>
      <c r="AK42" s="625" t="s">
        <v>567</v>
      </c>
      <c r="AL42" s="623"/>
      <c r="AM42" s="623"/>
      <c r="AN42" s="623"/>
      <c r="AO42" s="623"/>
      <c r="AP42" s="623"/>
      <c r="AQ42" s="623"/>
      <c r="AR42" s="623"/>
      <c r="AS42" s="623"/>
      <c r="AT42" s="623"/>
      <c r="AU42" s="623"/>
    </row>
    <row r="43" spans="1:48" s="576" customFormat="1" ht="15">
      <c r="Q43" s="584" t="s">
        <v>526</v>
      </c>
      <c r="R43" s="583">
        <f>R24+1</f>
        <v>37</v>
      </c>
      <c r="S43" s="583" t="s">
        <v>566</v>
      </c>
      <c r="T43" s="583"/>
      <c r="AV43" s="628"/>
    </row>
    <row r="44" spans="1:48" s="576" customFormat="1" ht="16.5" customHeight="1">
      <c r="A44" s="565"/>
      <c r="B44" s="565"/>
      <c r="C44" s="565"/>
      <c r="D44" s="565"/>
      <c r="E44" s="565"/>
      <c r="F44" s="565"/>
      <c r="G44" s="565"/>
      <c r="H44" s="565"/>
      <c r="I44" s="565"/>
      <c r="J44" s="565"/>
      <c r="K44" s="565"/>
      <c r="L44" s="565"/>
      <c r="M44" s="565"/>
      <c r="N44" s="565"/>
      <c r="O44" s="565"/>
      <c r="P44" s="565"/>
      <c r="Q44" s="568"/>
      <c r="R44" s="567"/>
      <c r="S44" s="643" t="s">
        <v>524</v>
      </c>
      <c r="T44" s="643" t="s">
        <v>545</v>
      </c>
      <c r="U44" s="562"/>
      <c r="V44" s="561"/>
      <c r="W44" s="642">
        <v>1990</v>
      </c>
      <c r="X44" s="642">
        <f t="shared" ref="X44:AU44" si="3">W44+1</f>
        <v>1991</v>
      </c>
      <c r="Y44" s="642">
        <f t="shared" si="3"/>
        <v>1992</v>
      </c>
      <c r="Z44" s="642">
        <f t="shared" si="3"/>
        <v>1993</v>
      </c>
      <c r="AA44" s="642">
        <f t="shared" si="3"/>
        <v>1994</v>
      </c>
      <c r="AB44" s="642">
        <f t="shared" si="3"/>
        <v>1995</v>
      </c>
      <c r="AC44" s="642">
        <f t="shared" si="3"/>
        <v>1996</v>
      </c>
      <c r="AD44" s="642">
        <f t="shared" si="3"/>
        <v>1997</v>
      </c>
      <c r="AE44" s="642">
        <f t="shared" si="3"/>
        <v>1998</v>
      </c>
      <c r="AF44" s="642">
        <f t="shared" si="3"/>
        <v>1999</v>
      </c>
      <c r="AG44" s="642">
        <f t="shared" si="3"/>
        <v>2000</v>
      </c>
      <c r="AH44" s="642">
        <f t="shared" si="3"/>
        <v>2001</v>
      </c>
      <c r="AI44" s="642">
        <f t="shared" si="3"/>
        <v>2002</v>
      </c>
      <c r="AJ44" s="642">
        <f t="shared" si="3"/>
        <v>2003</v>
      </c>
      <c r="AK44" s="642">
        <f t="shared" si="3"/>
        <v>2004</v>
      </c>
      <c r="AL44" s="642">
        <f t="shared" si="3"/>
        <v>2005</v>
      </c>
      <c r="AM44" s="642">
        <f t="shared" si="3"/>
        <v>2006</v>
      </c>
      <c r="AN44" s="642">
        <f t="shared" si="3"/>
        <v>2007</v>
      </c>
      <c r="AO44" s="642">
        <f t="shared" si="3"/>
        <v>2008</v>
      </c>
      <c r="AP44" s="642">
        <f t="shared" si="3"/>
        <v>2009</v>
      </c>
      <c r="AQ44" s="642">
        <f t="shared" si="3"/>
        <v>2010</v>
      </c>
      <c r="AR44" s="642">
        <f t="shared" si="3"/>
        <v>2011</v>
      </c>
      <c r="AS44" s="642">
        <f t="shared" si="3"/>
        <v>2012</v>
      </c>
      <c r="AT44" s="642">
        <f t="shared" si="3"/>
        <v>2013</v>
      </c>
      <c r="AU44" s="642">
        <f t="shared" si="3"/>
        <v>2014</v>
      </c>
      <c r="AV44" s="603"/>
    </row>
    <row r="45" spans="1:48" s="576" customFormat="1" ht="16.5" customHeight="1">
      <c r="Q45" s="584"/>
      <c r="R45" s="583"/>
      <c r="S45" s="622"/>
      <c r="T45" s="614" t="s">
        <v>560</v>
      </c>
      <c r="U45" s="609"/>
      <c r="V45" s="608"/>
      <c r="W45" s="638">
        <v>14.229599999999998</v>
      </c>
      <c r="X45" s="638">
        <v>14.229599999999998</v>
      </c>
      <c r="Y45" s="638">
        <v>14.229599999999998</v>
      </c>
      <c r="Z45" s="638">
        <v>14.229599999999998</v>
      </c>
      <c r="AA45" s="638">
        <v>14.229599999999998</v>
      </c>
      <c r="AB45" s="638">
        <v>14.229599999999998</v>
      </c>
      <c r="AC45" s="638">
        <v>14.229599999999998</v>
      </c>
      <c r="AD45" s="638">
        <v>14.229599999999998</v>
      </c>
      <c r="AE45" s="638">
        <v>14.229599999999998</v>
      </c>
      <c r="AF45" s="638">
        <v>14.229599999999998</v>
      </c>
      <c r="AG45" s="638">
        <v>13.922934816638453</v>
      </c>
      <c r="AH45" s="638">
        <v>12.936677895068717</v>
      </c>
      <c r="AI45" s="638">
        <v>11.948607001344076</v>
      </c>
      <c r="AJ45" s="638">
        <v>11.044226746962453</v>
      </c>
      <c r="AK45" s="638">
        <v>10.19424899753324</v>
      </c>
      <c r="AL45" s="639">
        <v>9.324433146720521</v>
      </c>
      <c r="AM45" s="639">
        <v>8.3915784054430276</v>
      </c>
      <c r="AN45" s="639">
        <v>7.4914763136255544</v>
      </c>
      <c r="AO45" s="639">
        <v>6.7234432439504559</v>
      </c>
      <c r="AP45" s="639">
        <v>5.9041855216692571</v>
      </c>
      <c r="AQ45" s="639">
        <v>5.2082917320458852</v>
      </c>
      <c r="AR45" s="639">
        <v>4.6348065631889499</v>
      </c>
      <c r="AS45" s="639">
        <v>4.0791765328641105</v>
      </c>
      <c r="AT45" s="639">
        <v>3.5642055724212862</v>
      </c>
      <c r="AU45" s="639">
        <v>3.1779545929610435</v>
      </c>
      <c r="AV45" s="640"/>
    </row>
    <row r="46" spans="1:48" s="576" customFormat="1" ht="16.5" customHeight="1">
      <c r="Q46" s="584"/>
      <c r="R46" s="583"/>
      <c r="S46" s="619"/>
      <c r="T46" s="641" t="s">
        <v>565</v>
      </c>
      <c r="U46" s="609"/>
      <c r="V46" s="608"/>
      <c r="W46" s="638">
        <v>23.742666666666665</v>
      </c>
      <c r="X46" s="638">
        <v>23.742666666666665</v>
      </c>
      <c r="Y46" s="638">
        <v>23.742666666666665</v>
      </c>
      <c r="Z46" s="638">
        <v>23.742666666666665</v>
      </c>
      <c r="AA46" s="638">
        <v>23.742666666666665</v>
      </c>
      <c r="AB46" s="638">
        <v>23.742666666666668</v>
      </c>
      <c r="AC46" s="638">
        <v>23.742666666666665</v>
      </c>
      <c r="AD46" s="638">
        <v>23.42331299351752</v>
      </c>
      <c r="AE46" s="638">
        <v>22.405725938833235</v>
      </c>
      <c r="AF46" s="638">
        <v>21.473620460319221</v>
      </c>
      <c r="AG46" s="638">
        <v>20.258140566975825</v>
      </c>
      <c r="AH46" s="638">
        <v>18.471620422586788</v>
      </c>
      <c r="AI46" s="638">
        <v>16.708254169467491</v>
      </c>
      <c r="AJ46" s="638">
        <v>15.035429010574482</v>
      </c>
      <c r="AK46" s="638">
        <v>13.542820567626544</v>
      </c>
      <c r="AL46" s="638">
        <v>12.099328909462761</v>
      </c>
      <c r="AM46" s="638">
        <v>10.691735412249454</v>
      </c>
      <c r="AN46" s="639">
        <v>9.3588970020430828</v>
      </c>
      <c r="AO46" s="639">
        <v>8.2627963883896651</v>
      </c>
      <c r="AP46" s="639">
        <v>7.0373607610046678</v>
      </c>
      <c r="AQ46" s="639">
        <v>6.08496231469534</v>
      </c>
      <c r="AR46" s="639">
        <v>5.358684029423002</v>
      </c>
      <c r="AS46" s="639">
        <v>4.6360906022500856</v>
      </c>
      <c r="AT46" s="639">
        <v>4.0101747759500812</v>
      </c>
      <c r="AU46" s="639">
        <v>3.5343942231619803</v>
      </c>
      <c r="AV46" s="640"/>
    </row>
    <row r="47" spans="1:48" s="576" customFormat="1" ht="16.5" customHeight="1">
      <c r="Q47" s="584"/>
      <c r="R47" s="583"/>
      <c r="S47" s="619"/>
      <c r="T47" s="614" t="s">
        <v>550</v>
      </c>
      <c r="U47" s="609"/>
      <c r="V47" s="608"/>
      <c r="W47" s="632">
        <v>25</v>
      </c>
      <c r="X47" s="630">
        <v>25</v>
      </c>
      <c r="Y47" s="630">
        <v>25</v>
      </c>
      <c r="Z47" s="630">
        <v>25</v>
      </c>
      <c r="AA47" s="630">
        <v>25</v>
      </c>
      <c r="AB47" s="630">
        <v>25</v>
      </c>
      <c r="AC47" s="630">
        <v>25</v>
      </c>
      <c r="AD47" s="630">
        <v>25</v>
      </c>
      <c r="AE47" s="630">
        <v>25</v>
      </c>
      <c r="AF47" s="630">
        <v>25</v>
      </c>
      <c r="AG47" s="630">
        <v>25</v>
      </c>
      <c r="AH47" s="630">
        <v>25</v>
      </c>
      <c r="AI47" s="630">
        <v>25</v>
      </c>
      <c r="AJ47" s="630">
        <v>25</v>
      </c>
      <c r="AK47" s="630">
        <v>25</v>
      </c>
      <c r="AL47" s="630">
        <v>25</v>
      </c>
      <c r="AM47" s="630">
        <v>25</v>
      </c>
      <c r="AN47" s="630">
        <v>25</v>
      </c>
      <c r="AO47" s="631">
        <v>25</v>
      </c>
      <c r="AP47" s="630">
        <v>25</v>
      </c>
      <c r="AQ47" s="630">
        <v>25</v>
      </c>
      <c r="AR47" s="630">
        <v>25</v>
      </c>
      <c r="AS47" s="630">
        <v>25</v>
      </c>
      <c r="AT47" s="630">
        <v>25</v>
      </c>
      <c r="AU47" s="629">
        <v>25</v>
      </c>
      <c r="AV47" s="640"/>
    </row>
    <row r="48" spans="1:48" s="576" customFormat="1" ht="16.5" customHeight="1">
      <c r="Q48" s="584"/>
      <c r="R48" s="583"/>
      <c r="S48" s="619" t="s">
        <v>564</v>
      </c>
      <c r="T48" s="614" t="s">
        <v>557</v>
      </c>
      <c r="U48" s="609"/>
      <c r="V48" s="608"/>
      <c r="W48" s="638">
        <v>23.742666666666665</v>
      </c>
      <c r="X48" s="638">
        <v>23.742666666666665</v>
      </c>
      <c r="Y48" s="638">
        <v>23.742666666666665</v>
      </c>
      <c r="Z48" s="638">
        <v>23.742666666666665</v>
      </c>
      <c r="AA48" s="638">
        <v>23.742666666666665</v>
      </c>
      <c r="AB48" s="638">
        <v>23.742666666666665</v>
      </c>
      <c r="AC48" s="638">
        <v>23.742666666666665</v>
      </c>
      <c r="AD48" s="638">
        <v>23.742666666666665</v>
      </c>
      <c r="AE48" s="638">
        <v>23.524923021363371</v>
      </c>
      <c r="AF48" s="638">
        <v>22.662723247521345</v>
      </c>
      <c r="AG48" s="638">
        <v>21.684791125658354</v>
      </c>
      <c r="AH48" s="638">
        <v>20.724953194720484</v>
      </c>
      <c r="AI48" s="638">
        <v>19.364675921017668</v>
      </c>
      <c r="AJ48" s="638">
        <v>16.851001798452767</v>
      </c>
      <c r="AK48" s="638">
        <v>14.715924138594959</v>
      </c>
      <c r="AL48" s="638">
        <v>12.800309882145907</v>
      </c>
      <c r="AM48" s="638">
        <v>11.157213462526084</v>
      </c>
      <c r="AN48" s="638">
        <v>9.91253958157208</v>
      </c>
      <c r="AO48" s="639">
        <v>8.8274075410418984</v>
      </c>
      <c r="AP48" s="639">
        <v>8.098517949403135</v>
      </c>
      <c r="AQ48" s="639">
        <v>7.4669582776509245</v>
      </c>
      <c r="AR48" s="639">
        <v>6.9315831494571096</v>
      </c>
      <c r="AS48" s="639">
        <v>6.4316509007955505</v>
      </c>
      <c r="AT48" s="639">
        <v>5.9797500465145985</v>
      </c>
      <c r="AU48" s="639">
        <v>5.6030816165348423</v>
      </c>
      <c r="AV48" s="640"/>
    </row>
    <row r="49" spans="17:48" s="576" customFormat="1" ht="16.5" customHeight="1">
      <c r="Q49" s="584"/>
      <c r="R49" s="583"/>
      <c r="S49" s="619"/>
      <c r="T49" s="614" t="s">
        <v>556</v>
      </c>
      <c r="U49" s="609"/>
      <c r="V49" s="608"/>
      <c r="W49" s="638">
        <v>21.093261642728375</v>
      </c>
      <c r="X49" s="638">
        <v>21.22115451343852</v>
      </c>
      <c r="Y49" s="638">
        <v>21.33705494750599</v>
      </c>
      <c r="Z49" s="638">
        <v>21.422299645714602</v>
      </c>
      <c r="AA49" s="638">
        <v>21.535029140595555</v>
      </c>
      <c r="AB49" s="638">
        <v>21.643499559509927</v>
      </c>
      <c r="AC49" s="638">
        <v>21.686434910843641</v>
      </c>
      <c r="AD49" s="638">
        <v>21.720055104032742</v>
      </c>
      <c r="AE49" s="638">
        <v>21.758996584403437</v>
      </c>
      <c r="AF49" s="638">
        <v>21.815332280328519</v>
      </c>
      <c r="AG49" s="638">
        <v>21.754253291679362</v>
      </c>
      <c r="AH49" s="638">
        <v>21.054492417390247</v>
      </c>
      <c r="AI49" s="638">
        <v>19.206260824970535</v>
      </c>
      <c r="AJ49" s="638">
        <v>16.934479688268574</v>
      </c>
      <c r="AK49" s="638">
        <v>14.946111897563787</v>
      </c>
      <c r="AL49" s="638">
        <v>13.112571107896029</v>
      </c>
      <c r="AM49" s="638">
        <v>11.527690608342784</v>
      </c>
      <c r="AN49" s="638">
        <v>10.342101921062278</v>
      </c>
      <c r="AO49" s="639">
        <v>9.2154347215068402</v>
      </c>
      <c r="AP49" s="639">
        <v>8.4031994743883711</v>
      </c>
      <c r="AQ49" s="639">
        <v>7.6636567657342223</v>
      </c>
      <c r="AR49" s="639">
        <v>7.0168386924978208</v>
      </c>
      <c r="AS49" s="639">
        <v>6.3970924103493187</v>
      </c>
      <c r="AT49" s="639">
        <v>5.8368666047091411</v>
      </c>
      <c r="AU49" s="639">
        <v>5.3629611031761488</v>
      </c>
      <c r="AV49" s="640"/>
    </row>
    <row r="50" spans="17:48" s="576" customFormat="1" ht="16.5" customHeight="1">
      <c r="Q50" s="584"/>
      <c r="R50" s="583"/>
      <c r="S50" s="619"/>
      <c r="T50" s="614" t="s">
        <v>555</v>
      </c>
      <c r="U50" s="609"/>
      <c r="V50" s="608"/>
      <c r="W50" s="632">
        <v>25</v>
      </c>
      <c r="X50" s="630">
        <v>25</v>
      </c>
      <c r="Y50" s="630">
        <v>25</v>
      </c>
      <c r="Z50" s="630">
        <v>25</v>
      </c>
      <c r="AA50" s="630">
        <v>25</v>
      </c>
      <c r="AB50" s="630">
        <v>25</v>
      </c>
      <c r="AC50" s="630">
        <v>25</v>
      </c>
      <c r="AD50" s="630">
        <v>25</v>
      </c>
      <c r="AE50" s="630">
        <v>25</v>
      </c>
      <c r="AF50" s="630">
        <v>25</v>
      </c>
      <c r="AG50" s="630">
        <v>25</v>
      </c>
      <c r="AH50" s="630">
        <v>25</v>
      </c>
      <c r="AI50" s="630">
        <v>25</v>
      </c>
      <c r="AJ50" s="630">
        <v>25</v>
      </c>
      <c r="AK50" s="630">
        <v>25</v>
      </c>
      <c r="AL50" s="630">
        <v>25</v>
      </c>
      <c r="AM50" s="630">
        <v>25</v>
      </c>
      <c r="AN50" s="630">
        <v>25</v>
      </c>
      <c r="AO50" s="631">
        <v>25</v>
      </c>
      <c r="AP50" s="630">
        <v>25</v>
      </c>
      <c r="AQ50" s="630">
        <v>25</v>
      </c>
      <c r="AR50" s="630">
        <v>25</v>
      </c>
      <c r="AS50" s="630">
        <v>25</v>
      </c>
      <c r="AT50" s="630">
        <v>25</v>
      </c>
      <c r="AU50" s="629">
        <v>25</v>
      </c>
      <c r="AV50" s="640"/>
    </row>
    <row r="51" spans="17:48" s="576" customFormat="1" ht="16.5" customHeight="1">
      <c r="Q51" s="584"/>
      <c r="R51" s="583"/>
      <c r="S51" s="618"/>
      <c r="T51" s="610" t="s">
        <v>548</v>
      </c>
      <c r="U51" s="609"/>
      <c r="V51" s="608"/>
      <c r="W51" s="632">
        <v>25</v>
      </c>
      <c r="X51" s="630">
        <v>25</v>
      </c>
      <c r="Y51" s="630">
        <v>25</v>
      </c>
      <c r="Z51" s="630">
        <v>25</v>
      </c>
      <c r="AA51" s="630">
        <v>25</v>
      </c>
      <c r="AB51" s="630">
        <v>25</v>
      </c>
      <c r="AC51" s="630">
        <v>25</v>
      </c>
      <c r="AD51" s="630">
        <v>25</v>
      </c>
      <c r="AE51" s="630">
        <v>25</v>
      </c>
      <c r="AF51" s="630">
        <v>25</v>
      </c>
      <c r="AG51" s="630">
        <v>25</v>
      </c>
      <c r="AH51" s="630">
        <v>25</v>
      </c>
      <c r="AI51" s="630">
        <v>25</v>
      </c>
      <c r="AJ51" s="630">
        <v>25</v>
      </c>
      <c r="AK51" s="630">
        <v>25</v>
      </c>
      <c r="AL51" s="630">
        <v>25</v>
      </c>
      <c r="AM51" s="630">
        <v>25</v>
      </c>
      <c r="AN51" s="630">
        <v>25</v>
      </c>
      <c r="AO51" s="631">
        <v>25</v>
      </c>
      <c r="AP51" s="630">
        <v>25</v>
      </c>
      <c r="AQ51" s="630">
        <v>25</v>
      </c>
      <c r="AR51" s="630">
        <v>25</v>
      </c>
      <c r="AS51" s="630">
        <v>25</v>
      </c>
      <c r="AT51" s="630">
        <v>25</v>
      </c>
      <c r="AU51" s="629">
        <v>25</v>
      </c>
      <c r="AV51" s="640"/>
    </row>
    <row r="52" spans="17:48" s="576" customFormat="1" ht="16.5" customHeight="1">
      <c r="Q52" s="584"/>
      <c r="R52" s="583"/>
      <c r="S52" s="622"/>
      <c r="T52" s="614" t="s">
        <v>552</v>
      </c>
      <c r="U52" s="609"/>
      <c r="V52" s="608"/>
      <c r="W52" s="639">
        <v>5.6783967808284359</v>
      </c>
      <c r="X52" s="639">
        <v>5.5462993500288782</v>
      </c>
      <c r="Y52" s="639">
        <v>5.3671048510824244</v>
      </c>
      <c r="Z52" s="639">
        <v>5.2117397757764241</v>
      </c>
      <c r="AA52" s="639">
        <v>4.9969499670896615</v>
      </c>
      <c r="AB52" s="639">
        <v>4.7075281564538773</v>
      </c>
      <c r="AC52" s="639">
        <v>4.4716265329677967</v>
      </c>
      <c r="AD52" s="639">
        <v>4.3254915539627303</v>
      </c>
      <c r="AE52" s="639">
        <v>4.2852105910501654</v>
      </c>
      <c r="AF52" s="639">
        <v>4.3645459564112272</v>
      </c>
      <c r="AG52" s="639">
        <v>4.3829898921538586</v>
      </c>
      <c r="AH52" s="639">
        <v>4.3726449846832995</v>
      </c>
      <c r="AI52" s="639">
        <v>4.338147487450609</v>
      </c>
      <c r="AJ52" s="639">
        <v>4.3124915361613745</v>
      </c>
      <c r="AK52" s="639">
        <v>4.3282043917605515</v>
      </c>
      <c r="AL52" s="639">
        <v>4.3702751658466461</v>
      </c>
      <c r="AM52" s="639">
        <v>4.4247310757689098</v>
      </c>
      <c r="AN52" s="639">
        <v>4.4814592715516701</v>
      </c>
      <c r="AO52" s="639">
        <v>4.5851939458765107</v>
      </c>
      <c r="AP52" s="639">
        <v>4.7689168784284446</v>
      </c>
      <c r="AQ52" s="639">
        <v>4.9457434205875206</v>
      </c>
      <c r="AR52" s="639">
        <v>5.0961802159619323</v>
      </c>
      <c r="AS52" s="639">
        <v>5.4295697747104725</v>
      </c>
      <c r="AT52" s="639">
        <v>5.8175819435345391</v>
      </c>
      <c r="AU52" s="639">
        <v>6.1533666142053889</v>
      </c>
    </row>
    <row r="53" spans="17:48" s="576" customFormat="1" ht="16.5" customHeight="1">
      <c r="Q53" s="584"/>
      <c r="R53" s="583"/>
      <c r="S53" s="619"/>
      <c r="T53" s="614" t="s">
        <v>550</v>
      </c>
      <c r="U53" s="621"/>
      <c r="V53" s="620"/>
      <c r="W53" s="632">
        <v>3</v>
      </c>
      <c r="X53" s="630">
        <v>3</v>
      </c>
      <c r="Y53" s="630">
        <v>3</v>
      </c>
      <c r="Z53" s="630">
        <v>3</v>
      </c>
      <c r="AA53" s="630">
        <v>3</v>
      </c>
      <c r="AB53" s="630">
        <v>3</v>
      </c>
      <c r="AC53" s="630">
        <v>3</v>
      </c>
      <c r="AD53" s="630">
        <v>3</v>
      </c>
      <c r="AE53" s="630">
        <v>3</v>
      </c>
      <c r="AF53" s="630">
        <v>3</v>
      </c>
      <c r="AG53" s="630">
        <v>3</v>
      </c>
      <c r="AH53" s="630">
        <v>3</v>
      </c>
      <c r="AI53" s="630">
        <v>3</v>
      </c>
      <c r="AJ53" s="630">
        <v>3</v>
      </c>
      <c r="AK53" s="630">
        <v>3</v>
      </c>
      <c r="AL53" s="630">
        <v>3</v>
      </c>
      <c r="AM53" s="630">
        <v>3</v>
      </c>
      <c r="AN53" s="630">
        <v>3</v>
      </c>
      <c r="AO53" s="637">
        <v>3</v>
      </c>
      <c r="AP53" s="630">
        <v>3</v>
      </c>
      <c r="AQ53" s="630">
        <v>3</v>
      </c>
      <c r="AR53" s="630">
        <v>3</v>
      </c>
      <c r="AS53" s="630">
        <v>3</v>
      </c>
      <c r="AT53" s="630">
        <v>3</v>
      </c>
      <c r="AU53" s="629">
        <v>3</v>
      </c>
    </row>
    <row r="54" spans="17:48" s="576" customFormat="1" ht="16.5" customHeight="1">
      <c r="Q54" s="584"/>
      <c r="R54" s="583"/>
      <c r="S54" s="619" t="s">
        <v>523</v>
      </c>
      <c r="T54" s="614" t="s">
        <v>556</v>
      </c>
      <c r="U54" s="609"/>
      <c r="V54" s="608"/>
      <c r="W54" s="639">
        <v>9.2996202627401612</v>
      </c>
      <c r="X54" s="638">
        <v>9.4138488115752761</v>
      </c>
      <c r="Y54" s="638">
        <v>9.5729348545512956</v>
      </c>
      <c r="Z54" s="638">
        <v>9.7575759333899796</v>
      </c>
      <c r="AA54" s="638">
        <v>10.021599085035779</v>
      </c>
      <c r="AB54" s="638">
        <v>10.331970114971035</v>
      </c>
      <c r="AC54" s="638">
        <v>10.481477628445557</v>
      </c>
      <c r="AD54" s="638">
        <v>10.624096373683175</v>
      </c>
      <c r="AE54" s="638">
        <v>10.767530458703751</v>
      </c>
      <c r="AF54" s="638">
        <v>10.926446339981577</v>
      </c>
      <c r="AG54" s="638">
        <v>11.104333454441273</v>
      </c>
      <c r="AH54" s="638">
        <v>11.276792729432621</v>
      </c>
      <c r="AI54" s="638">
        <v>11.458841884008496</v>
      </c>
      <c r="AJ54" s="638">
        <v>11.613297625799484</v>
      </c>
      <c r="AK54" s="638">
        <v>11.665206762969785</v>
      </c>
      <c r="AL54" s="638">
        <v>11.698477573778487</v>
      </c>
      <c r="AM54" s="638">
        <v>11.814135458513702</v>
      </c>
      <c r="AN54" s="638">
        <v>11.893494016497703</v>
      </c>
      <c r="AO54" s="638">
        <v>11.993654277113221</v>
      </c>
      <c r="AP54" s="638">
        <v>12.077102420341932</v>
      </c>
      <c r="AQ54" s="638">
        <v>12.166763710249496</v>
      </c>
      <c r="AR54" s="638">
        <v>12.263541075525684</v>
      </c>
      <c r="AS54" s="638">
        <v>12.364590173868491</v>
      </c>
      <c r="AT54" s="638">
        <v>12.475898655984345</v>
      </c>
      <c r="AU54" s="638">
        <v>12.586538406171655</v>
      </c>
    </row>
    <row r="55" spans="17:48" s="576" customFormat="1" ht="16.5" customHeight="1">
      <c r="Q55" s="584"/>
      <c r="R55" s="583"/>
      <c r="S55" s="619"/>
      <c r="T55" s="614" t="s">
        <v>555</v>
      </c>
      <c r="U55" s="609"/>
      <c r="V55" s="608"/>
      <c r="W55" s="638">
        <v>15</v>
      </c>
      <c r="X55" s="638">
        <v>15</v>
      </c>
      <c r="Y55" s="638">
        <v>15</v>
      </c>
      <c r="Z55" s="638">
        <v>15</v>
      </c>
      <c r="AA55" s="638">
        <v>15.000000000000002</v>
      </c>
      <c r="AB55" s="638">
        <v>14.999999999999998</v>
      </c>
      <c r="AC55" s="638">
        <v>15.000000000000002</v>
      </c>
      <c r="AD55" s="638">
        <v>15</v>
      </c>
      <c r="AE55" s="638">
        <v>15</v>
      </c>
      <c r="AF55" s="638">
        <v>14.987710162594523</v>
      </c>
      <c r="AG55" s="638">
        <v>14.946097916333409</v>
      </c>
      <c r="AH55" s="638">
        <v>14.905790578354317</v>
      </c>
      <c r="AI55" s="638">
        <v>14.863924207243267</v>
      </c>
      <c r="AJ55" s="638">
        <v>14.779246831772461</v>
      </c>
      <c r="AK55" s="638">
        <v>14.836441056474856</v>
      </c>
      <c r="AL55" s="638">
        <v>16.850279356554712</v>
      </c>
      <c r="AM55" s="638">
        <v>19.822296583729972</v>
      </c>
      <c r="AN55" s="638">
        <v>23.440677219621914</v>
      </c>
      <c r="AO55" s="638">
        <v>27.475391017194312</v>
      </c>
      <c r="AP55" s="638">
        <v>30.054332300250167</v>
      </c>
      <c r="AQ55" s="638">
        <v>31.71879492443761</v>
      </c>
      <c r="AR55" s="638">
        <v>33.145475229861823</v>
      </c>
      <c r="AS55" s="638">
        <v>34.716856401607757</v>
      </c>
      <c r="AT55" s="638">
        <v>36.495701569550924</v>
      </c>
      <c r="AU55" s="638">
        <v>38.071686675124447</v>
      </c>
    </row>
    <row r="56" spans="17:48" s="576" customFormat="1" ht="16.5" customHeight="1">
      <c r="Q56" s="584"/>
      <c r="R56" s="583"/>
      <c r="S56" s="618"/>
      <c r="T56" s="610" t="s">
        <v>548</v>
      </c>
      <c r="U56" s="609"/>
      <c r="V56" s="608"/>
      <c r="W56" s="632">
        <v>3</v>
      </c>
      <c r="X56" s="630">
        <v>3</v>
      </c>
      <c r="Y56" s="630">
        <v>3</v>
      </c>
      <c r="Z56" s="630">
        <v>3</v>
      </c>
      <c r="AA56" s="630">
        <v>3</v>
      </c>
      <c r="AB56" s="630">
        <v>3</v>
      </c>
      <c r="AC56" s="630">
        <v>3</v>
      </c>
      <c r="AD56" s="630">
        <v>3</v>
      </c>
      <c r="AE56" s="630">
        <v>3</v>
      </c>
      <c r="AF56" s="630">
        <v>3</v>
      </c>
      <c r="AG56" s="630">
        <v>3</v>
      </c>
      <c r="AH56" s="630">
        <v>3</v>
      </c>
      <c r="AI56" s="630">
        <v>3</v>
      </c>
      <c r="AJ56" s="630">
        <v>3</v>
      </c>
      <c r="AK56" s="630">
        <v>3</v>
      </c>
      <c r="AL56" s="630">
        <v>3</v>
      </c>
      <c r="AM56" s="630">
        <v>3</v>
      </c>
      <c r="AN56" s="630">
        <v>3</v>
      </c>
      <c r="AO56" s="637">
        <v>3</v>
      </c>
      <c r="AP56" s="630">
        <v>3</v>
      </c>
      <c r="AQ56" s="630">
        <v>3</v>
      </c>
      <c r="AR56" s="630">
        <v>3</v>
      </c>
      <c r="AS56" s="630">
        <v>3</v>
      </c>
      <c r="AT56" s="630">
        <v>3</v>
      </c>
      <c r="AU56" s="629">
        <v>3</v>
      </c>
    </row>
    <row r="57" spans="17:48" s="576" customFormat="1" ht="15">
      <c r="Q57" s="584"/>
      <c r="R57" s="583"/>
      <c r="S57" s="615"/>
      <c r="T57" s="614" t="s">
        <v>552</v>
      </c>
      <c r="U57" s="609"/>
      <c r="V57" s="608"/>
      <c r="W57" s="636">
        <v>0.22798010771257463</v>
      </c>
      <c r="X57" s="634">
        <v>0.22798010771257463</v>
      </c>
      <c r="Y57" s="634">
        <v>0.22798010771257463</v>
      </c>
      <c r="Z57" s="634">
        <v>0.22798010771257463</v>
      </c>
      <c r="AA57" s="634">
        <v>0.22798010771257463</v>
      </c>
      <c r="AB57" s="634">
        <v>0.22798010771257463</v>
      </c>
      <c r="AC57" s="634">
        <v>0.22798010771257463</v>
      </c>
      <c r="AD57" s="634">
        <v>0.22798010771257463</v>
      </c>
      <c r="AE57" s="634">
        <v>0.22798010771257463</v>
      </c>
      <c r="AF57" s="634">
        <v>0.22798010771257463</v>
      </c>
      <c r="AG57" s="634">
        <v>0.22798010771257463</v>
      </c>
      <c r="AH57" s="634">
        <v>0.22798010771257463</v>
      </c>
      <c r="AI57" s="634">
        <v>0.22798010771257463</v>
      </c>
      <c r="AJ57" s="634">
        <v>0.22798010771257463</v>
      </c>
      <c r="AK57" s="634">
        <v>0.22798010771257463</v>
      </c>
      <c r="AL57" s="634">
        <v>0.22798010771257463</v>
      </c>
      <c r="AM57" s="634">
        <v>0.22798010771257463</v>
      </c>
      <c r="AN57" s="634">
        <v>0.22798010771257463</v>
      </c>
      <c r="AO57" s="635">
        <v>0.22798010771257463</v>
      </c>
      <c r="AP57" s="634">
        <v>0.22798010771257463</v>
      </c>
      <c r="AQ57" s="634">
        <v>0.22798010771257463</v>
      </c>
      <c r="AR57" s="634">
        <v>0.22798010771257463</v>
      </c>
      <c r="AS57" s="634">
        <v>0.22798010771257463</v>
      </c>
      <c r="AT57" s="634">
        <v>0.22798010771257463</v>
      </c>
      <c r="AU57" s="633">
        <v>0.22798010771257463</v>
      </c>
      <c r="AV57" s="628"/>
    </row>
    <row r="58" spans="17:48" s="576" customFormat="1" ht="15">
      <c r="Q58" s="584"/>
      <c r="R58" s="583"/>
      <c r="S58" s="613" t="s">
        <v>551</v>
      </c>
      <c r="T58" s="610" t="s">
        <v>550</v>
      </c>
      <c r="U58" s="609"/>
      <c r="V58" s="608"/>
      <c r="W58" s="632">
        <v>38.441816389536598</v>
      </c>
      <c r="X58" s="630">
        <v>38.441816389536598</v>
      </c>
      <c r="Y58" s="630">
        <v>38.441816389536598</v>
      </c>
      <c r="Z58" s="630">
        <v>38.441816389536598</v>
      </c>
      <c r="AA58" s="630">
        <v>38.441816389536598</v>
      </c>
      <c r="AB58" s="630">
        <v>38.441816389536598</v>
      </c>
      <c r="AC58" s="630">
        <v>38.441816389536598</v>
      </c>
      <c r="AD58" s="630">
        <v>38.441816389536598</v>
      </c>
      <c r="AE58" s="630">
        <v>38.441816389536598</v>
      </c>
      <c r="AF58" s="630">
        <v>38.441816389536598</v>
      </c>
      <c r="AG58" s="630">
        <v>38.441816389536598</v>
      </c>
      <c r="AH58" s="630">
        <v>38.441816389536598</v>
      </c>
      <c r="AI58" s="630">
        <v>38.441816389536598</v>
      </c>
      <c r="AJ58" s="630">
        <v>38.441816389536598</v>
      </c>
      <c r="AK58" s="630">
        <v>38.441816389536598</v>
      </c>
      <c r="AL58" s="630">
        <v>38.441816389536598</v>
      </c>
      <c r="AM58" s="630">
        <v>38.441816389536598</v>
      </c>
      <c r="AN58" s="630">
        <v>38.441816389536598</v>
      </c>
      <c r="AO58" s="631">
        <v>38.441816389536598</v>
      </c>
      <c r="AP58" s="630">
        <v>38.441816389536598</v>
      </c>
      <c r="AQ58" s="630">
        <v>38.441816389536598</v>
      </c>
      <c r="AR58" s="630">
        <v>38.441816389536598</v>
      </c>
      <c r="AS58" s="630">
        <v>38.441816389536598</v>
      </c>
      <c r="AT58" s="630">
        <v>38.441816389536598</v>
      </c>
      <c r="AU58" s="629">
        <v>38.441816389536598</v>
      </c>
      <c r="AV58" s="628"/>
    </row>
    <row r="59" spans="17:48" s="576" customFormat="1" ht="15">
      <c r="Q59" s="584"/>
      <c r="R59" s="583"/>
      <c r="S59" s="613"/>
      <c r="T59" s="612" t="s">
        <v>549</v>
      </c>
      <c r="U59" s="609"/>
      <c r="V59" s="608"/>
      <c r="W59" s="632">
        <v>12.8139387965122</v>
      </c>
      <c r="X59" s="630">
        <v>12.8139387965122</v>
      </c>
      <c r="Y59" s="630">
        <v>12.8139387965122</v>
      </c>
      <c r="Z59" s="630">
        <v>12.8139387965122</v>
      </c>
      <c r="AA59" s="630">
        <v>12.8139387965122</v>
      </c>
      <c r="AB59" s="630">
        <v>12.8139387965122</v>
      </c>
      <c r="AC59" s="630">
        <v>12.8139387965122</v>
      </c>
      <c r="AD59" s="630">
        <v>12.8139387965122</v>
      </c>
      <c r="AE59" s="630">
        <v>12.8139387965122</v>
      </c>
      <c r="AF59" s="630">
        <v>12.8139387965122</v>
      </c>
      <c r="AG59" s="630">
        <v>12.8139387965122</v>
      </c>
      <c r="AH59" s="630">
        <v>12.8139387965122</v>
      </c>
      <c r="AI59" s="630">
        <v>12.8139387965122</v>
      </c>
      <c r="AJ59" s="630">
        <v>12.8139387965122</v>
      </c>
      <c r="AK59" s="630">
        <v>12.8139387965122</v>
      </c>
      <c r="AL59" s="630">
        <v>12.8139387965122</v>
      </c>
      <c r="AM59" s="630">
        <v>12.8139387965122</v>
      </c>
      <c r="AN59" s="630">
        <v>12.8139387965122</v>
      </c>
      <c r="AO59" s="631">
        <v>12.8139387965122</v>
      </c>
      <c r="AP59" s="630">
        <v>12.8139387965122</v>
      </c>
      <c r="AQ59" s="630">
        <v>12.8139387965122</v>
      </c>
      <c r="AR59" s="630">
        <v>12.8139387965122</v>
      </c>
      <c r="AS59" s="630">
        <v>12.8139387965122</v>
      </c>
      <c r="AT59" s="630">
        <v>12.8139387965122</v>
      </c>
      <c r="AU59" s="629">
        <v>12.8139387965122</v>
      </c>
      <c r="AV59" s="628"/>
    </row>
    <row r="60" spans="17:48" s="576" customFormat="1" ht="15">
      <c r="Q60" s="584"/>
      <c r="R60" s="583"/>
      <c r="S60" s="611"/>
      <c r="T60" s="610" t="s">
        <v>548</v>
      </c>
      <c r="U60" s="609"/>
      <c r="V60" s="608"/>
      <c r="W60" s="632">
        <v>14.512775895529112</v>
      </c>
      <c r="X60" s="630">
        <v>14.512775895529112</v>
      </c>
      <c r="Y60" s="630">
        <v>14.512775895529112</v>
      </c>
      <c r="Z60" s="630">
        <v>14.512775895529112</v>
      </c>
      <c r="AA60" s="630">
        <v>14.512775895529112</v>
      </c>
      <c r="AB60" s="630">
        <v>14.512775895529112</v>
      </c>
      <c r="AC60" s="630">
        <v>14.512775895529112</v>
      </c>
      <c r="AD60" s="630">
        <v>14.512775895529112</v>
      </c>
      <c r="AE60" s="630">
        <v>14.512775895529112</v>
      </c>
      <c r="AF60" s="630">
        <v>14.512775895529112</v>
      </c>
      <c r="AG60" s="630">
        <v>14.512775895529112</v>
      </c>
      <c r="AH60" s="630">
        <v>14.512775895529112</v>
      </c>
      <c r="AI60" s="630">
        <v>14.512775895529112</v>
      </c>
      <c r="AJ60" s="630">
        <v>14.512775895529112</v>
      </c>
      <c r="AK60" s="630">
        <v>14.512775895529112</v>
      </c>
      <c r="AL60" s="630">
        <v>14.512775895529112</v>
      </c>
      <c r="AM60" s="630">
        <v>14.512775895529112</v>
      </c>
      <c r="AN60" s="630">
        <v>14.512775895529112</v>
      </c>
      <c r="AO60" s="631">
        <v>14.512775895529112</v>
      </c>
      <c r="AP60" s="630">
        <v>14.512775895529112</v>
      </c>
      <c r="AQ60" s="630">
        <v>14.512775895529112</v>
      </c>
      <c r="AR60" s="630">
        <v>14.512775895529112</v>
      </c>
      <c r="AS60" s="630">
        <v>14.512775895529112</v>
      </c>
      <c r="AT60" s="630">
        <v>14.512775895529112</v>
      </c>
      <c r="AU60" s="629">
        <v>14.512775895529112</v>
      </c>
      <c r="AV60" s="628"/>
    </row>
    <row r="61" spans="17:48" s="565" customFormat="1" ht="15">
      <c r="Q61" s="568"/>
      <c r="R61" s="567"/>
      <c r="U61" s="623"/>
      <c r="V61" s="623"/>
      <c r="W61" s="626"/>
      <c r="X61" s="626"/>
      <c r="Y61" s="627"/>
      <c r="Z61" s="627"/>
      <c r="AA61" s="627"/>
      <c r="AB61" s="626"/>
      <c r="AC61" s="626"/>
      <c r="AD61" s="626"/>
      <c r="AE61" s="626"/>
      <c r="AF61" s="626"/>
      <c r="AG61" s="626"/>
      <c r="AH61" s="626"/>
      <c r="AI61" s="626"/>
      <c r="AJ61" s="626"/>
      <c r="AK61" s="625"/>
      <c r="AL61" s="623"/>
      <c r="AM61" s="623"/>
      <c r="AN61" s="623"/>
      <c r="AO61" s="623"/>
      <c r="AP61" s="623"/>
      <c r="AQ61" s="623"/>
      <c r="AR61" s="623"/>
      <c r="AS61" s="623"/>
      <c r="AT61" s="623"/>
      <c r="AU61" s="623"/>
      <c r="AV61" s="623"/>
    </row>
    <row r="62" spans="17:48" s="565" customFormat="1" ht="15">
      <c r="Q62" s="568"/>
      <c r="R62" s="567"/>
      <c r="U62" s="624"/>
      <c r="V62" s="623"/>
      <c r="W62" s="623"/>
      <c r="X62" s="623"/>
      <c r="Y62" s="623"/>
      <c r="Z62" s="623"/>
      <c r="AA62" s="623"/>
      <c r="AB62" s="623"/>
      <c r="AC62" s="623"/>
      <c r="AD62" s="623"/>
      <c r="AE62" s="623"/>
      <c r="AF62" s="623"/>
      <c r="AG62" s="623"/>
      <c r="AH62" s="623"/>
      <c r="AI62" s="623"/>
      <c r="AJ62" s="623"/>
      <c r="AK62" s="623"/>
      <c r="AL62" s="623"/>
      <c r="AM62" s="623"/>
      <c r="AN62" s="623"/>
      <c r="AO62" s="623"/>
      <c r="AP62" s="623"/>
      <c r="AQ62" s="623"/>
      <c r="AR62" s="623"/>
      <c r="AS62" s="623"/>
      <c r="AT62" s="623"/>
      <c r="AU62" s="623"/>
      <c r="AV62" s="623"/>
    </row>
    <row r="63" spans="17:48" ht="13.5" customHeight="1">
      <c r="Q63" s="568" t="s">
        <v>526</v>
      </c>
      <c r="R63" s="567">
        <f>R43+1</f>
        <v>38</v>
      </c>
      <c r="S63" s="564" t="s">
        <v>563</v>
      </c>
      <c r="T63" s="564"/>
      <c r="U63" s="564"/>
      <c r="V63" s="564"/>
      <c r="W63" s="564"/>
      <c r="X63" s="564"/>
      <c r="Y63" s="564"/>
      <c r="Z63" s="564"/>
      <c r="AA63" s="564"/>
      <c r="AB63" s="564"/>
      <c r="AC63" s="564"/>
      <c r="AD63" s="564"/>
      <c r="AE63" s="564"/>
      <c r="AF63" s="564"/>
      <c r="AG63" s="564"/>
      <c r="AH63" s="564"/>
      <c r="AI63" s="564"/>
      <c r="AJ63" s="564"/>
      <c r="AK63" s="564"/>
      <c r="AL63" s="564"/>
      <c r="AM63" s="564"/>
      <c r="AN63" s="564"/>
      <c r="AO63" s="564"/>
      <c r="AP63" s="564"/>
      <c r="AQ63" s="564"/>
      <c r="AR63" s="564"/>
      <c r="AS63" s="564"/>
    </row>
    <row r="64" spans="17:48" ht="15">
      <c r="Q64" s="568"/>
      <c r="S64" s="575" t="s">
        <v>562</v>
      </c>
      <c r="T64" s="563" t="s">
        <v>561</v>
      </c>
      <c r="U64" s="562"/>
      <c r="V64" s="561"/>
      <c r="W64" s="560">
        <v>1990</v>
      </c>
      <c r="X64" s="560">
        <f t="shared" ref="X64:AU64" si="4">W64+1</f>
        <v>1991</v>
      </c>
      <c r="Y64" s="560">
        <f t="shared" si="4"/>
        <v>1992</v>
      </c>
      <c r="Z64" s="560">
        <f t="shared" si="4"/>
        <v>1993</v>
      </c>
      <c r="AA64" s="560">
        <f t="shared" si="4"/>
        <v>1994</v>
      </c>
      <c r="AB64" s="560">
        <f t="shared" si="4"/>
        <v>1995</v>
      </c>
      <c r="AC64" s="560">
        <f t="shared" si="4"/>
        <v>1996</v>
      </c>
      <c r="AD64" s="560">
        <f t="shared" si="4"/>
        <v>1997</v>
      </c>
      <c r="AE64" s="560">
        <f t="shared" si="4"/>
        <v>1998</v>
      </c>
      <c r="AF64" s="560">
        <f t="shared" si="4"/>
        <v>1999</v>
      </c>
      <c r="AG64" s="560">
        <f t="shared" si="4"/>
        <v>2000</v>
      </c>
      <c r="AH64" s="560">
        <f t="shared" si="4"/>
        <v>2001</v>
      </c>
      <c r="AI64" s="560">
        <f t="shared" si="4"/>
        <v>2002</v>
      </c>
      <c r="AJ64" s="560">
        <f t="shared" si="4"/>
        <v>2003</v>
      </c>
      <c r="AK64" s="560">
        <f t="shared" si="4"/>
        <v>2004</v>
      </c>
      <c r="AL64" s="560">
        <f t="shared" si="4"/>
        <v>2005</v>
      </c>
      <c r="AM64" s="560">
        <f t="shared" si="4"/>
        <v>2006</v>
      </c>
      <c r="AN64" s="560">
        <f t="shared" si="4"/>
        <v>2007</v>
      </c>
      <c r="AO64" s="560">
        <f t="shared" si="4"/>
        <v>2008</v>
      </c>
      <c r="AP64" s="560">
        <f t="shared" si="4"/>
        <v>2009</v>
      </c>
      <c r="AQ64" s="560">
        <f t="shared" si="4"/>
        <v>2010</v>
      </c>
      <c r="AR64" s="560">
        <f t="shared" si="4"/>
        <v>2011</v>
      </c>
      <c r="AS64" s="560">
        <f t="shared" si="4"/>
        <v>2012</v>
      </c>
      <c r="AT64" s="560">
        <f t="shared" si="4"/>
        <v>2013</v>
      </c>
      <c r="AU64" s="560">
        <f t="shared" si="4"/>
        <v>2014</v>
      </c>
    </row>
    <row r="65" spans="17:47" ht="15">
      <c r="Q65" s="568"/>
      <c r="S65" s="622"/>
      <c r="T65" s="614" t="s">
        <v>560</v>
      </c>
      <c r="U65" s="609"/>
      <c r="V65" s="608"/>
      <c r="W65" s="606">
        <v>15800.329622000001</v>
      </c>
      <c r="X65" s="606">
        <v>21430.833930000001</v>
      </c>
      <c r="Y65" s="606">
        <v>26498.562023999999</v>
      </c>
      <c r="Z65" s="606">
        <v>30682.438291999999</v>
      </c>
      <c r="AA65" s="606">
        <v>35100.555886000002</v>
      </c>
      <c r="AB65" s="606">
        <v>40725.413520000002</v>
      </c>
      <c r="AC65" s="606">
        <v>46677.894053999997</v>
      </c>
      <c r="AD65" s="606">
        <v>51297.637512000001</v>
      </c>
      <c r="AE65" s="606">
        <v>56727.018480000006</v>
      </c>
      <c r="AF65" s="606">
        <v>65122.928904</v>
      </c>
      <c r="AG65" s="606">
        <v>72436.403666000013</v>
      </c>
      <c r="AH65" s="606">
        <v>80214.809290000005</v>
      </c>
      <c r="AI65" s="606">
        <v>86932.126181999993</v>
      </c>
      <c r="AJ65" s="606">
        <v>94080.019285999995</v>
      </c>
      <c r="AK65" s="606">
        <v>100358.44660600001</v>
      </c>
      <c r="AL65" s="606">
        <v>106089.37713000001</v>
      </c>
      <c r="AM65" s="606">
        <v>112417.19139200001</v>
      </c>
      <c r="AN65" s="606">
        <v>120400.665066</v>
      </c>
      <c r="AO65" s="606">
        <v>125451.70853600001</v>
      </c>
      <c r="AP65" s="606">
        <v>132957.18262200002</v>
      </c>
      <c r="AQ65" s="606">
        <v>136641.236</v>
      </c>
      <c r="AR65" s="606">
        <v>137626.43400000001</v>
      </c>
      <c r="AS65" s="606">
        <v>151305.25700000001</v>
      </c>
      <c r="AT65" s="606">
        <v>164130.22200000001</v>
      </c>
      <c r="AU65" s="606">
        <v>180103.45699999999</v>
      </c>
    </row>
    <row r="66" spans="17:47" ht="18" customHeight="1">
      <c r="Q66" s="568"/>
      <c r="S66" s="619"/>
      <c r="T66" s="614" t="s">
        <v>559</v>
      </c>
      <c r="U66" s="609"/>
      <c r="V66" s="608"/>
      <c r="W66" s="606">
        <v>272901.93014063966</v>
      </c>
      <c r="X66" s="606">
        <v>284964.54337364342</v>
      </c>
      <c r="Y66" s="606">
        <v>291923.38272479287</v>
      </c>
      <c r="Z66" s="606">
        <v>286370.39959195681</v>
      </c>
      <c r="AA66" s="606">
        <v>295245.09149704693</v>
      </c>
      <c r="AB66" s="606">
        <v>304297.0757868049</v>
      </c>
      <c r="AC66" s="606">
        <v>312040.91279670171</v>
      </c>
      <c r="AD66" s="606">
        <v>323512.29747260263</v>
      </c>
      <c r="AE66" s="606">
        <v>327776.69054277643</v>
      </c>
      <c r="AF66" s="606">
        <v>339404.15210449009</v>
      </c>
      <c r="AG66" s="606">
        <v>342900.87521450745</v>
      </c>
      <c r="AH66" s="606">
        <v>355425.29468656395</v>
      </c>
      <c r="AI66" s="606">
        <v>356732.7768274782</v>
      </c>
      <c r="AJ66" s="606">
        <v>356720.26557843579</v>
      </c>
      <c r="AK66" s="606">
        <v>356832.07602420286</v>
      </c>
      <c r="AL66" s="606">
        <v>351083.38397312886</v>
      </c>
      <c r="AM66" s="606">
        <v>345548.66349688359</v>
      </c>
      <c r="AN66" s="606">
        <v>342653.70333309361</v>
      </c>
      <c r="AO66" s="606">
        <v>331571.8717316672</v>
      </c>
      <c r="AP66" s="606">
        <v>334923.81489162194</v>
      </c>
      <c r="AQ66" s="606">
        <v>333244.00493682473</v>
      </c>
      <c r="AR66" s="606">
        <v>341831.99507265986</v>
      </c>
      <c r="AS66" s="606">
        <v>354199.75411689538</v>
      </c>
      <c r="AT66" s="606">
        <v>357815.72182725952</v>
      </c>
      <c r="AU66" s="606">
        <v>366291.20668680273</v>
      </c>
    </row>
    <row r="67" spans="17:47" ht="15">
      <c r="Q67" s="568"/>
      <c r="S67" s="619"/>
      <c r="T67" s="614" t="s">
        <v>550</v>
      </c>
      <c r="U67" s="609"/>
      <c r="V67" s="608"/>
      <c r="W67" s="606">
        <v>90.437986696155846</v>
      </c>
      <c r="X67" s="606">
        <v>75.217095372731421</v>
      </c>
      <c r="Y67" s="606">
        <v>60.170295063200044</v>
      </c>
      <c r="Z67" s="606">
        <v>42.924161630770101</v>
      </c>
      <c r="AA67" s="606">
        <v>36.213873907770278</v>
      </c>
      <c r="AB67" s="606">
        <v>30.293612886277753</v>
      </c>
      <c r="AC67" s="606">
        <v>24.721309686504149</v>
      </c>
      <c r="AD67" s="606">
        <v>22.85697204583127</v>
      </c>
      <c r="AE67" s="606">
        <v>19.917841857914329</v>
      </c>
      <c r="AF67" s="606">
        <v>21.806778893134787</v>
      </c>
      <c r="AG67" s="606">
        <v>20.288242072820164</v>
      </c>
      <c r="AH67" s="606">
        <v>21.379081652454524</v>
      </c>
      <c r="AI67" s="606">
        <v>21.383650046066819</v>
      </c>
      <c r="AJ67" s="606">
        <v>27.526595007183715</v>
      </c>
      <c r="AK67" s="606">
        <v>32.6396064094087</v>
      </c>
      <c r="AL67" s="606">
        <v>43.148753266039812</v>
      </c>
      <c r="AM67" s="606">
        <v>51.517557379175642</v>
      </c>
      <c r="AN67" s="606">
        <v>65.14489926463348</v>
      </c>
      <c r="AO67" s="606">
        <v>68.674115085294645</v>
      </c>
      <c r="AP67" s="606">
        <v>80.936481893255674</v>
      </c>
      <c r="AQ67" s="606">
        <v>313.99162295631385</v>
      </c>
      <c r="AR67" s="606">
        <v>234.32928434737573</v>
      </c>
      <c r="AS67" s="606">
        <v>186.22922316685694</v>
      </c>
      <c r="AT67" s="606">
        <v>167.02103603480535</v>
      </c>
      <c r="AU67" s="606">
        <v>222.83263975466804</v>
      </c>
    </row>
    <row r="68" spans="17:47" ht="15">
      <c r="Q68" s="568"/>
      <c r="S68" s="619" t="s">
        <v>558</v>
      </c>
      <c r="T68" s="614" t="s">
        <v>557</v>
      </c>
      <c r="U68" s="609"/>
      <c r="V68" s="608"/>
      <c r="W68" s="606">
        <v>90707.18800200001</v>
      </c>
      <c r="X68" s="606">
        <v>90839.675111999997</v>
      </c>
      <c r="Y68" s="606">
        <v>91727.235347000009</v>
      </c>
      <c r="Z68" s="606">
        <v>90947.422938000003</v>
      </c>
      <c r="AA68" s="606">
        <v>89540.815055000014</v>
      </c>
      <c r="AB68" s="606">
        <v>89827.747483000014</v>
      </c>
      <c r="AC68" s="606">
        <v>87588.880663000004</v>
      </c>
      <c r="AD68" s="606">
        <v>84635.128930999999</v>
      </c>
      <c r="AE68" s="606">
        <v>82048.788627999995</v>
      </c>
      <c r="AF68" s="606">
        <v>80496.437535000005</v>
      </c>
      <c r="AG68" s="606">
        <v>79560.045569000009</v>
      </c>
      <c r="AH68" s="606">
        <v>77971.505388000005</v>
      </c>
      <c r="AI68" s="606">
        <v>76832.560484000001</v>
      </c>
      <c r="AJ68" s="606">
        <v>78169.144493</v>
      </c>
      <c r="AK68" s="606">
        <v>78901.358532999991</v>
      </c>
      <c r="AL68" s="606">
        <v>78332.790403999999</v>
      </c>
      <c r="AM68" s="606">
        <v>77925.837055000011</v>
      </c>
      <c r="AN68" s="606">
        <v>77886.464072999996</v>
      </c>
      <c r="AO68" s="606">
        <v>77803.203494000001</v>
      </c>
      <c r="AP68" s="606">
        <v>76811.696591</v>
      </c>
      <c r="AQ68" s="606">
        <v>75073.021999999997</v>
      </c>
      <c r="AR68" s="606">
        <v>73129.726999999999</v>
      </c>
      <c r="AS68" s="606">
        <v>76684.437000000005</v>
      </c>
      <c r="AT68" s="606">
        <v>80568.487999999998</v>
      </c>
      <c r="AU68" s="606">
        <v>89962.714999999997</v>
      </c>
    </row>
    <row r="69" spans="17:47" ht="15">
      <c r="Q69" s="568"/>
      <c r="S69" s="619"/>
      <c r="T69" s="614" t="s">
        <v>556</v>
      </c>
      <c r="U69" s="609"/>
      <c r="V69" s="608"/>
      <c r="W69" s="606">
        <v>28971.930223783183</v>
      </c>
      <c r="X69" s="606">
        <v>27263.311850621914</v>
      </c>
      <c r="Y69" s="606">
        <v>23516.307292009951</v>
      </c>
      <c r="Z69" s="606">
        <v>22331.992869096863</v>
      </c>
      <c r="AA69" s="606">
        <v>20720.635239182338</v>
      </c>
      <c r="AB69" s="606">
        <v>20285.854156667869</v>
      </c>
      <c r="AC69" s="606">
        <v>19423.681114629879</v>
      </c>
      <c r="AD69" s="606">
        <v>18705.116905552099</v>
      </c>
      <c r="AE69" s="606">
        <v>19620.850779662647</v>
      </c>
      <c r="AF69" s="606">
        <v>19285.813688789392</v>
      </c>
      <c r="AG69" s="606">
        <v>19581.649666354318</v>
      </c>
      <c r="AH69" s="606">
        <v>19585.153957309063</v>
      </c>
      <c r="AI69" s="606">
        <v>20045.665025336762</v>
      </c>
      <c r="AJ69" s="606">
        <v>21209.891032035619</v>
      </c>
      <c r="AK69" s="606">
        <v>20950.57805483332</v>
      </c>
      <c r="AL69" s="606">
        <v>20852.964342514824</v>
      </c>
      <c r="AM69" s="606">
        <v>21249.925034960459</v>
      </c>
      <c r="AN69" s="606">
        <v>21217.188906221621</v>
      </c>
      <c r="AO69" s="606">
        <v>20663.908416060913</v>
      </c>
      <c r="AP69" s="606">
        <v>20436.875804178631</v>
      </c>
      <c r="AQ69" s="606">
        <v>22228.101561209925</v>
      </c>
      <c r="AR69" s="606">
        <v>23037.562979998271</v>
      </c>
      <c r="AS69" s="606">
        <v>23348.163823348888</v>
      </c>
      <c r="AT69" s="606">
        <v>22809.563615915547</v>
      </c>
      <c r="AU69" s="606">
        <v>23897.446867222687</v>
      </c>
    </row>
    <row r="70" spans="17:47" ht="15">
      <c r="Q70" s="568"/>
      <c r="S70" s="619"/>
      <c r="T70" s="614" t="s">
        <v>555</v>
      </c>
      <c r="U70" s="609"/>
      <c r="V70" s="608"/>
      <c r="W70" s="606">
        <v>364.31199595668625</v>
      </c>
      <c r="X70" s="606">
        <v>355.3371594097357</v>
      </c>
      <c r="Y70" s="606">
        <v>338.36749708472712</v>
      </c>
      <c r="Z70" s="606">
        <v>325.42713434167609</v>
      </c>
      <c r="AA70" s="606">
        <v>312.79461391493606</v>
      </c>
      <c r="AB70" s="606">
        <v>293.91772842744598</v>
      </c>
      <c r="AC70" s="606">
        <v>282.80785950449882</v>
      </c>
      <c r="AD70" s="606">
        <v>275.17862583937631</v>
      </c>
      <c r="AE70" s="606">
        <v>273.03721007794024</v>
      </c>
      <c r="AF70" s="606">
        <v>257.43153454291553</v>
      </c>
      <c r="AG70" s="606">
        <v>269.60814727457347</v>
      </c>
      <c r="AH70" s="606">
        <v>285.63319043707656</v>
      </c>
      <c r="AI70" s="606">
        <v>339.42850086230283</v>
      </c>
      <c r="AJ70" s="606">
        <v>414.33282959925754</v>
      </c>
      <c r="AK70" s="606">
        <v>524.25981280710334</v>
      </c>
      <c r="AL70" s="606">
        <v>605.33021340114681</v>
      </c>
      <c r="AM70" s="606">
        <v>718.78463616834381</v>
      </c>
      <c r="AN70" s="606">
        <v>811.94411088178981</v>
      </c>
      <c r="AO70" s="606">
        <v>867.11798966421418</v>
      </c>
      <c r="AP70" s="606">
        <v>891.32746213446524</v>
      </c>
      <c r="AQ70" s="606">
        <v>1410.6920680719306</v>
      </c>
      <c r="AR70" s="606">
        <v>1421.032242613896</v>
      </c>
      <c r="AS70" s="606">
        <v>1514.8560386887557</v>
      </c>
      <c r="AT70" s="606">
        <v>1389.2019990430424</v>
      </c>
      <c r="AU70" s="606">
        <v>1397.8675159906668</v>
      </c>
    </row>
    <row r="71" spans="17:47" ht="15">
      <c r="Q71" s="568"/>
      <c r="S71" s="618"/>
      <c r="T71" s="610" t="s">
        <v>548</v>
      </c>
      <c r="U71" s="609"/>
      <c r="V71" s="608"/>
      <c r="W71" s="606">
        <v>662.07294430822992</v>
      </c>
      <c r="X71" s="606">
        <v>617.4134007246156</v>
      </c>
      <c r="Y71" s="606">
        <v>662.71661382840193</v>
      </c>
      <c r="Z71" s="606">
        <v>654.02539637940845</v>
      </c>
      <c r="AA71" s="606">
        <v>652.48931413130947</v>
      </c>
      <c r="AB71" s="606">
        <v>692.92808030244237</v>
      </c>
      <c r="AC71" s="606">
        <v>783.04292846293583</v>
      </c>
      <c r="AD71" s="606">
        <v>876.02514885722269</v>
      </c>
      <c r="AE71" s="606">
        <v>1001.2063903723229</v>
      </c>
      <c r="AF71" s="606">
        <v>1155.0899621191115</v>
      </c>
      <c r="AG71" s="606">
        <v>1282.6452805473784</v>
      </c>
      <c r="AH71" s="606">
        <v>1220.4639023781415</v>
      </c>
      <c r="AI71" s="606">
        <v>1261.4113419868006</v>
      </c>
      <c r="AJ71" s="606">
        <v>1315.2189283621303</v>
      </c>
      <c r="AK71" s="606">
        <v>1323.9551285888983</v>
      </c>
      <c r="AL71" s="606">
        <v>1272.2736490004481</v>
      </c>
      <c r="AM71" s="606">
        <v>1317.0734219340588</v>
      </c>
      <c r="AN71" s="606">
        <v>1392.0701617805555</v>
      </c>
      <c r="AO71" s="606">
        <v>1421.9330684537751</v>
      </c>
      <c r="AP71" s="606">
        <v>1503.1764378355542</v>
      </c>
      <c r="AQ71" s="606">
        <v>2840.7468109370684</v>
      </c>
      <c r="AR71" s="606">
        <v>2716.5764203806234</v>
      </c>
      <c r="AS71" s="606">
        <v>2779.1937979001204</v>
      </c>
      <c r="AT71" s="606">
        <v>2687.4455217471304</v>
      </c>
      <c r="AU71" s="606">
        <v>2742.0112902292499</v>
      </c>
    </row>
    <row r="72" spans="17:47" ht="15">
      <c r="Q72" s="568"/>
      <c r="S72" s="622"/>
      <c r="T72" s="614" t="s">
        <v>552</v>
      </c>
      <c r="U72" s="609"/>
      <c r="V72" s="608"/>
      <c r="W72" s="606">
        <v>39831.273075614561</v>
      </c>
      <c r="X72" s="606">
        <v>42427.086376044914</v>
      </c>
      <c r="Y72" s="606">
        <v>48880.05955641457</v>
      </c>
      <c r="Z72" s="606">
        <v>57997.660689955301</v>
      </c>
      <c r="AA72" s="606">
        <v>57333.503729156153</v>
      </c>
      <c r="AB72" s="606">
        <v>62934.365505458678</v>
      </c>
      <c r="AC72" s="606">
        <v>66883.753478848885</v>
      </c>
      <c r="AD72" s="606">
        <v>62441.504060627492</v>
      </c>
      <c r="AE72" s="606">
        <v>60252.620687774623</v>
      </c>
      <c r="AF72" s="606">
        <v>59158.78862414624</v>
      </c>
      <c r="AG72" s="606">
        <v>55437.423615762447</v>
      </c>
      <c r="AH72" s="606">
        <v>53271.704008746769</v>
      </c>
      <c r="AI72" s="606">
        <v>48451.950986826254</v>
      </c>
      <c r="AJ72" s="606">
        <v>42634.063816470094</v>
      </c>
      <c r="AK72" s="606">
        <v>34294.409733989538</v>
      </c>
      <c r="AL72" s="606">
        <v>29124.051460813327</v>
      </c>
      <c r="AM72" s="606">
        <v>23374.243057883505</v>
      </c>
      <c r="AN72" s="606">
        <v>20213.446928132209</v>
      </c>
      <c r="AO72" s="606">
        <v>16677.444075585212</v>
      </c>
      <c r="AP72" s="606">
        <v>14027.857023906341</v>
      </c>
      <c r="AQ72" s="606">
        <v>10356.669</v>
      </c>
      <c r="AR72" s="606">
        <v>9298.2839999999997</v>
      </c>
      <c r="AS72" s="606">
        <v>8536.8690000000006</v>
      </c>
      <c r="AT72" s="606">
        <v>7292.5460000000003</v>
      </c>
      <c r="AU72" s="606">
        <v>7676.5330000000004</v>
      </c>
    </row>
    <row r="73" spans="17:47" ht="15">
      <c r="Q73" s="568"/>
      <c r="S73" s="619"/>
      <c r="T73" s="614" t="s">
        <v>550</v>
      </c>
      <c r="U73" s="621"/>
      <c r="V73" s="620"/>
      <c r="W73" s="606">
        <v>6888.9145973038439</v>
      </c>
      <c r="X73" s="606">
        <v>6974.0382706272685</v>
      </c>
      <c r="Y73" s="606">
        <v>6875.1497149368006</v>
      </c>
      <c r="Z73" s="606">
        <v>6763.3313033692293</v>
      </c>
      <c r="AA73" s="606">
        <v>6649.5125670922298</v>
      </c>
      <c r="AB73" s="606">
        <v>6619.1001891137212</v>
      </c>
      <c r="AC73" s="606">
        <v>6565.4567533134959</v>
      </c>
      <c r="AD73" s="606">
        <v>6504.7278509541684</v>
      </c>
      <c r="AE73" s="606">
        <v>6392.8540381420853</v>
      </c>
      <c r="AF73" s="606">
        <v>6468.4127371068653</v>
      </c>
      <c r="AG73" s="606">
        <v>6487.8259779271802</v>
      </c>
      <c r="AH73" s="606">
        <v>6625.0173223475449</v>
      </c>
      <c r="AI73" s="606">
        <v>6523.609532953933</v>
      </c>
      <c r="AJ73" s="606">
        <v>6529.1524099928156</v>
      </c>
      <c r="AK73" s="606">
        <v>6529.9431445905911</v>
      </c>
      <c r="AL73" s="606">
        <v>6506.0665457339601</v>
      </c>
      <c r="AM73" s="606">
        <v>6501.0491386208232</v>
      </c>
      <c r="AN73" s="606">
        <v>6555.8514487353668</v>
      </c>
      <c r="AO73" s="606">
        <v>6409.9176389147051</v>
      </c>
      <c r="AP73" s="606">
        <v>6371.5289141067442</v>
      </c>
      <c r="AQ73" s="606">
        <v>6178.48</v>
      </c>
      <c r="AR73" s="606">
        <v>6005.34</v>
      </c>
      <c r="AS73" s="606">
        <v>6027.3379999999997</v>
      </c>
      <c r="AT73" s="606">
        <v>5887.8680000000004</v>
      </c>
      <c r="AU73" s="606">
        <v>5913.9840000000004</v>
      </c>
    </row>
    <row r="74" spans="17:47" ht="15">
      <c r="Q74" s="568"/>
      <c r="S74" s="619" t="s">
        <v>523</v>
      </c>
      <c r="T74" s="614" t="s">
        <v>556</v>
      </c>
      <c r="U74" s="609"/>
      <c r="V74" s="608"/>
      <c r="W74" s="606">
        <v>43648.802964216811</v>
      </c>
      <c r="X74" s="606">
        <v>46471.1446163781</v>
      </c>
      <c r="Y74" s="606">
        <v>48689.545265990047</v>
      </c>
      <c r="Z74" s="606">
        <v>48830.550647903139</v>
      </c>
      <c r="AA74" s="606">
        <v>47540.866122817664</v>
      </c>
      <c r="AB74" s="606">
        <v>48800.740120332128</v>
      </c>
      <c r="AC74" s="606">
        <v>48469.782357370124</v>
      </c>
      <c r="AD74" s="606">
        <v>47600.490368447892</v>
      </c>
      <c r="AE74" s="606">
        <v>45254.04711933736</v>
      </c>
      <c r="AF74" s="606">
        <v>44688.942590210609</v>
      </c>
      <c r="AG74" s="606">
        <v>45017.341318645689</v>
      </c>
      <c r="AH74" s="606">
        <v>44247.235252690931</v>
      </c>
      <c r="AI74" s="606">
        <v>42228.204419663234</v>
      </c>
      <c r="AJ74" s="606">
        <v>40147.130200964391</v>
      </c>
      <c r="AK74" s="606">
        <v>35671.885055166684</v>
      </c>
      <c r="AL74" s="606">
        <v>32815.915986485183</v>
      </c>
      <c r="AM74" s="606">
        <v>30797.981637039542</v>
      </c>
      <c r="AN74" s="606">
        <v>29987.100030778383</v>
      </c>
      <c r="AO74" s="606">
        <v>28598.523371939089</v>
      </c>
      <c r="AP74" s="606">
        <v>26235.713431821365</v>
      </c>
      <c r="AQ74" s="606">
        <v>23154.368999999999</v>
      </c>
      <c r="AR74" s="606">
        <v>22499.534</v>
      </c>
      <c r="AS74" s="606">
        <v>22847.173999999999</v>
      </c>
      <c r="AT74" s="606">
        <v>21907.96</v>
      </c>
      <c r="AU74" s="606">
        <v>22241.222000000002</v>
      </c>
    </row>
    <row r="75" spans="17:47" ht="15">
      <c r="Q75" s="568"/>
      <c r="S75" s="619"/>
      <c r="T75" s="614" t="s">
        <v>555</v>
      </c>
      <c r="U75" s="609"/>
      <c r="V75" s="608"/>
      <c r="W75" s="606">
        <v>57824.067417043312</v>
      </c>
      <c r="X75" s="606">
        <v>62277.156141590269</v>
      </c>
      <c r="Y75" s="606">
        <v>63629.94495391527</v>
      </c>
      <c r="Z75" s="606">
        <v>63353.375254658327</v>
      </c>
      <c r="AA75" s="606">
        <v>65669.126543085062</v>
      </c>
      <c r="AB75" s="606">
        <v>68142.655325572545</v>
      </c>
      <c r="AC75" s="606">
        <v>70457.614729495501</v>
      </c>
      <c r="AD75" s="606">
        <v>70376.274388160615</v>
      </c>
      <c r="AE75" s="606">
        <v>68906.408983922069</v>
      </c>
      <c r="AF75" s="606">
        <v>70245.692596457084</v>
      </c>
      <c r="AG75" s="606">
        <v>72434.291428725424</v>
      </c>
      <c r="AH75" s="606">
        <v>72145.360381562918</v>
      </c>
      <c r="AI75" s="606">
        <v>71660.515696137692</v>
      </c>
      <c r="AJ75" s="606">
        <v>72970.757237400743</v>
      </c>
      <c r="AK75" s="606">
        <v>70804.380852192888</v>
      </c>
      <c r="AL75" s="606">
        <v>69360.889941598842</v>
      </c>
      <c r="AM75" s="606">
        <v>70298.107359831658</v>
      </c>
      <c r="AN75" s="606">
        <v>70890.218331118216</v>
      </c>
      <c r="AO75" s="606">
        <v>68562.292176335788</v>
      </c>
      <c r="AP75" s="606">
        <v>65291.60056186554</v>
      </c>
      <c r="AQ75" s="606">
        <v>62855.819000000003</v>
      </c>
      <c r="AR75" s="606">
        <v>60023.71</v>
      </c>
      <c r="AS75" s="606">
        <v>53081.692000000003</v>
      </c>
      <c r="AT75" s="606">
        <v>51145.822</v>
      </c>
      <c r="AU75" s="606">
        <v>48834.887000000002</v>
      </c>
    </row>
    <row r="76" spans="17:47" ht="15">
      <c r="Q76" s="568"/>
      <c r="S76" s="618"/>
      <c r="T76" s="610" t="s">
        <v>548</v>
      </c>
      <c r="U76" s="609"/>
      <c r="V76" s="608"/>
      <c r="W76" s="606">
        <v>9172.6549756917684</v>
      </c>
      <c r="X76" s="606">
        <v>9786.6636392753844</v>
      </c>
      <c r="Y76" s="606">
        <v>11387.113488171597</v>
      </c>
      <c r="Z76" s="606">
        <v>12143.353519620592</v>
      </c>
      <c r="AA76" s="606">
        <v>12708.164735868693</v>
      </c>
      <c r="AB76" s="606">
        <v>13598.119731697558</v>
      </c>
      <c r="AC76" s="606">
        <v>14289.762301537063</v>
      </c>
      <c r="AD76" s="606">
        <v>14385.648657142778</v>
      </c>
      <c r="AE76" s="606">
        <v>14947.441129627674</v>
      </c>
      <c r="AF76" s="606">
        <v>15790.603477880888</v>
      </c>
      <c r="AG76" s="606">
        <v>17074.060959452621</v>
      </c>
      <c r="AH76" s="606">
        <v>16848.561639621857</v>
      </c>
      <c r="AI76" s="606">
        <v>17727.506876013198</v>
      </c>
      <c r="AJ76" s="606">
        <v>18097.069021637868</v>
      </c>
      <c r="AK76" s="606">
        <v>17665.3145334111</v>
      </c>
      <c r="AL76" s="606">
        <v>17108.240896999552</v>
      </c>
      <c r="AM76" s="606">
        <v>18070.00521606594</v>
      </c>
      <c r="AN76" s="606">
        <v>18365.095742219444</v>
      </c>
      <c r="AO76" s="606">
        <v>18081.895327546223</v>
      </c>
      <c r="AP76" s="606">
        <v>17648.397844164447</v>
      </c>
      <c r="AQ76" s="606">
        <v>20726.559000000001</v>
      </c>
      <c r="AR76" s="606">
        <v>20340.951000000001</v>
      </c>
      <c r="AS76" s="606">
        <v>20341.75</v>
      </c>
      <c r="AT76" s="606">
        <v>19671.629000000001</v>
      </c>
      <c r="AU76" s="606">
        <v>19198.523000000001</v>
      </c>
    </row>
    <row r="77" spans="17:47" ht="18" customHeight="1">
      <c r="Q77" s="568"/>
      <c r="S77" s="617" t="s">
        <v>554</v>
      </c>
      <c r="T77" s="616" t="s">
        <v>553</v>
      </c>
      <c r="U77" s="609"/>
      <c r="V77" s="608"/>
      <c r="W77" s="606">
        <v>18000.197749745766</v>
      </c>
      <c r="X77" s="606">
        <v>18402.998902311643</v>
      </c>
      <c r="Y77" s="606">
        <v>17986.25923279253</v>
      </c>
      <c r="Z77" s="606">
        <v>17462.317420087878</v>
      </c>
      <c r="AA77" s="606">
        <v>16999.307193796842</v>
      </c>
      <c r="AB77" s="606">
        <v>16848.213993736394</v>
      </c>
      <c r="AC77" s="606">
        <v>16424.445938449287</v>
      </c>
      <c r="AD77" s="606">
        <v>15979.85521676988</v>
      </c>
      <c r="AE77" s="606">
        <v>15491.201721449006</v>
      </c>
      <c r="AF77" s="606">
        <v>15176.508993363692</v>
      </c>
      <c r="AG77" s="606">
        <v>15074.113601730078</v>
      </c>
      <c r="AH77" s="606">
        <v>14725.984420689229</v>
      </c>
      <c r="AI77" s="606">
        <v>14746.122089695567</v>
      </c>
      <c r="AJ77" s="606">
        <v>14541.16918909404</v>
      </c>
      <c r="AK77" s="606">
        <v>13821.86410180761</v>
      </c>
      <c r="AL77" s="606">
        <v>13691.966658057834</v>
      </c>
      <c r="AM77" s="606">
        <v>13530.521995232957</v>
      </c>
      <c r="AN77" s="606">
        <v>13158.79719277426</v>
      </c>
      <c r="AO77" s="606">
        <v>12607.08564674767</v>
      </c>
      <c r="AP77" s="606">
        <v>12114.351548471712</v>
      </c>
      <c r="AQ77" s="606">
        <v>12160.884</v>
      </c>
      <c r="AR77" s="606">
        <v>11244.664000000001</v>
      </c>
      <c r="AS77" s="606">
        <v>10689.058000000001</v>
      </c>
      <c r="AT77" s="606">
        <v>10334.509</v>
      </c>
      <c r="AU77" s="606">
        <v>9506.2219999999998</v>
      </c>
    </row>
    <row r="78" spans="17:47" ht="15">
      <c r="Q78" s="568"/>
      <c r="S78" s="615"/>
      <c r="T78" s="614" t="s">
        <v>552</v>
      </c>
      <c r="U78" s="609"/>
      <c r="V78" s="608"/>
      <c r="W78" s="607">
        <v>5.0981676746104862E-2</v>
      </c>
      <c r="X78" s="607">
        <v>5.0926175464047312E-2</v>
      </c>
      <c r="Y78" s="607">
        <v>8.146334701506909E-2</v>
      </c>
      <c r="Z78" s="607">
        <v>0.11892912222261116</v>
      </c>
      <c r="AA78" s="607">
        <v>0.11746764921318957</v>
      </c>
      <c r="AB78" s="607">
        <v>9.8223288086850644E-2</v>
      </c>
      <c r="AC78" s="606">
        <v>0.24418393884950909</v>
      </c>
      <c r="AD78" s="606">
        <v>0.59079998497920305</v>
      </c>
      <c r="AE78" s="606">
        <v>0.94229240525289404</v>
      </c>
      <c r="AF78" s="606">
        <v>1.3549234259956326</v>
      </c>
      <c r="AG78" s="606">
        <v>1.9276630388418581</v>
      </c>
      <c r="AH78" s="606">
        <v>2.9826976242330341</v>
      </c>
      <c r="AI78" s="606">
        <v>4.0614071933408677</v>
      </c>
      <c r="AJ78" s="606">
        <v>4.936860763401258</v>
      </c>
      <c r="AK78" s="606">
        <v>5.4861735484058762</v>
      </c>
      <c r="AL78" s="606">
        <v>5.9146022709910326</v>
      </c>
      <c r="AM78" s="606">
        <v>6.4309325697633248</v>
      </c>
      <c r="AN78" s="606">
        <v>6.75667329069638</v>
      </c>
      <c r="AO78" s="606">
        <v>6.886155357294931</v>
      </c>
      <c r="AP78" s="606">
        <v>6.8874156976669347</v>
      </c>
      <c r="AQ78" s="606">
        <v>6.0009912194441108</v>
      </c>
      <c r="AR78" s="606">
        <v>5.0280404036981166</v>
      </c>
      <c r="AS78" s="606">
        <v>4.0880556252276081</v>
      </c>
      <c r="AT78" s="606">
        <v>3.1396074855065303</v>
      </c>
      <c r="AU78" s="606">
        <v>2.3984651671574722</v>
      </c>
    </row>
    <row r="79" spans="17:47" ht="15">
      <c r="Q79" s="568"/>
      <c r="S79" s="613" t="s">
        <v>551</v>
      </c>
      <c r="T79" s="610" t="s">
        <v>550</v>
      </c>
      <c r="U79" s="609"/>
      <c r="V79" s="608"/>
      <c r="W79" s="606" t="s">
        <v>518</v>
      </c>
      <c r="X79" s="606" t="s">
        <v>518</v>
      </c>
      <c r="Y79" s="606">
        <v>4.7419737813308938E-2</v>
      </c>
      <c r="Z79" s="606">
        <v>0.14115165280665282</v>
      </c>
      <c r="AA79" s="606">
        <v>0.61349283640692542</v>
      </c>
      <c r="AB79" s="606">
        <v>1.8558307567896828</v>
      </c>
      <c r="AC79" s="606">
        <v>4.093045833113977</v>
      </c>
      <c r="AD79" s="606">
        <v>4.7604123489834915</v>
      </c>
      <c r="AE79" s="606">
        <v>7.6238849345719064</v>
      </c>
      <c r="AF79" s="606">
        <v>10.764191393404765</v>
      </c>
      <c r="AG79" s="606">
        <v>15.131757487555365</v>
      </c>
      <c r="AH79" s="606">
        <v>22.734278673730397</v>
      </c>
      <c r="AI79" s="606">
        <v>31.227631503087451</v>
      </c>
      <c r="AJ79" s="606">
        <v>38.522031031146682</v>
      </c>
      <c r="AK79" s="606">
        <v>43.556980041701472</v>
      </c>
      <c r="AL79" s="606">
        <v>48.025515426188889</v>
      </c>
      <c r="AM79" s="606">
        <v>52.281611972515364</v>
      </c>
      <c r="AN79" s="606">
        <v>54.585219226712347</v>
      </c>
      <c r="AO79" s="606">
        <v>57.071520771152002</v>
      </c>
      <c r="AP79" s="606">
        <v>56.271595795172239</v>
      </c>
      <c r="AQ79" s="606">
        <v>52.390837768414826</v>
      </c>
      <c r="AR79" s="606">
        <v>49.047522866303062</v>
      </c>
      <c r="AS79" s="606">
        <v>46.59930963168128</v>
      </c>
      <c r="AT79" s="606">
        <v>39.117795096544725</v>
      </c>
      <c r="AU79" s="606">
        <v>34.584094841212817</v>
      </c>
    </row>
    <row r="80" spans="17:47" ht="15">
      <c r="Q80" s="568"/>
      <c r="S80" s="613"/>
      <c r="T80" s="612" t="s">
        <v>549</v>
      </c>
      <c r="U80" s="609"/>
      <c r="V80" s="608"/>
      <c r="W80" s="607">
        <v>0.21718545520293708</v>
      </c>
      <c r="X80" s="606">
        <v>0.58226619269004254</v>
      </c>
      <c r="Y80" s="606">
        <v>1.5107287775097369</v>
      </c>
      <c r="Z80" s="606">
        <v>3.070182029094831</v>
      </c>
      <c r="AA80" s="606">
        <v>5.2340550722720076</v>
      </c>
      <c r="AB80" s="606">
        <v>9.6904882388915201</v>
      </c>
      <c r="AC80" s="606">
        <v>14.989969383381149</v>
      </c>
      <c r="AD80" s="606">
        <v>22.756747440106366</v>
      </c>
      <c r="AE80" s="606">
        <v>36.981141995965224</v>
      </c>
      <c r="AF80" s="606">
        <v>53.150553117609704</v>
      </c>
      <c r="AG80" s="606">
        <v>79.115907246248284</v>
      </c>
      <c r="AH80" s="606">
        <v>122.49102523358904</v>
      </c>
      <c r="AI80" s="606">
        <v>171.13343887235226</v>
      </c>
      <c r="AJ80" s="606">
        <v>216.98568620906804</v>
      </c>
      <c r="AK80" s="606">
        <v>235.07815319892723</v>
      </c>
      <c r="AL80" s="606">
        <v>253.44761350569192</v>
      </c>
      <c r="AM80" s="606">
        <v>280.82724471204631</v>
      </c>
      <c r="AN80" s="606">
        <v>297.7069197910929</v>
      </c>
      <c r="AO80" s="606">
        <v>316.34395144520477</v>
      </c>
      <c r="AP80" s="606">
        <v>307.83094246130344</v>
      </c>
      <c r="AQ80" s="606">
        <v>303.17510855026006</v>
      </c>
      <c r="AR80" s="606">
        <v>305.10467478131193</v>
      </c>
      <c r="AS80" s="606">
        <v>284.45372618610423</v>
      </c>
      <c r="AT80" s="606">
        <v>266.25320544586731</v>
      </c>
      <c r="AU80" s="606">
        <v>252.10757742435189</v>
      </c>
    </row>
    <row r="81" spans="17:48" ht="15">
      <c r="Q81" s="568"/>
      <c r="S81" s="611"/>
      <c r="T81" s="610" t="s">
        <v>548</v>
      </c>
      <c r="U81" s="609"/>
      <c r="V81" s="608"/>
      <c r="W81" s="607">
        <v>4.8523122559009486E-2</v>
      </c>
      <c r="X81" s="606">
        <v>0.13008870139792256</v>
      </c>
      <c r="Y81" s="606">
        <v>0.33752388048284099</v>
      </c>
      <c r="Z81" s="606">
        <v>0.68593368159500168</v>
      </c>
      <c r="AA81" s="606">
        <v>1.1693816950824307</v>
      </c>
      <c r="AB81" s="606">
        <v>2.1650287218037163</v>
      </c>
      <c r="AC81" s="606">
        <v>3.3490277738256529</v>
      </c>
      <c r="AD81" s="606">
        <v>5.0842651689033262</v>
      </c>
      <c r="AE81" s="606">
        <v>8.2622498075003996</v>
      </c>
      <c r="AF81" s="606">
        <v>11.874786000724981</v>
      </c>
      <c r="AG81" s="606">
        <v>17.675911400649895</v>
      </c>
      <c r="AH81" s="606">
        <v>27.366690021826965</v>
      </c>
      <c r="AI81" s="606">
        <v>38.234276879125048</v>
      </c>
      <c r="AJ81" s="606">
        <v>48.478490586007702</v>
      </c>
      <c r="AK81" s="606">
        <v>52.520671920496532</v>
      </c>
      <c r="AL81" s="606">
        <v>56.624738525578977</v>
      </c>
      <c r="AM81" s="606">
        <v>62.741838767881234</v>
      </c>
      <c r="AN81" s="606">
        <v>66.51306065680339</v>
      </c>
      <c r="AO81" s="606">
        <v>70.676907495642624</v>
      </c>
      <c r="AP81" s="606">
        <v>68.774948739307774</v>
      </c>
      <c r="AQ81" s="606">
        <v>66.986062461880991</v>
      </c>
      <c r="AR81" s="606">
        <v>66.153761948686906</v>
      </c>
      <c r="AS81" s="606">
        <v>65.919908556986798</v>
      </c>
      <c r="AT81" s="606">
        <v>60.418391972081452</v>
      </c>
      <c r="AU81" s="606">
        <v>57.317862567277807</v>
      </c>
    </row>
    <row r="82" spans="17:48" ht="13.5" customHeight="1">
      <c r="Q82" s="568"/>
      <c r="T82" s="564"/>
      <c r="U82" s="564"/>
      <c r="V82" s="564"/>
      <c r="W82" s="564"/>
      <c r="X82" s="564"/>
      <c r="Y82" s="564"/>
      <c r="Z82" s="564"/>
      <c r="AA82" s="564"/>
      <c r="AB82" s="564"/>
      <c r="AC82" s="564"/>
      <c r="AD82" s="564"/>
      <c r="AE82" s="564"/>
      <c r="AF82" s="564"/>
      <c r="AG82" s="564"/>
      <c r="AH82" s="564"/>
      <c r="AI82" s="564"/>
      <c r="AJ82" s="564"/>
      <c r="AK82" s="564"/>
      <c r="AL82" s="564"/>
      <c r="AM82" s="564"/>
      <c r="AN82" s="564"/>
      <c r="AO82" s="564"/>
      <c r="AP82" s="564"/>
      <c r="AQ82" s="564"/>
      <c r="AR82" s="564"/>
      <c r="AS82" s="564"/>
    </row>
    <row r="83" spans="17:48" s="576" customFormat="1" ht="15">
      <c r="Q83" s="584" t="s">
        <v>526</v>
      </c>
      <c r="R83" s="583">
        <f>R63+3</f>
        <v>41</v>
      </c>
      <c r="S83" s="605" t="s">
        <v>547</v>
      </c>
      <c r="V83" s="603"/>
      <c r="W83" s="604"/>
      <c r="X83" s="604"/>
      <c r="Y83" s="604"/>
      <c r="Z83" s="604"/>
      <c r="AA83" s="604"/>
      <c r="AB83" s="604"/>
      <c r="AC83" s="604"/>
      <c r="AD83" s="604"/>
      <c r="AE83" s="604"/>
      <c r="AF83" s="604"/>
      <c r="AG83" s="604"/>
      <c r="AH83" s="604"/>
      <c r="AI83" s="604"/>
      <c r="AJ83" s="604"/>
      <c r="AK83" s="604"/>
      <c r="AL83" s="604"/>
      <c r="AM83" s="604"/>
      <c r="AN83" s="604"/>
      <c r="AO83" s="604"/>
      <c r="AP83" s="604"/>
      <c r="AQ83" s="603"/>
      <c r="AR83" s="603"/>
      <c r="AS83" s="603"/>
      <c r="AT83" s="603"/>
      <c r="AU83" s="603"/>
      <c r="AV83" s="603"/>
    </row>
    <row r="84" spans="17:48" s="565" customFormat="1" ht="15">
      <c r="Q84" s="568"/>
      <c r="R84" s="567"/>
      <c r="S84" s="602" t="s">
        <v>546</v>
      </c>
      <c r="T84" s="600" t="s">
        <v>545</v>
      </c>
      <c r="U84" s="601" t="s">
        <v>544</v>
      </c>
      <c r="V84" s="600" t="s">
        <v>119</v>
      </c>
      <c r="W84" s="560">
        <v>1990</v>
      </c>
      <c r="X84" s="560">
        <f t="shared" ref="X84:AU84" si="5">W84+1</f>
        <v>1991</v>
      </c>
      <c r="Y84" s="560">
        <f t="shared" si="5"/>
        <v>1992</v>
      </c>
      <c r="Z84" s="560">
        <f t="shared" si="5"/>
        <v>1993</v>
      </c>
      <c r="AA84" s="560">
        <f t="shared" si="5"/>
        <v>1994</v>
      </c>
      <c r="AB84" s="560">
        <f t="shared" si="5"/>
        <v>1995</v>
      </c>
      <c r="AC84" s="560">
        <f t="shared" si="5"/>
        <v>1996</v>
      </c>
      <c r="AD84" s="560">
        <f t="shared" si="5"/>
        <v>1997</v>
      </c>
      <c r="AE84" s="560">
        <f t="shared" si="5"/>
        <v>1998</v>
      </c>
      <c r="AF84" s="560">
        <f t="shared" si="5"/>
        <v>1999</v>
      </c>
      <c r="AG84" s="560">
        <f t="shared" si="5"/>
        <v>2000</v>
      </c>
      <c r="AH84" s="560">
        <f t="shared" si="5"/>
        <v>2001</v>
      </c>
      <c r="AI84" s="560">
        <f t="shared" si="5"/>
        <v>2002</v>
      </c>
      <c r="AJ84" s="560">
        <f t="shared" si="5"/>
        <v>2003</v>
      </c>
      <c r="AK84" s="560">
        <f t="shared" si="5"/>
        <v>2004</v>
      </c>
      <c r="AL84" s="560">
        <f t="shared" si="5"/>
        <v>2005</v>
      </c>
      <c r="AM84" s="560">
        <f t="shared" si="5"/>
        <v>2006</v>
      </c>
      <c r="AN84" s="560">
        <f t="shared" si="5"/>
        <v>2007</v>
      </c>
      <c r="AO84" s="560">
        <f t="shared" si="5"/>
        <v>2008</v>
      </c>
      <c r="AP84" s="560">
        <f t="shared" si="5"/>
        <v>2009</v>
      </c>
      <c r="AQ84" s="560">
        <f t="shared" si="5"/>
        <v>2010</v>
      </c>
      <c r="AR84" s="560">
        <f t="shared" si="5"/>
        <v>2011</v>
      </c>
      <c r="AS84" s="560">
        <f t="shared" si="5"/>
        <v>2012</v>
      </c>
      <c r="AT84" s="560">
        <f t="shared" si="5"/>
        <v>2013</v>
      </c>
      <c r="AU84" s="560">
        <f t="shared" si="5"/>
        <v>2014</v>
      </c>
    </row>
    <row r="85" spans="17:48" s="576" customFormat="1" ht="15" customHeight="1">
      <c r="Q85" s="584"/>
      <c r="R85" s="583"/>
      <c r="S85" s="595"/>
      <c r="T85" s="598" t="s">
        <v>541</v>
      </c>
      <c r="U85" s="580" t="s">
        <v>535</v>
      </c>
      <c r="V85" s="599"/>
      <c r="W85" s="587" t="s">
        <v>533</v>
      </c>
      <c r="X85" s="586" t="s">
        <v>533</v>
      </c>
      <c r="Y85" s="586" t="s">
        <v>533</v>
      </c>
      <c r="Z85" s="586" t="s">
        <v>533</v>
      </c>
      <c r="AA85" s="586" t="s">
        <v>533</v>
      </c>
      <c r="AB85" s="586" t="s">
        <v>533</v>
      </c>
      <c r="AC85" s="586" t="s">
        <v>533</v>
      </c>
      <c r="AD85" s="586" t="s">
        <v>534</v>
      </c>
      <c r="AE85" s="586" t="s">
        <v>533</v>
      </c>
      <c r="AF85" s="585">
        <v>1033.3018092060991</v>
      </c>
      <c r="AG85" s="585">
        <v>1772.7716983502789</v>
      </c>
      <c r="AH85" s="585">
        <v>2627.3150064968568</v>
      </c>
      <c r="AI85" s="585">
        <v>3157.410355884102</v>
      </c>
      <c r="AJ85" s="585">
        <v>3382.8707930854957</v>
      </c>
      <c r="AK85" s="585">
        <v>3680.8681923438417</v>
      </c>
      <c r="AL85" s="585">
        <v>4164.7017094115963</v>
      </c>
      <c r="AM85" s="585">
        <v>4347.6616814200815</v>
      </c>
      <c r="AN85" s="585">
        <v>4119.7236913838415</v>
      </c>
      <c r="AO85" s="585">
        <v>3910.0422152626879</v>
      </c>
      <c r="AP85" s="585">
        <v>3919.1717041723596</v>
      </c>
      <c r="AQ85" s="585">
        <v>3642.9245992743918</v>
      </c>
      <c r="AR85" s="585">
        <v>3181.643610213875</v>
      </c>
      <c r="AS85" s="585">
        <v>3092.2039287938182</v>
      </c>
      <c r="AT85" s="577">
        <v>3325.4038289268465</v>
      </c>
      <c r="AU85" s="577">
        <v>3257.8423674047044</v>
      </c>
    </row>
    <row r="86" spans="17:48" s="576" customFormat="1" ht="15" customHeight="1">
      <c r="Q86" s="584"/>
      <c r="R86" s="583"/>
      <c r="S86" s="593"/>
      <c r="T86" s="582"/>
      <c r="U86" s="580" t="s">
        <v>532</v>
      </c>
      <c r="V86" s="597"/>
      <c r="W86" s="591">
        <v>10623.314796269467</v>
      </c>
      <c r="X86" s="585">
        <v>10027.093949049226</v>
      </c>
      <c r="Y86" s="585">
        <v>9208.0637967916882</v>
      </c>
      <c r="Z86" s="585">
        <v>7826.0815107713761</v>
      </c>
      <c r="AA86" s="585">
        <v>7327.1138890022748</v>
      </c>
      <c r="AB86" s="585">
        <v>6267.004953616829</v>
      </c>
      <c r="AC86" s="585">
        <v>6099.7405818749976</v>
      </c>
      <c r="AD86" s="585">
        <v>6152.6449462767023</v>
      </c>
      <c r="AE86" s="585">
        <v>5953.2080174856364</v>
      </c>
      <c r="AF86" s="585">
        <v>4181.8421553556136</v>
      </c>
      <c r="AG86" s="585">
        <v>3152.5919013315806</v>
      </c>
      <c r="AH86" s="585">
        <v>2629.2536992286446</v>
      </c>
      <c r="AI86" s="585">
        <v>1953.525860073581</v>
      </c>
      <c r="AJ86" s="585">
        <v>1342.9713866230491</v>
      </c>
      <c r="AK86" s="585">
        <v>977.60978613320583</v>
      </c>
      <c r="AL86" s="585">
        <v>753.07200109881262</v>
      </c>
      <c r="AM86" s="585">
        <v>528.63790316718803</v>
      </c>
      <c r="AN86" s="585">
        <v>337.10815479396496</v>
      </c>
      <c r="AO86" s="585">
        <v>232.87640469879042</v>
      </c>
      <c r="AP86" s="585">
        <v>169.12748349871487</v>
      </c>
      <c r="AQ86" s="585">
        <v>112.0859385891208</v>
      </c>
      <c r="AR86" s="585">
        <v>65.92837746702665</v>
      </c>
      <c r="AS86" s="585">
        <v>42.125699268937453</v>
      </c>
      <c r="AT86" s="577">
        <v>28.99193009220998</v>
      </c>
      <c r="AU86" s="577">
        <v>17.747829352093834</v>
      </c>
    </row>
    <row r="87" spans="17:48" s="576" customFormat="1" ht="15" customHeight="1">
      <c r="Q87" s="584"/>
      <c r="R87" s="583"/>
      <c r="S87" s="590"/>
      <c r="T87" s="598" t="s">
        <v>540</v>
      </c>
      <c r="U87" s="580" t="s">
        <v>535</v>
      </c>
      <c r="V87" s="597"/>
      <c r="W87" s="587" t="s">
        <v>533</v>
      </c>
      <c r="X87" s="586" t="s">
        <v>533</v>
      </c>
      <c r="Y87" s="586" t="s">
        <v>533</v>
      </c>
      <c r="Z87" s="586" t="s">
        <v>533</v>
      </c>
      <c r="AA87" s="586" t="s">
        <v>533</v>
      </c>
      <c r="AB87" s="586" t="s">
        <v>533</v>
      </c>
      <c r="AC87" s="586" t="s">
        <v>533</v>
      </c>
      <c r="AD87" s="586" t="s">
        <v>533</v>
      </c>
      <c r="AE87" s="586" t="s">
        <v>533</v>
      </c>
      <c r="AF87" s="586" t="s">
        <v>533</v>
      </c>
      <c r="AG87" s="585">
        <v>242.67445641144997</v>
      </c>
      <c r="AH87" s="585">
        <v>302.18627202835188</v>
      </c>
      <c r="AI87" s="585">
        <v>444.44690157266865</v>
      </c>
      <c r="AJ87" s="585">
        <v>891.81500118433837</v>
      </c>
      <c r="AK87" s="585">
        <v>1012.3109773690783</v>
      </c>
      <c r="AL87" s="585">
        <v>1236.6833907310943</v>
      </c>
      <c r="AM87" s="585">
        <v>1412.1886188704664</v>
      </c>
      <c r="AN87" s="585">
        <v>1637.4236654981717</v>
      </c>
      <c r="AO87" s="585">
        <v>1940.1130635186898</v>
      </c>
      <c r="AP87" s="585">
        <v>2013.4971208873949</v>
      </c>
      <c r="AQ87" s="585">
        <v>2192.3005515721961</v>
      </c>
      <c r="AR87" s="585">
        <v>2540.1180165321689</v>
      </c>
      <c r="AS87" s="585">
        <v>2695.2664077804106</v>
      </c>
      <c r="AT87" s="577">
        <v>2877.0362453762964</v>
      </c>
      <c r="AU87" s="577">
        <v>3021.2595015647767</v>
      </c>
    </row>
    <row r="88" spans="17:48" s="576" customFormat="1" ht="15" customHeight="1">
      <c r="Q88" s="584"/>
      <c r="R88" s="583"/>
      <c r="S88" s="593" t="s">
        <v>543</v>
      </c>
      <c r="T88" s="582"/>
      <c r="U88" s="580" t="s">
        <v>532</v>
      </c>
      <c r="V88" s="597" t="s">
        <v>542</v>
      </c>
      <c r="W88" s="591">
        <v>2059.8703191352165</v>
      </c>
      <c r="X88" s="585">
        <v>2212.3052481984191</v>
      </c>
      <c r="Y88" s="585">
        <v>2286.2081230474096</v>
      </c>
      <c r="Z88" s="585">
        <v>2080.9846327971586</v>
      </c>
      <c r="AA88" s="585">
        <v>2053.0451894686512</v>
      </c>
      <c r="AB88" s="585">
        <v>1853.0548363510479</v>
      </c>
      <c r="AC88" s="585">
        <v>1839.241782637898</v>
      </c>
      <c r="AD88" s="585">
        <v>1840.4916908186999</v>
      </c>
      <c r="AE88" s="585">
        <v>1855.9662321879446</v>
      </c>
      <c r="AF88" s="585">
        <v>1864.5180190380643</v>
      </c>
      <c r="AG88" s="585">
        <v>1568.0368707860753</v>
      </c>
      <c r="AH88" s="585">
        <v>966.84188596002809</v>
      </c>
      <c r="AI88" s="585">
        <v>792.61615120480667</v>
      </c>
      <c r="AJ88" s="585">
        <v>1011.56892903296</v>
      </c>
      <c r="AK88" s="585">
        <v>835.64367802789184</v>
      </c>
      <c r="AL88" s="585">
        <v>685.86166250588235</v>
      </c>
      <c r="AM88" s="585">
        <v>544.19158079689703</v>
      </c>
      <c r="AN88" s="585">
        <v>418.33618249864315</v>
      </c>
      <c r="AO88" s="585">
        <v>315.94796203508014</v>
      </c>
      <c r="AP88" s="585">
        <v>238.22883262280101</v>
      </c>
      <c r="AQ88" s="585">
        <v>172.04646243669416</v>
      </c>
      <c r="AR88" s="585">
        <v>130.79591274060704</v>
      </c>
      <c r="AS88" s="585">
        <v>90.671206313817805</v>
      </c>
      <c r="AT88" s="577">
        <v>60.577539228832293</v>
      </c>
      <c r="AU88" s="577">
        <v>39.46261952940548</v>
      </c>
    </row>
    <row r="89" spans="17:48" s="576" customFormat="1" ht="15" customHeight="1">
      <c r="Q89" s="584"/>
      <c r="R89" s="583"/>
      <c r="S89" s="590"/>
      <c r="T89" s="598" t="s">
        <v>537</v>
      </c>
      <c r="U89" s="580" t="s">
        <v>535</v>
      </c>
      <c r="V89" s="597"/>
      <c r="W89" s="587" t="s">
        <v>533</v>
      </c>
      <c r="X89" s="586" t="s">
        <v>533</v>
      </c>
      <c r="Y89" s="586" t="s">
        <v>533</v>
      </c>
      <c r="Z89" s="586" t="s">
        <v>533</v>
      </c>
      <c r="AA89" s="586" t="s">
        <v>533</v>
      </c>
      <c r="AB89" s="586" t="s">
        <v>534</v>
      </c>
      <c r="AC89" s="586" t="s">
        <v>533</v>
      </c>
      <c r="AD89" s="586" t="s">
        <v>533</v>
      </c>
      <c r="AE89" s="586" t="s">
        <v>533</v>
      </c>
      <c r="AF89" s="585">
        <v>245.48204958661151</v>
      </c>
      <c r="AG89" s="585">
        <v>565.23756215458889</v>
      </c>
      <c r="AH89" s="585">
        <v>884.10532803117246</v>
      </c>
      <c r="AI89" s="585">
        <v>1256.9044735930258</v>
      </c>
      <c r="AJ89" s="585">
        <v>1787.3186026036274</v>
      </c>
      <c r="AK89" s="585">
        <v>2190.6717125401769</v>
      </c>
      <c r="AL89" s="585">
        <v>2663.832330037083</v>
      </c>
      <c r="AM89" s="585">
        <v>3013.887672187027</v>
      </c>
      <c r="AN89" s="585">
        <v>3174.1008492822339</v>
      </c>
      <c r="AO89" s="585">
        <v>3331.6111592167977</v>
      </c>
      <c r="AP89" s="585">
        <v>3193.9328617334463</v>
      </c>
      <c r="AQ89" s="585">
        <v>3127.0967149778867</v>
      </c>
      <c r="AR89" s="585">
        <v>3024.7933308911352</v>
      </c>
      <c r="AS89" s="585">
        <v>3052.9596638111771</v>
      </c>
      <c r="AT89" s="577">
        <v>3140.8449532990321</v>
      </c>
      <c r="AU89" s="577">
        <v>3207.563654273526</v>
      </c>
    </row>
    <row r="90" spans="17:48" s="576" customFormat="1" ht="15">
      <c r="Q90" s="584"/>
      <c r="R90" s="583"/>
      <c r="S90" s="590"/>
      <c r="T90" s="582"/>
      <c r="U90" s="580" t="s">
        <v>532</v>
      </c>
      <c r="V90" s="597"/>
      <c r="W90" s="591">
        <v>6110.7540506393689</v>
      </c>
      <c r="X90" s="585">
        <v>5860.8226945535316</v>
      </c>
      <c r="Y90" s="585">
        <v>5629.0157905914402</v>
      </c>
      <c r="Z90" s="585">
        <v>4273.9919395676152</v>
      </c>
      <c r="AA90" s="585">
        <v>4046.2205847122068</v>
      </c>
      <c r="AB90" s="585">
        <v>3577.0968337191671</v>
      </c>
      <c r="AC90" s="585">
        <v>3373.7964816810277</v>
      </c>
      <c r="AD90" s="585">
        <v>2825.5442043325043</v>
      </c>
      <c r="AE90" s="585">
        <v>2640.8878667266217</v>
      </c>
      <c r="AF90" s="585">
        <v>2569.4568096135931</v>
      </c>
      <c r="AG90" s="585">
        <v>2209.3749412277921</v>
      </c>
      <c r="AH90" s="585">
        <v>1826.7957321159499</v>
      </c>
      <c r="AI90" s="585">
        <v>1558.3351636513278</v>
      </c>
      <c r="AJ90" s="585">
        <v>1479.3255547283686</v>
      </c>
      <c r="AK90" s="585">
        <v>1241.7823275066412</v>
      </c>
      <c r="AL90" s="585">
        <v>1054.9099992643698</v>
      </c>
      <c r="AM90" s="585">
        <v>863.86739337951894</v>
      </c>
      <c r="AN90" s="585">
        <v>682.24484395336617</v>
      </c>
      <c r="AO90" s="585">
        <v>547.58666186210496</v>
      </c>
      <c r="AP90" s="585">
        <v>418.22205029648711</v>
      </c>
      <c r="AQ90" s="585">
        <v>329.69205038983688</v>
      </c>
      <c r="AR90" s="585">
        <v>252.32424189627145</v>
      </c>
      <c r="AS90" s="585">
        <v>195.06595752636173</v>
      </c>
      <c r="AT90" s="577">
        <v>147.09465955178391</v>
      </c>
      <c r="AU90" s="577">
        <v>108.51805030828896</v>
      </c>
    </row>
    <row r="91" spans="17:48" s="576" customFormat="1" ht="15" customHeight="1">
      <c r="Q91" s="584"/>
      <c r="R91" s="583"/>
      <c r="S91" s="590"/>
      <c r="T91" s="598" t="s">
        <v>536</v>
      </c>
      <c r="U91" s="580" t="s">
        <v>535</v>
      </c>
      <c r="V91" s="597"/>
      <c r="W91" s="587" t="s">
        <v>533</v>
      </c>
      <c r="X91" s="586" t="s">
        <v>533</v>
      </c>
      <c r="Y91" s="586" t="s">
        <v>534</v>
      </c>
      <c r="Z91" s="586" t="s">
        <v>534</v>
      </c>
      <c r="AA91" s="586" t="s">
        <v>533</v>
      </c>
      <c r="AB91" s="586" t="s">
        <v>533</v>
      </c>
      <c r="AC91" s="586" t="s">
        <v>533</v>
      </c>
      <c r="AD91" s="586" t="s">
        <v>533</v>
      </c>
      <c r="AE91" s="586" t="s">
        <v>533</v>
      </c>
      <c r="AF91" s="586" t="s">
        <v>533</v>
      </c>
      <c r="AG91" s="585">
        <v>329.20954534537691</v>
      </c>
      <c r="AH91" s="585">
        <v>686.79501146615041</v>
      </c>
      <c r="AI91" s="585">
        <v>992.7774006982595</v>
      </c>
      <c r="AJ91" s="585">
        <v>1229.6929115618366</v>
      </c>
      <c r="AK91" s="585">
        <v>1474.1559826959792</v>
      </c>
      <c r="AL91" s="585">
        <v>1662.1059456023854</v>
      </c>
      <c r="AM91" s="585">
        <v>1914.6600788308549</v>
      </c>
      <c r="AN91" s="585">
        <v>2210.3628197877524</v>
      </c>
      <c r="AO91" s="585">
        <v>2385.8227327525374</v>
      </c>
      <c r="AP91" s="585">
        <v>2637.4832643102754</v>
      </c>
      <c r="AQ91" s="585">
        <v>2751.3801590513067</v>
      </c>
      <c r="AR91" s="585">
        <v>2781.1915559487006</v>
      </c>
      <c r="AS91" s="585">
        <v>2951.9191626658944</v>
      </c>
      <c r="AT91" s="585">
        <v>2883.0356378399042</v>
      </c>
      <c r="AU91" s="585">
        <v>3037.1916231577547</v>
      </c>
    </row>
    <row r="92" spans="17:48" s="576" customFormat="1" ht="15">
      <c r="Q92" s="584"/>
      <c r="R92" s="583"/>
      <c r="S92" s="582"/>
      <c r="T92" s="582"/>
      <c r="U92" s="580" t="s">
        <v>532</v>
      </c>
      <c r="V92" s="596"/>
      <c r="W92" s="578">
        <v>3568.3681631996988</v>
      </c>
      <c r="X92" s="577">
        <v>3234.0708700593727</v>
      </c>
      <c r="Y92" s="577">
        <v>3346.1302455473456</v>
      </c>
      <c r="Z92" s="577">
        <v>3176.7494511871305</v>
      </c>
      <c r="AA92" s="577">
        <v>3297.4747325660469</v>
      </c>
      <c r="AB92" s="577">
        <v>3111.633327313577</v>
      </c>
      <c r="AC92" s="577">
        <v>3079.6061195304073</v>
      </c>
      <c r="AD92" s="577">
        <v>2917.1042558037411</v>
      </c>
      <c r="AE92" s="577">
        <v>2932.8239716992193</v>
      </c>
      <c r="AF92" s="577">
        <v>2955.6200190145678</v>
      </c>
      <c r="AG92" s="585">
        <v>2601.8500043497952</v>
      </c>
      <c r="AH92" s="585">
        <v>2419.1426047530363</v>
      </c>
      <c r="AI92" s="585">
        <v>2104.1275226611551</v>
      </c>
      <c r="AJ92" s="585">
        <v>1791.7745637650432</v>
      </c>
      <c r="AK92" s="585">
        <v>1558.7376871693866</v>
      </c>
      <c r="AL92" s="585">
        <v>1291.7970877957532</v>
      </c>
      <c r="AM92" s="585">
        <v>1097.4847711824325</v>
      </c>
      <c r="AN92" s="585">
        <v>948.69948805463503</v>
      </c>
      <c r="AO92" s="585">
        <v>779.14451140210861</v>
      </c>
      <c r="AP92" s="585">
        <v>676.90060254312357</v>
      </c>
      <c r="AQ92" s="585">
        <v>558.68861870700778</v>
      </c>
      <c r="AR92" s="585">
        <v>447.86149753502815</v>
      </c>
      <c r="AS92" s="585">
        <v>366.72606248441139</v>
      </c>
      <c r="AT92" s="577">
        <v>270.97425385077509</v>
      </c>
      <c r="AU92" s="577">
        <v>211.64121054054033</v>
      </c>
    </row>
    <row r="93" spans="17:48" s="576" customFormat="1" ht="15" customHeight="1">
      <c r="Q93" s="584"/>
      <c r="R93" s="583"/>
      <c r="S93" s="595"/>
      <c r="T93" s="589" t="s">
        <v>541</v>
      </c>
      <c r="U93" s="580" t="s">
        <v>535</v>
      </c>
      <c r="V93" s="594"/>
      <c r="W93" s="587" t="s">
        <v>533</v>
      </c>
      <c r="X93" s="586" t="s">
        <v>533</v>
      </c>
      <c r="Y93" s="586" t="s">
        <v>533</v>
      </c>
      <c r="Z93" s="586" t="s">
        <v>533</v>
      </c>
      <c r="AA93" s="586" t="s">
        <v>533</v>
      </c>
      <c r="AB93" s="586" t="s">
        <v>533</v>
      </c>
      <c r="AC93" s="586" t="s">
        <v>533</v>
      </c>
      <c r="AD93" s="586" t="s">
        <v>534</v>
      </c>
      <c r="AE93" s="586" t="s">
        <v>533</v>
      </c>
      <c r="AF93" s="585">
        <v>204.14527082485017</v>
      </c>
      <c r="AG93" s="585">
        <v>349.28241618988648</v>
      </c>
      <c r="AH93" s="585">
        <v>490.64343141505321</v>
      </c>
      <c r="AI93" s="585">
        <v>589.63719522235124</v>
      </c>
      <c r="AJ93" s="585">
        <v>618.89007453776912</v>
      </c>
      <c r="AK93" s="585">
        <v>671.56824511782543</v>
      </c>
      <c r="AL93" s="585">
        <v>739.83326893408139</v>
      </c>
      <c r="AM93" s="585">
        <v>772.33496620311575</v>
      </c>
      <c r="AN93" s="585">
        <v>720.26169467450075</v>
      </c>
      <c r="AO93" s="585">
        <v>681.73478625099244</v>
      </c>
      <c r="AP93" s="585">
        <v>673.47191489480531</v>
      </c>
      <c r="AQ93" s="585">
        <v>626.00151023717888</v>
      </c>
      <c r="AR93" s="585">
        <v>592.14757534572482</v>
      </c>
      <c r="AS93" s="585">
        <v>573.92921338659403</v>
      </c>
      <c r="AT93" s="585">
        <v>577.30353806066353</v>
      </c>
      <c r="AU93" s="585">
        <v>565.57459541796834</v>
      </c>
    </row>
    <row r="94" spans="17:48" s="576" customFormat="1" ht="15" customHeight="1">
      <c r="Q94" s="584"/>
      <c r="R94" s="583"/>
      <c r="S94" s="593"/>
      <c r="T94" s="581"/>
      <c r="U94" s="580" t="s">
        <v>532</v>
      </c>
      <c r="V94" s="588"/>
      <c r="W94" s="591">
        <v>1838.4639176609371</v>
      </c>
      <c r="X94" s="585">
        <v>1730.4165419225458</v>
      </c>
      <c r="Y94" s="585">
        <v>1584.7314346111746</v>
      </c>
      <c r="Z94" s="585">
        <v>1413.3039076840255</v>
      </c>
      <c r="AA94" s="585">
        <v>1323.1958646380281</v>
      </c>
      <c r="AB94" s="585">
        <v>1131.4844189569289</v>
      </c>
      <c r="AC94" s="585">
        <v>1098.2764825225097</v>
      </c>
      <c r="AD94" s="585">
        <v>1097.9761827479747</v>
      </c>
      <c r="AE94" s="585">
        <v>1062.3854734375816</v>
      </c>
      <c r="AF94" s="585">
        <v>826.18968799421702</v>
      </c>
      <c r="AG94" s="585">
        <v>621.14310465497363</v>
      </c>
      <c r="AH94" s="585">
        <v>491.00547664070427</v>
      </c>
      <c r="AI94" s="585">
        <v>364.8152691909392</v>
      </c>
      <c r="AJ94" s="585">
        <v>245.69417882234328</v>
      </c>
      <c r="AK94" s="585">
        <v>178.3632703417816</v>
      </c>
      <c r="AL94" s="585">
        <v>133.77854146350873</v>
      </c>
      <c r="AM94" s="585">
        <v>93.909224542733398</v>
      </c>
      <c r="AN94" s="585">
        <v>58.937469852240248</v>
      </c>
      <c r="AO94" s="585">
        <v>40.603128365345178</v>
      </c>
      <c r="AP94" s="585">
        <v>29.062929305178972</v>
      </c>
      <c r="AQ94" s="585">
        <v>19.260889134822385</v>
      </c>
      <c r="AR94" s="585">
        <v>12.270176564795467</v>
      </c>
      <c r="AS94" s="585">
        <v>7.8187499924082724</v>
      </c>
      <c r="AT94" s="585">
        <v>5.0331161803111124</v>
      </c>
      <c r="AU94" s="585">
        <v>3.0810948699626515</v>
      </c>
    </row>
    <row r="95" spans="17:48" s="576" customFormat="1" ht="15" customHeight="1">
      <c r="Q95" s="584"/>
      <c r="R95" s="583"/>
      <c r="S95" s="590"/>
      <c r="T95" s="589" t="s">
        <v>540</v>
      </c>
      <c r="U95" s="580" t="s">
        <v>535</v>
      </c>
      <c r="V95" s="588"/>
      <c r="W95" s="587" t="s">
        <v>533</v>
      </c>
      <c r="X95" s="586" t="s">
        <v>533</v>
      </c>
      <c r="Y95" s="586" t="s">
        <v>533</v>
      </c>
      <c r="Z95" s="586" t="s">
        <v>533</v>
      </c>
      <c r="AA95" s="586" t="s">
        <v>533</v>
      </c>
      <c r="AB95" s="586" t="s">
        <v>533</v>
      </c>
      <c r="AC95" s="586" t="s">
        <v>533</v>
      </c>
      <c r="AD95" s="586" t="s">
        <v>533</v>
      </c>
      <c r="AE95" s="586" t="s">
        <v>534</v>
      </c>
      <c r="AF95" s="586" t="s">
        <v>533</v>
      </c>
      <c r="AG95" s="585">
        <v>31.423898225773499</v>
      </c>
      <c r="AH95" s="585">
        <v>55.24722728350941</v>
      </c>
      <c r="AI95" s="585">
        <v>81.256037283960382</v>
      </c>
      <c r="AJ95" s="585">
        <v>101.39777693633793</v>
      </c>
      <c r="AK95" s="585">
        <v>114.78347948816425</v>
      </c>
      <c r="AL95" s="585">
        <v>140.07014240933682</v>
      </c>
      <c r="AM95" s="585">
        <v>159.94834444820484</v>
      </c>
      <c r="AN95" s="585">
        <v>172.96913073253134</v>
      </c>
      <c r="AO95" s="585">
        <v>204.38374797352688</v>
      </c>
      <c r="AP95" s="585">
        <v>209.06946299459895</v>
      </c>
      <c r="AQ95" s="585">
        <v>227.63533867779239</v>
      </c>
      <c r="AR95" s="585">
        <v>244.9027363546723</v>
      </c>
      <c r="AS95" s="585">
        <v>259.15119772347242</v>
      </c>
      <c r="AT95" s="585">
        <v>274.20706535192835</v>
      </c>
      <c r="AU95" s="585">
        <v>287.95282051872505</v>
      </c>
    </row>
    <row r="96" spans="17:48" s="576" customFormat="1" ht="15" customHeight="1">
      <c r="Q96" s="584"/>
      <c r="R96" s="583"/>
      <c r="S96" s="593" t="s">
        <v>539</v>
      </c>
      <c r="T96" s="581"/>
      <c r="U96" s="580" t="s">
        <v>532</v>
      </c>
      <c r="V96" s="592" t="s">
        <v>538</v>
      </c>
      <c r="W96" s="591">
        <v>284.86965387853297</v>
      </c>
      <c r="X96" s="585">
        <v>288.9585959131349</v>
      </c>
      <c r="Y96" s="585">
        <v>297.79548661086244</v>
      </c>
      <c r="Z96" s="585">
        <v>285.96322396172059</v>
      </c>
      <c r="AA96" s="585">
        <v>282.12386197701602</v>
      </c>
      <c r="AB96" s="585">
        <v>255.05509268507791</v>
      </c>
      <c r="AC96" s="585">
        <v>252.46218210181055</v>
      </c>
      <c r="AD96" s="585">
        <v>246.90337361670652</v>
      </c>
      <c r="AE96" s="585">
        <v>248.97929522412124</v>
      </c>
      <c r="AF96" s="585">
        <v>242.09777596715642</v>
      </c>
      <c r="AG96" s="585">
        <v>203.04498368093235</v>
      </c>
      <c r="AH96" s="585">
        <v>176.76293850912919</v>
      </c>
      <c r="AI96" s="585">
        <v>144.91010581077603</v>
      </c>
      <c r="AJ96" s="585">
        <v>115.0135852005173</v>
      </c>
      <c r="AK96" s="585">
        <v>94.751604122295191</v>
      </c>
      <c r="AL96" s="585">
        <v>77.682567308929549</v>
      </c>
      <c r="AM96" s="585">
        <v>61.63662647326516</v>
      </c>
      <c r="AN96" s="585">
        <v>44.19091244704908</v>
      </c>
      <c r="AO96" s="585">
        <v>33.283951260145294</v>
      </c>
      <c r="AP96" s="585">
        <v>24.736252954922715</v>
      </c>
      <c r="AQ96" s="585">
        <v>17.864272632238691</v>
      </c>
      <c r="AR96" s="585">
        <v>12.610546724877318</v>
      </c>
      <c r="AS96" s="585">
        <v>8.7180813174637244</v>
      </c>
      <c r="AT96" s="585">
        <v>5.7735766398058859</v>
      </c>
      <c r="AU96" s="585">
        <v>3.7611375628820651</v>
      </c>
    </row>
    <row r="97" spans="17:47" s="576" customFormat="1" ht="15" customHeight="1">
      <c r="Q97" s="584"/>
      <c r="R97" s="583"/>
      <c r="S97" s="590"/>
      <c r="T97" s="589" t="s">
        <v>537</v>
      </c>
      <c r="U97" s="580" t="s">
        <v>535</v>
      </c>
      <c r="V97" s="588"/>
      <c r="W97" s="587" t="s">
        <v>533</v>
      </c>
      <c r="X97" s="586" t="s">
        <v>533</v>
      </c>
      <c r="Y97" s="586" t="s">
        <v>533</v>
      </c>
      <c r="Z97" s="586" t="s">
        <v>534</v>
      </c>
      <c r="AA97" s="586" t="s">
        <v>533</v>
      </c>
      <c r="AB97" s="586" t="s">
        <v>533</v>
      </c>
      <c r="AC97" s="586" t="s">
        <v>533</v>
      </c>
      <c r="AD97" s="586" t="s">
        <v>533</v>
      </c>
      <c r="AE97" s="586" t="s">
        <v>533</v>
      </c>
      <c r="AF97" s="585">
        <v>17.699477406423988</v>
      </c>
      <c r="AG97" s="585">
        <v>40.642788445592608</v>
      </c>
      <c r="AH97" s="585">
        <v>66.14410754735971</v>
      </c>
      <c r="AI97" s="585">
        <v>94.034977555483465</v>
      </c>
      <c r="AJ97" s="585">
        <v>123.15989685355611</v>
      </c>
      <c r="AK97" s="585">
        <v>150.54156285575647</v>
      </c>
      <c r="AL97" s="585">
        <v>176.64300720404887</v>
      </c>
      <c r="AM97" s="585">
        <v>199.85574008815931</v>
      </c>
      <c r="AN97" s="585">
        <v>207.49476148309373</v>
      </c>
      <c r="AO97" s="585">
        <v>217.19633999987099</v>
      </c>
      <c r="AP97" s="585">
        <v>197.14539208012607</v>
      </c>
      <c r="AQ97" s="585">
        <v>193.01993330323165</v>
      </c>
      <c r="AR97" s="585">
        <v>194.98758299804095</v>
      </c>
      <c r="AS97" s="585">
        <v>196.26555853570233</v>
      </c>
      <c r="AT97" s="585">
        <v>179.03833922062555</v>
      </c>
      <c r="AU97" s="585">
        <v>182.84152135633846</v>
      </c>
    </row>
    <row r="98" spans="17:47" s="576" customFormat="1" ht="15">
      <c r="Q98" s="584"/>
      <c r="R98" s="583"/>
      <c r="S98" s="590"/>
      <c r="T98" s="581"/>
      <c r="U98" s="580" t="s">
        <v>532</v>
      </c>
      <c r="V98" s="588"/>
      <c r="W98" s="591">
        <v>361.40392362030076</v>
      </c>
      <c r="X98" s="585">
        <v>339.75915917142333</v>
      </c>
      <c r="Y98" s="585">
        <v>325.42943800095338</v>
      </c>
      <c r="Z98" s="585">
        <v>276.23600420375573</v>
      </c>
      <c r="AA98" s="585">
        <v>261.5147202549378</v>
      </c>
      <c r="AB98" s="585">
        <v>222.63036424765806</v>
      </c>
      <c r="AC98" s="585">
        <v>209.40370433820146</v>
      </c>
      <c r="AD98" s="585">
        <v>202.63959163463235</v>
      </c>
      <c r="AE98" s="585">
        <v>189.39659059156693</v>
      </c>
      <c r="AF98" s="585">
        <v>185.26015578378326</v>
      </c>
      <c r="AG98" s="585">
        <v>158.86268773616356</v>
      </c>
      <c r="AH98" s="585">
        <v>136.67124214850872</v>
      </c>
      <c r="AI98" s="585">
        <v>116.58643533901601</v>
      </c>
      <c r="AJ98" s="585">
        <v>101.93682450782417</v>
      </c>
      <c r="AK98" s="585">
        <v>85.334489526385411</v>
      </c>
      <c r="AL98" s="585">
        <v>69.952779121456643</v>
      </c>
      <c r="AM98" s="585">
        <v>57.284436588378298</v>
      </c>
      <c r="AN98" s="585">
        <v>44.599159853785352</v>
      </c>
      <c r="AO98" s="585">
        <v>35.698589392753561</v>
      </c>
      <c r="AP98" s="585">
        <v>25.814741151918483</v>
      </c>
      <c r="AQ98" s="585">
        <v>20.350230062296628</v>
      </c>
      <c r="AR98" s="585">
        <v>16.265605175964907</v>
      </c>
      <c r="AS98" s="585">
        <v>12.540201417997132</v>
      </c>
      <c r="AT98" s="585">
        <v>8.3848722066693409</v>
      </c>
      <c r="AU98" s="585">
        <v>6.1858804848831932</v>
      </c>
    </row>
    <row r="99" spans="17:47" s="576" customFormat="1" ht="15" customHeight="1">
      <c r="Q99" s="584"/>
      <c r="R99" s="583"/>
      <c r="S99" s="590"/>
      <c r="T99" s="589" t="s">
        <v>536</v>
      </c>
      <c r="U99" s="580" t="s">
        <v>535</v>
      </c>
      <c r="V99" s="588"/>
      <c r="W99" s="587" t="s">
        <v>533</v>
      </c>
      <c r="X99" s="586" t="s">
        <v>533</v>
      </c>
      <c r="Y99" s="586" t="s">
        <v>534</v>
      </c>
      <c r="Z99" s="586" t="s">
        <v>533</v>
      </c>
      <c r="AA99" s="586" t="s">
        <v>533</v>
      </c>
      <c r="AB99" s="586" t="s">
        <v>533</v>
      </c>
      <c r="AC99" s="586" t="s">
        <v>533</v>
      </c>
      <c r="AD99" s="586" t="s">
        <v>533</v>
      </c>
      <c r="AE99" s="586" t="s">
        <v>533</v>
      </c>
      <c r="AF99" s="586" t="s">
        <v>533</v>
      </c>
      <c r="AG99" s="585">
        <v>19.482099727616205</v>
      </c>
      <c r="AH99" s="585">
        <v>32.274462851380399</v>
      </c>
      <c r="AI99" s="585">
        <v>46.653450889407296</v>
      </c>
      <c r="AJ99" s="585">
        <v>56.488495522988472</v>
      </c>
      <c r="AK99" s="585">
        <v>67.533390970946115</v>
      </c>
      <c r="AL99" s="585">
        <v>77.327361906159695</v>
      </c>
      <c r="AM99" s="585">
        <v>89.077121247749943</v>
      </c>
      <c r="AN99" s="585">
        <v>94.318822283181959</v>
      </c>
      <c r="AO99" s="585">
        <v>105.76142847124552</v>
      </c>
      <c r="AP99" s="585">
        <v>107.49787559237215</v>
      </c>
      <c r="AQ99" s="585">
        <v>111.3862864151844</v>
      </c>
      <c r="AR99" s="585">
        <v>111.36048501016671</v>
      </c>
      <c r="AS99" s="585">
        <v>116.70963002164767</v>
      </c>
      <c r="AT99" s="585">
        <v>94.889227847764317</v>
      </c>
      <c r="AU99" s="585">
        <v>87.305702424454225</v>
      </c>
    </row>
    <row r="100" spans="17:47" s="576" customFormat="1" ht="15">
      <c r="Q100" s="584"/>
      <c r="R100" s="583"/>
      <c r="S100" s="582"/>
      <c r="T100" s="581"/>
      <c r="U100" s="580" t="s">
        <v>532</v>
      </c>
      <c r="V100" s="579"/>
      <c r="W100" s="578">
        <v>187.15487801596947</v>
      </c>
      <c r="X100" s="577">
        <v>173.47812358351521</v>
      </c>
      <c r="Y100" s="577">
        <v>178.99866994606816</v>
      </c>
      <c r="Z100" s="577">
        <v>174.27147277650369</v>
      </c>
      <c r="AA100" s="577">
        <v>180.89427161869739</v>
      </c>
      <c r="AB100" s="577">
        <v>177.65122284027981</v>
      </c>
      <c r="AC100" s="577">
        <v>175.34231651368543</v>
      </c>
      <c r="AD100" s="577">
        <v>167.34111844338892</v>
      </c>
      <c r="AE100" s="577">
        <v>168.24288766686732</v>
      </c>
      <c r="AF100" s="577">
        <v>175.38811623785853</v>
      </c>
      <c r="AG100" s="577">
        <v>153.97336431379148</v>
      </c>
      <c r="AH100" s="577">
        <v>113.6824333691911</v>
      </c>
      <c r="AI100" s="577">
        <v>98.878973246650517</v>
      </c>
      <c r="AJ100" s="577">
        <v>82.308882544417742</v>
      </c>
      <c r="AK100" s="577">
        <v>71.408211128542462</v>
      </c>
      <c r="AL100" s="577">
        <v>60.099214001128239</v>
      </c>
      <c r="AM100" s="577">
        <v>51.059080988345535</v>
      </c>
      <c r="AN100" s="577">
        <v>40.482140584758426</v>
      </c>
      <c r="AO100" s="577">
        <v>34.538792585125698</v>
      </c>
      <c r="AP100" s="577">
        <v>27.588943499746222</v>
      </c>
      <c r="AQ100" s="577">
        <v>22.617830653274719</v>
      </c>
      <c r="AR100" s="577">
        <v>17.932628004786103</v>
      </c>
      <c r="AS100" s="577">
        <v>14.499198898521996</v>
      </c>
      <c r="AT100" s="577">
        <v>8.9185639528858118</v>
      </c>
      <c r="AU100" s="577">
        <v>6.0837401260157318</v>
      </c>
    </row>
    <row r="101" spans="17:47" s="565" customFormat="1" ht="15">
      <c r="Q101" s="568"/>
      <c r="R101" s="567"/>
    </row>
    <row r="102" spans="17:47" ht="13.5" customHeight="1">
      <c r="Q102" s="568" t="s">
        <v>526</v>
      </c>
      <c r="R102" s="567">
        <f>R83+2</f>
        <v>43</v>
      </c>
      <c r="S102" s="566" t="s">
        <v>531</v>
      </c>
      <c r="V102" s="565"/>
      <c r="W102" s="564"/>
      <c r="X102" s="564"/>
      <c r="Y102" s="564"/>
      <c r="Z102" s="564"/>
      <c r="AA102" s="564"/>
      <c r="AB102" s="564"/>
      <c r="AC102" s="564"/>
      <c r="AD102" s="564"/>
      <c r="AE102" s="564"/>
      <c r="AF102" s="564"/>
      <c r="AG102" s="564"/>
      <c r="AH102" s="564"/>
      <c r="AI102" s="564"/>
      <c r="AJ102" s="564"/>
      <c r="AK102" s="564"/>
      <c r="AL102" s="564"/>
      <c r="AM102" s="564"/>
      <c r="AN102" s="564"/>
      <c r="AO102" s="564"/>
      <c r="AP102" s="564"/>
      <c r="AQ102" s="564"/>
      <c r="AR102" s="564"/>
      <c r="AS102" s="564"/>
    </row>
    <row r="103" spans="17:47" ht="13.5" customHeight="1">
      <c r="Q103" s="568"/>
      <c r="S103" s="563" t="s">
        <v>524</v>
      </c>
      <c r="T103" s="562"/>
      <c r="U103" s="561"/>
      <c r="V103" s="575" t="s">
        <v>119</v>
      </c>
      <c r="W103" s="560">
        <v>1990</v>
      </c>
      <c r="X103" s="560">
        <f t="shared" ref="X103:AU103" si="6">W103+1</f>
        <v>1991</v>
      </c>
      <c r="Y103" s="560">
        <f t="shared" si="6"/>
        <v>1992</v>
      </c>
      <c r="Z103" s="560">
        <f t="shared" si="6"/>
        <v>1993</v>
      </c>
      <c r="AA103" s="560">
        <f t="shared" si="6"/>
        <v>1994</v>
      </c>
      <c r="AB103" s="560">
        <f t="shared" si="6"/>
        <v>1995</v>
      </c>
      <c r="AC103" s="560">
        <f t="shared" si="6"/>
        <v>1996</v>
      </c>
      <c r="AD103" s="560">
        <f t="shared" si="6"/>
        <v>1997</v>
      </c>
      <c r="AE103" s="560">
        <f t="shared" si="6"/>
        <v>1998</v>
      </c>
      <c r="AF103" s="560">
        <f t="shared" si="6"/>
        <v>1999</v>
      </c>
      <c r="AG103" s="560">
        <f t="shared" si="6"/>
        <v>2000</v>
      </c>
      <c r="AH103" s="560">
        <f t="shared" si="6"/>
        <v>2001</v>
      </c>
      <c r="AI103" s="560">
        <f t="shared" si="6"/>
        <v>2002</v>
      </c>
      <c r="AJ103" s="560">
        <f t="shared" si="6"/>
        <v>2003</v>
      </c>
      <c r="AK103" s="560">
        <f t="shared" si="6"/>
        <v>2004</v>
      </c>
      <c r="AL103" s="560">
        <f t="shared" si="6"/>
        <v>2005</v>
      </c>
      <c r="AM103" s="560">
        <f t="shared" si="6"/>
        <v>2006</v>
      </c>
      <c r="AN103" s="560">
        <f t="shared" si="6"/>
        <v>2007</v>
      </c>
      <c r="AO103" s="560">
        <f t="shared" si="6"/>
        <v>2008</v>
      </c>
      <c r="AP103" s="560">
        <f t="shared" si="6"/>
        <v>2009</v>
      </c>
      <c r="AQ103" s="560">
        <f t="shared" si="6"/>
        <v>2010</v>
      </c>
      <c r="AR103" s="560">
        <f t="shared" si="6"/>
        <v>2011</v>
      </c>
      <c r="AS103" s="560">
        <f t="shared" si="6"/>
        <v>2012</v>
      </c>
      <c r="AT103" s="560">
        <f t="shared" si="6"/>
        <v>2013</v>
      </c>
      <c r="AU103" s="560">
        <f t="shared" si="6"/>
        <v>2014</v>
      </c>
    </row>
    <row r="104" spans="17:47" ht="13.5" customHeight="1">
      <c r="Q104" s="568"/>
      <c r="S104" s="574" t="s">
        <v>530</v>
      </c>
      <c r="T104" s="573"/>
      <c r="U104" s="572"/>
      <c r="V104" s="571" t="s">
        <v>529</v>
      </c>
      <c r="W104" s="556">
        <v>356.22399999999999</v>
      </c>
      <c r="X104" s="556">
        <v>352.30399999999997</v>
      </c>
      <c r="Y104" s="556">
        <v>342.99299999999999</v>
      </c>
      <c r="Z104" s="556">
        <v>324.09700000000004</v>
      </c>
      <c r="AA104" s="556">
        <v>321.096</v>
      </c>
      <c r="AB104" s="556">
        <v>313.23500000000001</v>
      </c>
      <c r="AC104" s="556">
        <v>308.83199999999999</v>
      </c>
      <c r="AD104" s="556">
        <v>297.45800000000003</v>
      </c>
      <c r="AE104" s="556">
        <v>295.33100000000002</v>
      </c>
      <c r="AF104" s="556">
        <v>277.77800000000002</v>
      </c>
      <c r="AG104" s="556">
        <v>269.71100000000001</v>
      </c>
      <c r="AH104" s="556">
        <v>258.166</v>
      </c>
      <c r="AI104" s="556">
        <v>254.98500000000001</v>
      </c>
      <c r="AJ104" s="556">
        <v>240.86500000000001</v>
      </c>
      <c r="AK104" s="556">
        <v>249.80500000000001</v>
      </c>
      <c r="AL104" s="556">
        <v>248.21100000000001</v>
      </c>
      <c r="AM104" s="556">
        <v>238.482</v>
      </c>
      <c r="AN104" s="556">
        <v>226.601</v>
      </c>
      <c r="AO104" s="556">
        <v>230.381</v>
      </c>
      <c r="AP104" s="556">
        <v>224.97199999999998</v>
      </c>
      <c r="AQ104" s="556">
        <v>217.95500000000001</v>
      </c>
      <c r="AR104" s="556">
        <v>211.255</v>
      </c>
      <c r="AS104" s="556">
        <v>211.15899999999999</v>
      </c>
      <c r="AT104" s="556">
        <v>204.5</v>
      </c>
      <c r="AU104" s="556">
        <v>204.5</v>
      </c>
    </row>
    <row r="105" spans="17:47" ht="13.5" customHeight="1">
      <c r="Q105" s="568"/>
      <c r="S105" s="574" t="s">
        <v>528</v>
      </c>
      <c r="T105" s="573"/>
      <c r="U105" s="572"/>
      <c r="V105" s="571" t="s">
        <v>527</v>
      </c>
      <c r="W105" s="570">
        <v>1.25404</v>
      </c>
      <c r="X105" s="570">
        <v>1.1719999999999999</v>
      </c>
      <c r="Y105" s="570">
        <v>1.1719999999999999</v>
      </c>
      <c r="Z105" s="570">
        <v>1.10168</v>
      </c>
      <c r="AA105" s="570">
        <v>0.97276000000000007</v>
      </c>
      <c r="AB105" s="570">
        <v>1.1954400000000001</v>
      </c>
      <c r="AC105" s="570">
        <v>1.1837200000000001</v>
      </c>
      <c r="AD105" s="570">
        <v>1.26576</v>
      </c>
      <c r="AE105" s="570">
        <v>1.25404</v>
      </c>
      <c r="AF105" s="570">
        <v>1.6408000000000003</v>
      </c>
      <c r="AG105" s="570">
        <v>1.7111200000000002</v>
      </c>
      <c r="AH105" s="570">
        <v>1.7814400000000001</v>
      </c>
      <c r="AI105" s="570">
        <v>1.7111200000000002</v>
      </c>
      <c r="AJ105" s="570">
        <v>1.5353200000000002</v>
      </c>
      <c r="AK105" s="570">
        <v>1.5236000000000001</v>
      </c>
      <c r="AL105" s="570">
        <v>1.4415600000000002</v>
      </c>
      <c r="AM105" s="570">
        <v>1.2774799999999999</v>
      </c>
      <c r="AN105" s="570">
        <v>1.3243600000000002</v>
      </c>
      <c r="AO105" s="570">
        <v>1.4650000000000001</v>
      </c>
      <c r="AP105" s="570">
        <v>1.7111200000000002</v>
      </c>
      <c r="AQ105" s="570">
        <v>1.6876800000000001</v>
      </c>
      <c r="AR105" s="570">
        <v>1.6876800000000001</v>
      </c>
      <c r="AS105" s="570">
        <v>1.5704800000000001</v>
      </c>
      <c r="AT105" s="570">
        <v>1.5118800000000001</v>
      </c>
      <c r="AU105" s="570">
        <v>1.5118800000000001</v>
      </c>
    </row>
    <row r="106" spans="17:47" ht="13.5" customHeight="1">
      <c r="Q106" s="568"/>
      <c r="T106" s="564"/>
      <c r="U106" s="564"/>
      <c r="V106" s="565"/>
      <c r="W106" s="564"/>
      <c r="X106" s="569"/>
      <c r="Y106" s="569"/>
      <c r="Z106" s="569"/>
      <c r="AA106" s="569"/>
      <c r="AB106" s="569"/>
      <c r="AC106" s="569"/>
      <c r="AD106" s="569"/>
      <c r="AE106" s="569"/>
      <c r="AF106" s="569"/>
      <c r="AG106" s="569"/>
      <c r="AH106" s="569"/>
      <c r="AI106" s="569"/>
      <c r="AJ106" s="569"/>
      <c r="AK106" s="569"/>
      <c r="AL106" s="569"/>
      <c r="AM106" s="569"/>
      <c r="AN106" s="569"/>
      <c r="AO106" s="569"/>
      <c r="AP106" s="569"/>
      <c r="AQ106" s="569"/>
      <c r="AR106" s="569"/>
      <c r="AS106" s="569"/>
    </row>
    <row r="107" spans="17:47" ht="13.5" customHeight="1">
      <c r="Q107" s="568" t="s">
        <v>526</v>
      </c>
      <c r="R107" s="567">
        <f>R102+2</f>
        <v>45</v>
      </c>
      <c r="S107" s="566" t="s">
        <v>525</v>
      </c>
      <c r="U107" s="565"/>
      <c r="W107" s="564"/>
      <c r="X107" s="564"/>
      <c r="Y107" s="564"/>
      <c r="Z107" s="564"/>
      <c r="AA107" s="564"/>
      <c r="AB107" s="564"/>
      <c r="AC107" s="564"/>
      <c r="AD107" s="564"/>
      <c r="AE107" s="564"/>
      <c r="AF107" s="564"/>
      <c r="AG107" s="564"/>
      <c r="AH107" s="564"/>
      <c r="AI107" s="564"/>
      <c r="AJ107" s="564"/>
      <c r="AK107" s="564"/>
      <c r="AL107" s="564"/>
      <c r="AM107" s="564"/>
      <c r="AN107" s="564"/>
      <c r="AO107" s="564"/>
      <c r="AP107" s="564"/>
      <c r="AQ107" s="564"/>
      <c r="AR107" s="564"/>
      <c r="AS107" s="564"/>
    </row>
    <row r="108" spans="17:47" ht="13.5" customHeight="1">
      <c r="S108" s="563" t="s">
        <v>524</v>
      </c>
      <c r="T108" s="562"/>
      <c r="U108" s="562"/>
      <c r="V108" s="561"/>
      <c r="W108" s="560">
        <v>1990</v>
      </c>
      <c r="X108" s="560">
        <f t="shared" ref="X108:AU108" si="7">W108+1</f>
        <v>1991</v>
      </c>
      <c r="Y108" s="560">
        <f t="shared" si="7"/>
        <v>1992</v>
      </c>
      <c r="Z108" s="560">
        <f t="shared" si="7"/>
        <v>1993</v>
      </c>
      <c r="AA108" s="560">
        <f t="shared" si="7"/>
        <v>1994</v>
      </c>
      <c r="AB108" s="560">
        <f t="shared" si="7"/>
        <v>1995</v>
      </c>
      <c r="AC108" s="560">
        <f t="shared" si="7"/>
        <v>1996</v>
      </c>
      <c r="AD108" s="560">
        <f t="shared" si="7"/>
        <v>1997</v>
      </c>
      <c r="AE108" s="560">
        <f t="shared" si="7"/>
        <v>1998</v>
      </c>
      <c r="AF108" s="560">
        <f t="shared" si="7"/>
        <v>1999</v>
      </c>
      <c r="AG108" s="560">
        <f t="shared" si="7"/>
        <v>2000</v>
      </c>
      <c r="AH108" s="560">
        <f t="shared" si="7"/>
        <v>2001</v>
      </c>
      <c r="AI108" s="560">
        <f t="shared" si="7"/>
        <v>2002</v>
      </c>
      <c r="AJ108" s="560">
        <f t="shared" si="7"/>
        <v>2003</v>
      </c>
      <c r="AK108" s="560">
        <f t="shared" si="7"/>
        <v>2004</v>
      </c>
      <c r="AL108" s="560">
        <f t="shared" si="7"/>
        <v>2005</v>
      </c>
      <c r="AM108" s="560">
        <f t="shared" si="7"/>
        <v>2006</v>
      </c>
      <c r="AN108" s="560">
        <f t="shared" si="7"/>
        <v>2007</v>
      </c>
      <c r="AO108" s="560">
        <f t="shared" si="7"/>
        <v>2008</v>
      </c>
      <c r="AP108" s="560">
        <f t="shared" si="7"/>
        <v>2009</v>
      </c>
      <c r="AQ108" s="560">
        <f t="shared" si="7"/>
        <v>2010</v>
      </c>
      <c r="AR108" s="560">
        <f t="shared" si="7"/>
        <v>2011</v>
      </c>
      <c r="AS108" s="560">
        <f t="shared" si="7"/>
        <v>2012</v>
      </c>
      <c r="AT108" s="560">
        <f t="shared" si="7"/>
        <v>2013</v>
      </c>
      <c r="AU108" s="560">
        <f t="shared" si="7"/>
        <v>2014</v>
      </c>
    </row>
    <row r="109" spans="17:47" ht="13.5" customHeight="1">
      <c r="S109" s="559" t="s">
        <v>523</v>
      </c>
      <c r="T109" s="558"/>
      <c r="U109" s="558"/>
      <c r="V109" s="557"/>
      <c r="W109" s="556">
        <v>133.477</v>
      </c>
      <c r="X109" s="556">
        <v>147.86699999999999</v>
      </c>
      <c r="Y109" s="556">
        <v>151.72499999999999</v>
      </c>
      <c r="Z109" s="556">
        <v>171.96799999999999</v>
      </c>
      <c r="AA109" s="556">
        <v>196.50200000000001</v>
      </c>
      <c r="AB109" s="556">
        <v>208.309</v>
      </c>
      <c r="AC109" s="556">
        <v>224.15299999999999</v>
      </c>
      <c r="AD109" s="556">
        <v>225.578</v>
      </c>
      <c r="AE109" s="556">
        <v>207.60499999999999</v>
      </c>
      <c r="AF109" s="556">
        <v>186.39500000000001</v>
      </c>
      <c r="AG109" s="556">
        <v>203.87299999999999</v>
      </c>
      <c r="AH109" s="556">
        <v>177.744</v>
      </c>
      <c r="AI109" s="556">
        <v>180.92949999999999</v>
      </c>
      <c r="AJ109" s="556">
        <v>180.27</v>
      </c>
      <c r="AK109" s="556">
        <v>206.251</v>
      </c>
      <c r="AL109" s="556">
        <v>195.03700000000001</v>
      </c>
      <c r="AM109" s="556">
        <v>172.45699999999999</v>
      </c>
      <c r="AN109" s="556">
        <v>188.709</v>
      </c>
      <c r="AO109" s="556">
        <v>189.03100000000001</v>
      </c>
      <c r="AP109" s="556">
        <v>163.435</v>
      </c>
      <c r="AQ109" s="556">
        <v>154.11600000000001</v>
      </c>
      <c r="AR109" s="556">
        <v>149.31100000000001</v>
      </c>
      <c r="AS109" s="556">
        <v>141.19</v>
      </c>
      <c r="AT109" s="556">
        <v>142.03</v>
      </c>
      <c r="AU109" s="556">
        <v>142.03</v>
      </c>
    </row>
    <row r="110" spans="17:47" ht="13.5" customHeight="1">
      <c r="S110" s="559" t="s">
        <v>522</v>
      </c>
      <c r="T110" s="558"/>
      <c r="U110" s="558"/>
      <c r="V110" s="557"/>
      <c r="W110" s="556">
        <v>1601.701</v>
      </c>
      <c r="X110" s="556">
        <v>1648.6220000000001</v>
      </c>
      <c r="Y110" s="556">
        <v>1571.4929999999999</v>
      </c>
      <c r="Z110" s="556">
        <v>1532.6309999999999</v>
      </c>
      <c r="AA110" s="556">
        <v>1582.145</v>
      </c>
      <c r="AB110" s="556">
        <v>1625.451</v>
      </c>
      <c r="AC110" s="556">
        <v>1648.5650000000001</v>
      </c>
      <c r="AD110" s="556">
        <v>2052.63</v>
      </c>
      <c r="AE110" s="556">
        <v>1574.71</v>
      </c>
      <c r="AF110" s="556">
        <v>1561.7639999999999</v>
      </c>
      <c r="AG110" s="556">
        <v>1728.386</v>
      </c>
      <c r="AH110" s="556">
        <v>1494.2909999999999</v>
      </c>
      <c r="AI110" s="556">
        <v>1629.4698000000001</v>
      </c>
      <c r="AJ110" s="556">
        <v>1612.6849999999999</v>
      </c>
      <c r="AK110" s="556">
        <v>1324.078</v>
      </c>
      <c r="AL110" s="556">
        <v>1324.115</v>
      </c>
      <c r="AM110" s="556">
        <v>1224.3389999999999</v>
      </c>
      <c r="AN110" s="556">
        <v>1126.2692959999999</v>
      </c>
      <c r="AO110" s="556">
        <v>1046.173945</v>
      </c>
      <c r="AP110" s="556">
        <v>945.87975499999993</v>
      </c>
      <c r="AQ110" s="556">
        <v>1006.517481</v>
      </c>
      <c r="AR110" s="556">
        <v>968.61691099999996</v>
      </c>
      <c r="AS110" s="556">
        <v>1006.2159999999999</v>
      </c>
      <c r="AT110" s="556">
        <v>993.697</v>
      </c>
      <c r="AU110" s="556">
        <v>987.21026699999993</v>
      </c>
    </row>
    <row r="111" spans="17:47" ht="13.5" customHeight="1">
      <c r="S111" s="559" t="s">
        <v>521</v>
      </c>
      <c r="T111" s="558"/>
      <c r="U111" s="558"/>
      <c r="V111" s="557"/>
      <c r="W111" s="556">
        <v>525.93599999999992</v>
      </c>
      <c r="X111" s="556">
        <v>483.41899999999998</v>
      </c>
      <c r="Y111" s="556">
        <v>349.89299999999997</v>
      </c>
      <c r="Z111" s="556">
        <v>278.16800000000001</v>
      </c>
      <c r="AA111" s="556">
        <v>251.40100000000001</v>
      </c>
      <c r="AB111" s="556">
        <v>214.953</v>
      </c>
      <c r="AC111" s="556">
        <v>188.524</v>
      </c>
      <c r="AD111" s="556">
        <v>179.32499999999999</v>
      </c>
      <c r="AE111" s="556">
        <v>157.69300000000001</v>
      </c>
      <c r="AF111" s="556">
        <v>163.833</v>
      </c>
      <c r="AG111" s="556">
        <v>151.96799999999999</v>
      </c>
      <c r="AH111" s="556">
        <v>129.26500000000001</v>
      </c>
      <c r="AI111" s="556">
        <v>99.043099999999995</v>
      </c>
      <c r="AJ111" s="556">
        <v>79.201999999999998</v>
      </c>
      <c r="AK111" s="556">
        <v>59.054000000000002</v>
      </c>
      <c r="AL111" s="556">
        <v>62.823999999999998</v>
      </c>
      <c r="AM111" s="556">
        <v>40.598000000000006</v>
      </c>
      <c r="AN111" s="556">
        <v>42.197000000000003</v>
      </c>
      <c r="AO111" s="556">
        <v>25.033000000000001</v>
      </c>
      <c r="AP111" s="556">
        <v>19.66</v>
      </c>
      <c r="AQ111" s="556">
        <v>18.038</v>
      </c>
      <c r="AR111" s="556">
        <v>15.5</v>
      </c>
      <c r="AS111" s="556">
        <v>15.552</v>
      </c>
      <c r="AT111" s="556">
        <v>14.22</v>
      </c>
      <c r="AU111" s="556">
        <v>12.197000000000001</v>
      </c>
    </row>
    <row r="112" spans="17:47" ht="13.5" customHeight="1">
      <c r="S112" s="559" t="s">
        <v>520</v>
      </c>
      <c r="T112" s="558"/>
      <c r="U112" s="558"/>
      <c r="V112" s="557"/>
      <c r="W112" s="556">
        <v>2446.4380000000001</v>
      </c>
      <c r="X112" s="556">
        <v>2622.2640000000001</v>
      </c>
      <c r="Y112" s="556">
        <v>2751.3190000000004</v>
      </c>
      <c r="Z112" s="556">
        <v>2785.9070000000002</v>
      </c>
      <c r="AA112" s="556">
        <v>2848.2559999999999</v>
      </c>
      <c r="AB112" s="556">
        <v>3001.7809999999999</v>
      </c>
      <c r="AC112" s="556">
        <v>3285.9349999999999</v>
      </c>
      <c r="AD112" s="556">
        <v>3257.2959999999998</v>
      </c>
      <c r="AE112" s="556">
        <v>3126.3589999999999</v>
      </c>
      <c r="AF112" s="556">
        <v>3126.1419999999998</v>
      </c>
      <c r="AG112" s="556">
        <v>3054.7169999999996</v>
      </c>
      <c r="AH112" s="556">
        <v>3156.1880000000001</v>
      </c>
      <c r="AI112" s="556">
        <v>3105.7948000000001</v>
      </c>
      <c r="AJ112" s="556">
        <v>3009.6950000000002</v>
      </c>
      <c r="AK112" s="556">
        <v>2862.5160000000001</v>
      </c>
      <c r="AL112" s="556">
        <v>2872.6120000000001</v>
      </c>
      <c r="AM112" s="556">
        <v>2888.8969999999999</v>
      </c>
      <c r="AN112" s="556">
        <v>2791.6367499999997</v>
      </c>
      <c r="AO112" s="556">
        <v>2592.4421499999999</v>
      </c>
      <c r="AP112" s="556">
        <v>2420.1655000000001</v>
      </c>
      <c r="AQ112" s="556">
        <v>2481.8106799999996</v>
      </c>
      <c r="AR112" s="556">
        <v>2459.7660999999998</v>
      </c>
      <c r="AS112" s="556">
        <v>2516.9589999999998</v>
      </c>
      <c r="AT112" s="556">
        <v>2487.0860000000002</v>
      </c>
      <c r="AU112" s="556">
        <v>2506.5920000000001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AF41"/>
  <sheetViews>
    <sheetView topLeftCell="A16" zoomScale="90" zoomScaleNormal="90" workbookViewId="0">
      <selection activeCell="AF27" sqref="AF27"/>
    </sheetView>
  </sheetViews>
  <sheetFormatPr defaultColWidth="18.7109375" defaultRowHeight="12.75" customHeight="1"/>
  <cols>
    <col min="1" max="1" width="3.28515625" style="9" customWidth="1"/>
    <col min="2" max="2" width="4.7109375" style="9" customWidth="1"/>
    <col min="3" max="3" width="3.42578125" style="9" customWidth="1"/>
    <col min="4" max="4" width="6.85546875" style="9" customWidth="1"/>
    <col min="5" max="5" width="14.42578125" style="9" customWidth="1"/>
    <col min="6" max="6" width="22.42578125" style="9" customWidth="1"/>
    <col min="7" max="7" width="12.140625" style="9" customWidth="1"/>
    <col min="8" max="8" width="8.85546875" style="9" bestFit="1" customWidth="1"/>
    <col min="9" max="12" width="8.85546875" style="9" customWidth="1"/>
    <col min="13" max="13" width="8.85546875" style="9" bestFit="1" customWidth="1"/>
    <col min="14" max="17" width="8.85546875" style="9" customWidth="1"/>
    <col min="18" max="18" width="8.85546875" style="9" bestFit="1" customWidth="1"/>
    <col min="19" max="21" width="8.85546875" style="9" customWidth="1"/>
    <col min="22" max="32" width="8.85546875" style="9" bestFit="1" customWidth="1"/>
    <col min="33" max="16384" width="18.7109375" style="9"/>
  </cols>
  <sheetData>
    <row r="1" spans="2:32" s="244" customFormat="1" ht="14.25">
      <c r="C1" s="247"/>
      <c r="G1" s="245"/>
    </row>
    <row r="2" spans="2:32" s="244" customFormat="1" ht="15">
      <c r="B2" s="546" t="s">
        <v>510</v>
      </c>
      <c r="C2" s="544">
        <v>56</v>
      </c>
      <c r="D2" s="545" t="s">
        <v>511</v>
      </c>
      <c r="G2" s="245"/>
    </row>
    <row r="3" spans="2:32" s="245" customFormat="1" ht="18" customHeight="1">
      <c r="D3" s="246" t="s">
        <v>121</v>
      </c>
      <c r="E3" s="738" t="s">
        <v>120</v>
      </c>
      <c r="F3" s="739"/>
      <c r="G3" s="246" t="s">
        <v>119</v>
      </c>
      <c r="H3" s="246">
        <v>1990</v>
      </c>
      <c r="I3" s="246">
        <f t="shared" ref="I3:AF3" si="0">H3+1</f>
        <v>1991</v>
      </c>
      <c r="J3" s="246">
        <f t="shared" si="0"/>
        <v>1992</v>
      </c>
      <c r="K3" s="246">
        <f t="shared" si="0"/>
        <v>1993</v>
      </c>
      <c r="L3" s="246">
        <f t="shared" si="0"/>
        <v>1994</v>
      </c>
      <c r="M3" s="246">
        <f t="shared" si="0"/>
        <v>1995</v>
      </c>
      <c r="N3" s="246">
        <f t="shared" si="0"/>
        <v>1996</v>
      </c>
      <c r="O3" s="246">
        <f t="shared" si="0"/>
        <v>1997</v>
      </c>
      <c r="P3" s="246">
        <f t="shared" si="0"/>
        <v>1998</v>
      </c>
      <c r="Q3" s="246">
        <f t="shared" si="0"/>
        <v>1999</v>
      </c>
      <c r="R3" s="246">
        <f t="shared" si="0"/>
        <v>2000</v>
      </c>
      <c r="S3" s="246">
        <f t="shared" si="0"/>
        <v>2001</v>
      </c>
      <c r="T3" s="246">
        <f t="shared" si="0"/>
        <v>2002</v>
      </c>
      <c r="U3" s="246">
        <f t="shared" si="0"/>
        <v>2003</v>
      </c>
      <c r="V3" s="246">
        <f t="shared" si="0"/>
        <v>2004</v>
      </c>
      <c r="W3" s="246">
        <f t="shared" si="0"/>
        <v>2005</v>
      </c>
      <c r="X3" s="246">
        <f t="shared" si="0"/>
        <v>2006</v>
      </c>
      <c r="Y3" s="246">
        <f t="shared" si="0"/>
        <v>2007</v>
      </c>
      <c r="Z3" s="246">
        <f t="shared" si="0"/>
        <v>2008</v>
      </c>
      <c r="AA3" s="246">
        <f t="shared" si="0"/>
        <v>2009</v>
      </c>
      <c r="AB3" s="246">
        <f t="shared" si="0"/>
        <v>2010</v>
      </c>
      <c r="AC3" s="246">
        <f t="shared" si="0"/>
        <v>2011</v>
      </c>
      <c r="AD3" s="246">
        <f t="shared" si="0"/>
        <v>2012</v>
      </c>
      <c r="AE3" s="246">
        <f t="shared" si="0"/>
        <v>2013</v>
      </c>
      <c r="AF3" s="246">
        <f t="shared" si="0"/>
        <v>2014</v>
      </c>
    </row>
    <row r="4" spans="2:32" s="244" customFormat="1" ht="18" customHeight="1">
      <c r="D4" s="724" t="s">
        <v>271</v>
      </c>
      <c r="E4" s="727" t="s">
        <v>266</v>
      </c>
      <c r="F4" s="500" t="s">
        <v>265</v>
      </c>
      <c r="G4" s="447" t="s">
        <v>113</v>
      </c>
      <c r="H4" s="475">
        <v>6678.5783160819501</v>
      </c>
      <c r="I4" s="475">
        <v>6874.3776547025627</v>
      </c>
      <c r="J4" s="475">
        <v>6891.8021690518553</v>
      </c>
      <c r="K4" s="475">
        <v>6837.294227487796</v>
      </c>
      <c r="L4" s="475">
        <v>6924.4562741789978</v>
      </c>
      <c r="M4" s="475">
        <v>7292.1884327379839</v>
      </c>
      <c r="N4" s="475">
        <v>7604.1860650318495</v>
      </c>
      <c r="O4" s="475">
        <v>8031.8580014417003</v>
      </c>
      <c r="P4" s="475">
        <v>8580.1240465387</v>
      </c>
      <c r="Q4" s="475">
        <v>8689.8130374066095</v>
      </c>
      <c r="R4" s="475">
        <v>9330.3960764855929</v>
      </c>
      <c r="S4" s="475">
        <v>9717.2731245578398</v>
      </c>
      <c r="T4" s="475">
        <v>10137.522205430849</v>
      </c>
      <c r="U4" s="475">
        <v>10291.925989584974</v>
      </c>
      <c r="V4" s="475">
        <v>9347.1232708279822</v>
      </c>
      <c r="W4" s="475">
        <v>8240.9075872781341</v>
      </c>
      <c r="X4" s="475">
        <v>7136.6910714334563</v>
      </c>
      <c r="Y4" s="475">
        <v>7134.050681215951</v>
      </c>
      <c r="Z4" s="475">
        <v>7604.7609918838634</v>
      </c>
      <c r="AA4" s="475">
        <v>6633.1220696770333</v>
      </c>
      <c r="AB4" s="475">
        <v>6201.0960204739922</v>
      </c>
      <c r="AC4" s="475">
        <v>6289.5894401161122</v>
      </c>
      <c r="AD4" s="475">
        <v>7179.9569486052615</v>
      </c>
      <c r="AE4" s="475">
        <v>7081.1774898899857</v>
      </c>
      <c r="AF4" s="475">
        <v>6797.5395756686275</v>
      </c>
    </row>
    <row r="5" spans="2:32" s="244" customFormat="1" ht="18" customHeight="1">
      <c r="D5" s="724"/>
      <c r="E5" s="726"/>
      <c r="F5" s="500" t="s">
        <v>264</v>
      </c>
      <c r="G5" s="447" t="s">
        <v>113</v>
      </c>
      <c r="H5" s="475" t="s">
        <v>518</v>
      </c>
      <c r="I5" s="475" t="s">
        <v>518</v>
      </c>
      <c r="J5" s="475" t="s">
        <v>518</v>
      </c>
      <c r="K5" s="475" t="s">
        <v>518</v>
      </c>
      <c r="L5" s="475" t="s">
        <v>518</v>
      </c>
      <c r="M5" s="475" t="s">
        <v>518</v>
      </c>
      <c r="N5" s="475" t="s">
        <v>518</v>
      </c>
      <c r="O5" s="475">
        <v>0.1258664814814815</v>
      </c>
      <c r="P5" s="475">
        <v>0.24066777777777779</v>
      </c>
      <c r="Q5" s="475">
        <v>0.23236888888888896</v>
      </c>
      <c r="R5" s="476">
        <v>0.61550092592592598</v>
      </c>
      <c r="S5" s="477">
        <v>0.81467425925925929</v>
      </c>
      <c r="T5" s="477">
        <v>6.0913844444444454</v>
      </c>
      <c r="U5" s="477">
        <v>10.072084814814815</v>
      </c>
      <c r="V5" s="477">
        <v>8.2753753703703712</v>
      </c>
      <c r="W5" s="477">
        <v>6.4205737037037052</v>
      </c>
      <c r="X5" s="477">
        <v>9.9628161111111133</v>
      </c>
      <c r="Y5" s="477">
        <v>5.2656450000000001</v>
      </c>
      <c r="Z5" s="477">
        <v>3.517930418601845</v>
      </c>
      <c r="AA5" s="477">
        <v>4.640763692614347</v>
      </c>
      <c r="AB5" s="477">
        <v>5.7697012369378893</v>
      </c>
      <c r="AC5" s="477">
        <v>4.5994550174190643</v>
      </c>
      <c r="AD5" s="477">
        <v>5.5298882557273874</v>
      </c>
      <c r="AE5" s="477">
        <v>4.5127249957659537</v>
      </c>
      <c r="AF5" s="477">
        <v>5.0191283467213106</v>
      </c>
    </row>
    <row r="6" spans="2:32" s="244" customFormat="1" ht="34.5" customHeight="1">
      <c r="D6" s="724"/>
      <c r="E6" s="726"/>
      <c r="F6" s="501" t="s">
        <v>263</v>
      </c>
      <c r="G6" s="447" t="s">
        <v>113</v>
      </c>
      <c r="H6" s="475" t="s">
        <v>518</v>
      </c>
      <c r="I6" s="475" t="s">
        <v>518</v>
      </c>
      <c r="J6" s="475" t="s">
        <v>518</v>
      </c>
      <c r="K6" s="475" t="s">
        <v>518</v>
      </c>
      <c r="L6" s="475" t="s">
        <v>518</v>
      </c>
      <c r="M6" s="475" t="s">
        <v>518</v>
      </c>
      <c r="N6" s="475" t="s">
        <v>518</v>
      </c>
      <c r="O6" s="475" t="s">
        <v>518</v>
      </c>
      <c r="P6" s="475" t="s">
        <v>518</v>
      </c>
      <c r="Q6" s="475" t="s">
        <v>518</v>
      </c>
      <c r="R6" s="475">
        <v>15.01149112987035</v>
      </c>
      <c r="S6" s="475">
        <v>71.456041760008077</v>
      </c>
      <c r="T6" s="475">
        <v>126.87319217023521</v>
      </c>
      <c r="U6" s="475">
        <v>168.75121992506479</v>
      </c>
      <c r="V6" s="475">
        <v>191.25625814053649</v>
      </c>
      <c r="W6" s="475">
        <v>240.66943938462339</v>
      </c>
      <c r="X6" s="475">
        <v>214.16077966465747</v>
      </c>
      <c r="Y6" s="475">
        <v>195.61298547443272</v>
      </c>
      <c r="Z6" s="475">
        <v>194.27109222055375</v>
      </c>
      <c r="AA6" s="475">
        <v>205.44177567378841</v>
      </c>
      <c r="AB6" s="475">
        <v>242.32765273261978</v>
      </c>
      <c r="AC6" s="475">
        <v>231.84754766189164</v>
      </c>
      <c r="AD6" s="475">
        <v>234.72345545258267</v>
      </c>
      <c r="AE6" s="475" t="s">
        <v>518</v>
      </c>
      <c r="AF6" s="475">
        <v>24.558810895744905</v>
      </c>
    </row>
    <row r="7" spans="2:32" s="244" customFormat="1" ht="18" customHeight="1">
      <c r="D7" s="724"/>
      <c r="E7" s="727" t="s">
        <v>270</v>
      </c>
      <c r="F7" s="500" t="s">
        <v>260</v>
      </c>
      <c r="G7" s="447" t="s">
        <v>113</v>
      </c>
      <c r="H7" s="475" t="s">
        <v>518</v>
      </c>
      <c r="I7" s="475" t="s">
        <v>518</v>
      </c>
      <c r="J7" s="475" t="s">
        <v>518</v>
      </c>
      <c r="K7" s="475" t="s">
        <v>518</v>
      </c>
      <c r="L7" s="475" t="s">
        <v>518</v>
      </c>
      <c r="M7" s="475" t="s">
        <v>518</v>
      </c>
      <c r="N7" s="475" t="s">
        <v>518</v>
      </c>
      <c r="O7" s="475">
        <v>77.000000000000014</v>
      </c>
      <c r="P7" s="475">
        <v>77.000000000000014</v>
      </c>
      <c r="Q7" s="475">
        <v>169.13312392301265</v>
      </c>
      <c r="R7" s="475">
        <v>310.04513716524355</v>
      </c>
      <c r="S7" s="475">
        <v>485.41825647275607</v>
      </c>
      <c r="T7" s="475">
        <v>463.97453975239102</v>
      </c>
      <c r="U7" s="475">
        <v>597.52824076449087</v>
      </c>
      <c r="V7" s="475">
        <v>672.13162881788026</v>
      </c>
      <c r="W7" s="475">
        <v>637.01989693326288</v>
      </c>
      <c r="X7" s="475">
        <v>501.66697299747335</v>
      </c>
      <c r="Y7" s="475">
        <v>510.31126184774917</v>
      </c>
      <c r="Z7" s="475">
        <v>379.08912874269475</v>
      </c>
      <c r="AA7" s="475">
        <v>445.92368188670252</v>
      </c>
      <c r="AB7" s="475">
        <v>547.03670801105159</v>
      </c>
      <c r="AC7" s="475">
        <v>486.75385842808748</v>
      </c>
      <c r="AD7" s="475">
        <v>536.66507577532923</v>
      </c>
      <c r="AE7" s="475">
        <v>417.44196478071115</v>
      </c>
      <c r="AF7" s="475">
        <v>577.48861542594705</v>
      </c>
    </row>
    <row r="8" spans="2:32" s="244" customFormat="1" ht="18" customHeight="1">
      <c r="D8" s="724"/>
      <c r="E8" s="727"/>
      <c r="F8" s="500" t="s">
        <v>259</v>
      </c>
      <c r="G8" s="447" t="s">
        <v>113</v>
      </c>
      <c r="H8" s="475">
        <v>118.85419681841012</v>
      </c>
      <c r="I8" s="475">
        <v>117.07948468441471</v>
      </c>
      <c r="J8" s="475">
        <v>91.276631377246773</v>
      </c>
      <c r="K8" s="475">
        <v>77.171888729842436</v>
      </c>
      <c r="L8" s="475">
        <v>61.403928886247883</v>
      </c>
      <c r="M8" s="475">
        <v>63.046636955091401</v>
      </c>
      <c r="N8" s="475">
        <v>65.155756248240451</v>
      </c>
      <c r="O8" s="475">
        <v>74.858327308938357</v>
      </c>
      <c r="P8" s="475">
        <v>54.962017260899174</v>
      </c>
      <c r="Q8" s="475">
        <v>58.643245272459616</v>
      </c>
      <c r="R8" s="475">
        <v>51.266092122476024</v>
      </c>
      <c r="S8" s="475">
        <v>51.119534493559243</v>
      </c>
      <c r="T8" s="475">
        <v>44.317948152677218</v>
      </c>
      <c r="U8" s="475">
        <v>33.800689515853662</v>
      </c>
      <c r="V8" s="475">
        <v>18.408159745609499</v>
      </c>
      <c r="W8" s="475">
        <v>16.587010019493292</v>
      </c>
      <c r="X8" s="475">
        <v>13.208649338425545</v>
      </c>
      <c r="Y8" s="475">
        <v>13.14926509553608</v>
      </c>
      <c r="Z8" s="477">
        <v>3.2948593463416227</v>
      </c>
      <c r="AA8" s="477">
        <v>1.6506578015649271</v>
      </c>
      <c r="AB8" s="477">
        <v>1.6712544565670915</v>
      </c>
      <c r="AC8" s="477">
        <v>1.6568242054549456</v>
      </c>
      <c r="AD8" s="475" t="s">
        <v>518</v>
      </c>
      <c r="AE8" s="475" t="s">
        <v>518</v>
      </c>
      <c r="AF8" s="475" t="s">
        <v>518</v>
      </c>
    </row>
    <row r="9" spans="2:32" s="244" customFormat="1" ht="18" customHeight="1">
      <c r="D9" s="724"/>
      <c r="E9" s="727"/>
      <c r="F9" s="501" t="s">
        <v>258</v>
      </c>
      <c r="G9" s="447" t="s">
        <v>113</v>
      </c>
      <c r="H9" s="475">
        <v>13.695733333333335</v>
      </c>
      <c r="I9" s="475">
        <v>11.490966666666669</v>
      </c>
      <c r="J9" s="475">
        <v>22.445205328211717</v>
      </c>
      <c r="K9" s="475">
        <v>29.705044412635154</v>
      </c>
      <c r="L9" s="475">
        <v>47.39975851697794</v>
      </c>
      <c r="M9" s="475">
        <v>64.498321150349312</v>
      </c>
      <c r="N9" s="475">
        <v>85.107007234804712</v>
      </c>
      <c r="O9" s="475">
        <v>92.910385308371033</v>
      </c>
      <c r="P9" s="475">
        <v>90.186676576123986</v>
      </c>
      <c r="Q9" s="475">
        <v>91.640676409865364</v>
      </c>
      <c r="R9" s="475">
        <v>89.222619203663271</v>
      </c>
      <c r="S9" s="475">
        <v>112.33773231226606</v>
      </c>
      <c r="T9" s="475">
        <v>118.98701032314524</v>
      </c>
      <c r="U9" s="475">
        <v>101.62736670551493</v>
      </c>
      <c r="V9" s="475">
        <v>77.224050774221197</v>
      </c>
      <c r="W9" s="475">
        <v>66.545007880117225</v>
      </c>
      <c r="X9" s="475">
        <v>68.994845754744318</v>
      </c>
      <c r="Y9" s="475">
        <v>62.51930542791915</v>
      </c>
      <c r="Z9" s="475">
        <v>65.911123738272138</v>
      </c>
      <c r="AA9" s="475">
        <v>67.22880071780034</v>
      </c>
      <c r="AB9" s="475">
        <v>72.684331774450854</v>
      </c>
      <c r="AC9" s="475">
        <v>71.699275017619414</v>
      </c>
      <c r="AD9" s="475">
        <v>82.836863067414697</v>
      </c>
      <c r="AE9" s="475">
        <v>79.774426552805778</v>
      </c>
      <c r="AF9" s="475">
        <v>63.566938568680428</v>
      </c>
    </row>
    <row r="10" spans="2:32" s="90" customFormat="1" ht="18" customHeight="1">
      <c r="D10" s="724"/>
      <c r="E10" s="727"/>
      <c r="F10" s="500" t="s">
        <v>257</v>
      </c>
      <c r="G10" s="447" t="s">
        <v>113</v>
      </c>
      <c r="H10" s="475" t="s">
        <v>518</v>
      </c>
      <c r="I10" s="475" t="s">
        <v>518</v>
      </c>
      <c r="J10" s="475">
        <v>43.055014800588111</v>
      </c>
      <c r="K10" s="475">
        <v>51.740646821686738</v>
      </c>
      <c r="L10" s="475">
        <v>59.274646417625611</v>
      </c>
      <c r="M10" s="475">
        <v>55.537912555029187</v>
      </c>
      <c r="N10" s="475">
        <v>56.864504603966637</v>
      </c>
      <c r="O10" s="475">
        <v>56.360991910608149</v>
      </c>
      <c r="P10" s="475">
        <v>72.152443569025777</v>
      </c>
      <c r="Q10" s="475">
        <v>71.93258705381821</v>
      </c>
      <c r="R10" s="475">
        <v>113.71671045294789</v>
      </c>
      <c r="S10" s="475">
        <v>214.35318499052715</v>
      </c>
      <c r="T10" s="475">
        <v>294.23704094453922</v>
      </c>
      <c r="U10" s="475">
        <v>360.05847418425583</v>
      </c>
      <c r="V10" s="475">
        <v>626.5847246016541</v>
      </c>
      <c r="W10" s="475">
        <v>998.38706357556453</v>
      </c>
      <c r="X10" s="475">
        <v>1349.8942606958622</v>
      </c>
      <c r="Y10" s="475">
        <v>1606.0708121380267</v>
      </c>
      <c r="Z10" s="475">
        <v>1613.7860894765272</v>
      </c>
      <c r="AA10" s="475">
        <v>1662.2528154939023</v>
      </c>
      <c r="AB10" s="475">
        <v>1726.1119056272876</v>
      </c>
      <c r="AC10" s="475">
        <v>1746.8312719851087</v>
      </c>
      <c r="AD10" s="475">
        <v>1772.1987790050252</v>
      </c>
      <c r="AE10" s="475">
        <v>1853.0847050591074</v>
      </c>
      <c r="AF10" s="475">
        <v>1905.5809901704165</v>
      </c>
    </row>
    <row r="11" spans="2:32" s="90" customFormat="1" ht="18" customHeight="1">
      <c r="D11" s="724"/>
      <c r="E11" s="727"/>
      <c r="F11" s="500" t="s">
        <v>256</v>
      </c>
      <c r="G11" s="447" t="s">
        <v>113</v>
      </c>
      <c r="H11" s="475" t="s">
        <v>127</v>
      </c>
      <c r="I11" s="475" t="s">
        <v>127</v>
      </c>
      <c r="J11" s="475" t="s">
        <v>127</v>
      </c>
      <c r="K11" s="475" t="s">
        <v>127</v>
      </c>
      <c r="L11" s="475" t="s">
        <v>127</v>
      </c>
      <c r="M11" s="475" t="s">
        <v>127</v>
      </c>
      <c r="N11" s="475" t="s">
        <v>127</v>
      </c>
      <c r="O11" s="475" t="s">
        <v>127</v>
      </c>
      <c r="P11" s="475" t="s">
        <v>127</v>
      </c>
      <c r="Q11" s="475" t="s">
        <v>127</v>
      </c>
      <c r="R11" s="475" t="s">
        <v>127</v>
      </c>
      <c r="S11" s="475" t="s">
        <v>127</v>
      </c>
      <c r="T11" s="475" t="s">
        <v>127</v>
      </c>
      <c r="U11" s="475" t="s">
        <v>127</v>
      </c>
      <c r="V11" s="475" t="s">
        <v>127</v>
      </c>
      <c r="W11" s="475" t="s">
        <v>127</v>
      </c>
      <c r="X11" s="475" t="s">
        <v>127</v>
      </c>
      <c r="Y11" s="475" t="s">
        <v>127</v>
      </c>
      <c r="Z11" s="475" t="s">
        <v>127</v>
      </c>
      <c r="AA11" s="475" t="s">
        <v>127</v>
      </c>
      <c r="AB11" s="475" t="s">
        <v>127</v>
      </c>
      <c r="AC11" s="475" t="s">
        <v>127</v>
      </c>
      <c r="AD11" s="475" t="s">
        <v>127</v>
      </c>
      <c r="AE11" s="475" t="s">
        <v>127</v>
      </c>
      <c r="AF11" s="475" t="s">
        <v>127</v>
      </c>
    </row>
    <row r="12" spans="2:32" s="90" customFormat="1" ht="18" customHeight="1">
      <c r="D12" s="724"/>
      <c r="E12" s="727"/>
      <c r="F12" s="478" t="s">
        <v>255</v>
      </c>
      <c r="G12" s="447" t="s">
        <v>113</v>
      </c>
      <c r="H12" s="475">
        <v>196.90769920661975</v>
      </c>
      <c r="I12" s="475">
        <v>263.86570428875552</v>
      </c>
      <c r="J12" s="475">
        <v>291.05190005197562</v>
      </c>
      <c r="K12" s="475">
        <v>380.71465106722263</v>
      </c>
      <c r="L12" s="475">
        <v>423.00484343859659</v>
      </c>
      <c r="M12" s="475">
        <v>491.68986926081448</v>
      </c>
      <c r="N12" s="475">
        <v>506.60321204862356</v>
      </c>
      <c r="O12" s="475">
        <v>529.98910917902094</v>
      </c>
      <c r="P12" s="475">
        <v>539.89291701157322</v>
      </c>
      <c r="Q12" s="475">
        <v>666.26599546825014</v>
      </c>
      <c r="R12" s="475">
        <v>879.0731658730067</v>
      </c>
      <c r="S12" s="475">
        <v>978.12378129906051</v>
      </c>
      <c r="T12" s="475">
        <v>1031.4953023001838</v>
      </c>
      <c r="U12" s="475">
        <v>1068.4274057662883</v>
      </c>
      <c r="V12" s="475">
        <v>1090.8049394321952</v>
      </c>
      <c r="W12" s="475">
        <v>1088.343515619968</v>
      </c>
      <c r="X12" s="475">
        <v>1226.0723605395606</v>
      </c>
      <c r="Y12" s="475">
        <v>1301.3916152485049</v>
      </c>
      <c r="Z12" s="475">
        <v>1374.4551998428722</v>
      </c>
      <c r="AA12" s="475">
        <v>1391.0876363062378</v>
      </c>
      <c r="AB12" s="475">
        <v>1323.8789579303541</v>
      </c>
      <c r="AC12" s="475">
        <v>1354.9860149458234</v>
      </c>
      <c r="AD12" s="475">
        <v>1358.3285709239474</v>
      </c>
      <c r="AE12" s="475">
        <v>1454.6740023370114</v>
      </c>
      <c r="AF12" s="475">
        <v>1638.3875676889525</v>
      </c>
    </row>
    <row r="13" spans="2:32" s="90" customFormat="1" ht="18" customHeight="1" thickBot="1">
      <c r="D13" s="724"/>
      <c r="E13" s="728"/>
      <c r="F13" s="479" t="s">
        <v>253</v>
      </c>
      <c r="G13" s="453" t="s">
        <v>113</v>
      </c>
      <c r="H13" s="480">
        <v>3840.6108315439592</v>
      </c>
      <c r="I13" s="480">
        <v>3753.2581077689188</v>
      </c>
      <c r="J13" s="480">
        <v>4436.8554802753706</v>
      </c>
      <c r="K13" s="480">
        <v>3668.4218283488563</v>
      </c>
      <c r="L13" s="480">
        <v>4594.0025852204071</v>
      </c>
      <c r="M13" s="480">
        <v>4430.9532338736608</v>
      </c>
      <c r="N13" s="480">
        <v>4173.0805446594704</v>
      </c>
      <c r="O13" s="480">
        <v>4601.9751505029681</v>
      </c>
      <c r="P13" s="480">
        <v>4302.1591056880761</v>
      </c>
      <c r="Q13" s="480">
        <v>4089.2207462156784</v>
      </c>
      <c r="R13" s="480">
        <v>4385.5067786739146</v>
      </c>
      <c r="S13" s="480">
        <v>4411.7800734540833</v>
      </c>
      <c r="T13" s="480">
        <v>4701.4360647654239</v>
      </c>
      <c r="U13" s="480">
        <v>5100.4518855050646</v>
      </c>
      <c r="V13" s="480">
        <v>5435.8932641461543</v>
      </c>
      <c r="W13" s="480">
        <v>5694.5501499581178</v>
      </c>
      <c r="X13" s="480">
        <v>5516.1629858539909</v>
      </c>
      <c r="Y13" s="480">
        <v>5888.3899276824286</v>
      </c>
      <c r="Z13" s="480">
        <v>5147.1083475283531</v>
      </c>
      <c r="AA13" s="480">
        <v>4880.3670198699883</v>
      </c>
      <c r="AB13" s="480">
        <v>5120.779860977801</v>
      </c>
      <c r="AC13" s="480">
        <v>5113.2363045167822</v>
      </c>
      <c r="AD13" s="480">
        <v>5214.6301424668845</v>
      </c>
      <c r="AE13" s="480">
        <v>4986.2160873839211</v>
      </c>
      <c r="AF13" s="480">
        <v>4838.8169950416714</v>
      </c>
    </row>
    <row r="14" spans="2:32" s="244" customFormat="1" ht="18" customHeight="1" thickTop="1" thickBot="1">
      <c r="D14" s="737"/>
      <c r="E14" s="733" t="s">
        <v>82</v>
      </c>
      <c r="F14" s="734"/>
      <c r="G14" s="474" t="s">
        <v>113</v>
      </c>
      <c r="H14" s="481">
        <f t="shared" ref="H14:AE14" si="1">SUM(H4:H13)</f>
        <v>10848.646776984271</v>
      </c>
      <c r="I14" s="481">
        <f t="shared" si="1"/>
        <v>11020.071918111318</v>
      </c>
      <c r="J14" s="481">
        <f t="shared" si="1"/>
        <v>11776.486400885249</v>
      </c>
      <c r="K14" s="481">
        <f t="shared" si="1"/>
        <v>11045.048286868039</v>
      </c>
      <c r="L14" s="481">
        <f t="shared" si="1"/>
        <v>12109.542036658851</v>
      </c>
      <c r="M14" s="481">
        <f t="shared" si="1"/>
        <v>12397.914406532929</v>
      </c>
      <c r="N14" s="481">
        <f t="shared" si="1"/>
        <v>12490.997089826957</v>
      </c>
      <c r="O14" s="481">
        <f t="shared" si="1"/>
        <v>13465.077832133087</v>
      </c>
      <c r="P14" s="481">
        <f t="shared" si="1"/>
        <v>13716.717874422178</v>
      </c>
      <c r="Q14" s="481">
        <f t="shared" si="1"/>
        <v>13836.881780638581</v>
      </c>
      <c r="R14" s="481">
        <f t="shared" si="1"/>
        <v>15174.85357203264</v>
      </c>
      <c r="S14" s="481">
        <f t="shared" si="1"/>
        <v>16042.676403599358</v>
      </c>
      <c r="T14" s="481">
        <f t="shared" si="1"/>
        <v>16924.934688283887</v>
      </c>
      <c r="U14" s="481">
        <f t="shared" si="1"/>
        <v>17732.643356766319</v>
      </c>
      <c r="V14" s="481">
        <f t="shared" si="1"/>
        <v>17467.701671856605</v>
      </c>
      <c r="W14" s="481">
        <f t="shared" si="1"/>
        <v>16989.430244352985</v>
      </c>
      <c r="X14" s="481">
        <f t="shared" si="1"/>
        <v>16036.814742389282</v>
      </c>
      <c r="Y14" s="481">
        <f t="shared" si="1"/>
        <v>16716.761499130549</v>
      </c>
      <c r="Z14" s="481">
        <f t="shared" si="1"/>
        <v>16386.19476319808</v>
      </c>
      <c r="AA14" s="481">
        <f t="shared" si="1"/>
        <v>15291.715221119633</v>
      </c>
      <c r="AB14" s="481">
        <f t="shared" si="1"/>
        <v>15241.356393221064</v>
      </c>
      <c r="AC14" s="481">
        <f t="shared" si="1"/>
        <v>15301.199991894298</v>
      </c>
      <c r="AD14" s="481">
        <f t="shared" si="1"/>
        <v>16384.869723552172</v>
      </c>
      <c r="AE14" s="481">
        <f t="shared" si="1"/>
        <v>15876.881400999308</v>
      </c>
      <c r="AF14" s="481">
        <f t="shared" ref="AF14" si="2">SUM(AF4:AF13)</f>
        <v>15850.958621806763</v>
      </c>
    </row>
    <row r="15" spans="2:32" s="244" customFormat="1" ht="18" customHeight="1" thickTop="1">
      <c r="D15" s="736" t="s">
        <v>269</v>
      </c>
      <c r="E15" s="735" t="s">
        <v>266</v>
      </c>
      <c r="F15" s="500" t="s">
        <v>265</v>
      </c>
      <c r="G15" s="457" t="s">
        <v>111</v>
      </c>
      <c r="H15" s="482">
        <v>0.54043585300162877</v>
      </c>
      <c r="I15" s="482">
        <v>0.55120863612431292</v>
      </c>
      <c r="J15" s="482">
        <v>0.54324496765486319</v>
      </c>
      <c r="K15" s="482">
        <v>0.5359165295269972</v>
      </c>
      <c r="L15" s="482">
        <v>0.53145424984755074</v>
      </c>
      <c r="M15" s="482">
        <v>0.54271949934601693</v>
      </c>
      <c r="N15" s="482">
        <v>0.54445741420273641</v>
      </c>
      <c r="O15" s="482">
        <v>0.55087687087436565</v>
      </c>
      <c r="P15" s="482">
        <v>0.57053357613081712</v>
      </c>
      <c r="Q15" s="482">
        <v>0.56792385180444138</v>
      </c>
      <c r="R15" s="482">
        <v>0.60104274512141964</v>
      </c>
      <c r="S15" s="482">
        <v>0.61831248557069785</v>
      </c>
      <c r="T15" s="482">
        <v>0.15698238407657081</v>
      </c>
      <c r="U15" s="482">
        <v>0.15767895780104341</v>
      </c>
      <c r="V15" s="482">
        <v>0.15189598249656483</v>
      </c>
      <c r="W15" s="482">
        <v>0.14772507579156882</v>
      </c>
      <c r="X15" s="482">
        <v>0.14684730207956731</v>
      </c>
      <c r="Y15" s="482">
        <v>0.15281390338888839</v>
      </c>
      <c r="Z15" s="482">
        <v>0.14670071525991393</v>
      </c>
      <c r="AA15" s="482">
        <v>0.13403157105018426</v>
      </c>
      <c r="AB15" s="482">
        <v>0.13061904123897117</v>
      </c>
      <c r="AC15" s="482">
        <v>0.12812414359213442</v>
      </c>
      <c r="AD15" s="482">
        <v>0.13604834137339294</v>
      </c>
      <c r="AE15" s="482">
        <v>0.13179319748280874</v>
      </c>
      <c r="AF15" s="482">
        <v>0.12575094057084318</v>
      </c>
    </row>
    <row r="16" spans="2:32" s="244" customFormat="1" ht="18" customHeight="1">
      <c r="D16" s="724"/>
      <c r="E16" s="726"/>
      <c r="F16" s="500" t="s">
        <v>264</v>
      </c>
      <c r="G16" s="459" t="s">
        <v>111</v>
      </c>
      <c r="H16" s="475" t="s">
        <v>518</v>
      </c>
      <c r="I16" s="475" t="s">
        <v>518</v>
      </c>
      <c r="J16" s="475" t="s">
        <v>518</v>
      </c>
      <c r="K16" s="475" t="s">
        <v>518</v>
      </c>
      <c r="L16" s="475" t="s">
        <v>518</v>
      </c>
      <c r="M16" s="475" t="s">
        <v>518</v>
      </c>
      <c r="N16" s="475" t="s">
        <v>518</v>
      </c>
      <c r="O16" s="475">
        <v>3.4905514084976762E-7</v>
      </c>
      <c r="P16" s="475">
        <v>6.6742411547098439E-7</v>
      </c>
      <c r="Q16" s="475">
        <v>6.4440949079957098E-7</v>
      </c>
      <c r="R16" s="483">
        <v>1.7069179964631493E-6</v>
      </c>
      <c r="S16" s="483">
        <v>2.2592689885770673E-6</v>
      </c>
      <c r="T16" s="483">
        <v>1.6892734508817324E-5</v>
      </c>
      <c r="U16" s="483">
        <v>2.7932082809538546E-5</v>
      </c>
      <c r="V16" s="483">
        <v>2.2949416568177583E-5</v>
      </c>
      <c r="W16" s="483">
        <v>1.7805647954116719E-5</v>
      </c>
      <c r="X16" s="483">
        <v>2.7629056918031604E-5</v>
      </c>
      <c r="Y16" s="483">
        <v>1.4602779354011707E-5</v>
      </c>
      <c r="Z16" s="483">
        <v>9.7582008606792164E-6</v>
      </c>
      <c r="AA16" s="483">
        <v>1.2872846732877144E-5</v>
      </c>
      <c r="AB16" s="483">
        <v>1.6022014542082192E-5</v>
      </c>
      <c r="AC16" s="483">
        <v>1.2776952463412922E-5</v>
      </c>
      <c r="AD16" s="483">
        <v>1.5366097738946912E-5</v>
      </c>
      <c r="AE16" s="483">
        <v>1.2540285406375222E-5</v>
      </c>
      <c r="AF16" s="483">
        <v>1.3950314744577142E-5</v>
      </c>
    </row>
    <row r="17" spans="4:32" s="244" customFormat="1" ht="34.5" customHeight="1">
      <c r="D17" s="724"/>
      <c r="E17" s="726"/>
      <c r="F17" s="501" t="s">
        <v>263</v>
      </c>
      <c r="G17" s="459" t="s">
        <v>111</v>
      </c>
      <c r="H17" s="475" t="s">
        <v>518</v>
      </c>
      <c r="I17" s="475" t="s">
        <v>518</v>
      </c>
      <c r="J17" s="475" t="s">
        <v>518</v>
      </c>
      <c r="K17" s="475" t="s">
        <v>518</v>
      </c>
      <c r="L17" s="475" t="s">
        <v>518</v>
      </c>
      <c r="M17" s="475" t="s">
        <v>518</v>
      </c>
      <c r="N17" s="475" t="s">
        <v>518</v>
      </c>
      <c r="O17" s="475" t="s">
        <v>518</v>
      </c>
      <c r="P17" s="475" t="s">
        <v>518</v>
      </c>
      <c r="Q17" s="475" t="s">
        <v>518</v>
      </c>
      <c r="R17" s="475" t="s">
        <v>127</v>
      </c>
      <c r="S17" s="475" t="s">
        <v>127</v>
      </c>
      <c r="T17" s="475" t="s">
        <v>127</v>
      </c>
      <c r="U17" s="475" t="s">
        <v>127</v>
      </c>
      <c r="V17" s="475" t="s">
        <v>127</v>
      </c>
      <c r="W17" s="475" t="s">
        <v>127</v>
      </c>
      <c r="X17" s="475" t="s">
        <v>127</v>
      </c>
      <c r="Y17" s="475" t="s">
        <v>127</v>
      </c>
      <c r="Z17" s="475" t="s">
        <v>127</v>
      </c>
      <c r="AA17" s="475" t="s">
        <v>127</v>
      </c>
      <c r="AB17" s="475" t="s">
        <v>127</v>
      </c>
      <c r="AC17" s="475" t="s">
        <v>127</v>
      </c>
      <c r="AD17" s="475" t="s">
        <v>127</v>
      </c>
      <c r="AE17" s="475" t="s">
        <v>518</v>
      </c>
      <c r="AF17" s="475" t="s">
        <v>127</v>
      </c>
    </row>
    <row r="18" spans="4:32" s="244" customFormat="1" ht="18" customHeight="1">
      <c r="D18" s="724"/>
      <c r="E18" s="727" t="s">
        <v>268</v>
      </c>
      <c r="F18" s="500" t="s">
        <v>260</v>
      </c>
      <c r="G18" s="459" t="s">
        <v>111</v>
      </c>
      <c r="H18" s="475" t="s">
        <v>518</v>
      </c>
      <c r="I18" s="475" t="s">
        <v>518</v>
      </c>
      <c r="J18" s="475" t="s">
        <v>518</v>
      </c>
      <c r="K18" s="475" t="s">
        <v>518</v>
      </c>
      <c r="L18" s="475" t="s">
        <v>518</v>
      </c>
      <c r="M18" s="475" t="s">
        <v>518</v>
      </c>
      <c r="N18" s="475" t="s">
        <v>518</v>
      </c>
      <c r="O18" s="475" t="s">
        <v>518</v>
      </c>
      <c r="P18" s="475" t="s">
        <v>518</v>
      </c>
      <c r="Q18" s="475" t="s">
        <v>518</v>
      </c>
      <c r="R18" s="475" t="s">
        <v>518</v>
      </c>
      <c r="S18" s="475" t="s">
        <v>518</v>
      </c>
      <c r="T18" s="475" t="s">
        <v>518</v>
      </c>
      <c r="U18" s="475" t="s">
        <v>518</v>
      </c>
      <c r="V18" s="483">
        <v>6.7768504391753806E-5</v>
      </c>
      <c r="W18" s="483">
        <v>3.6332348885626865E-4</v>
      </c>
      <c r="X18" s="483">
        <v>4.5751846744863451E-4</v>
      </c>
      <c r="Y18" s="483">
        <v>5.651698715541957E-4</v>
      </c>
      <c r="Z18" s="483">
        <v>6.4590842463336639E-4</v>
      </c>
      <c r="AA18" s="483">
        <v>6.4590842463336639E-4</v>
      </c>
      <c r="AB18" s="483">
        <v>6.593648501465615E-4</v>
      </c>
      <c r="AC18" s="483">
        <v>6.0553914809378104E-4</v>
      </c>
      <c r="AD18" s="483">
        <v>6.0553914809378104E-4</v>
      </c>
      <c r="AE18" s="483">
        <v>5.9208272258058582E-4</v>
      </c>
      <c r="AF18" s="483">
        <v>6.7282127565975673E-4</v>
      </c>
    </row>
    <row r="19" spans="4:32" s="244" customFormat="1" ht="18" customHeight="1">
      <c r="D19" s="724"/>
      <c r="E19" s="727"/>
      <c r="F19" s="500" t="s">
        <v>259</v>
      </c>
      <c r="G19" s="459" t="s">
        <v>111</v>
      </c>
      <c r="H19" s="483">
        <v>3.2292867262299788E-4</v>
      </c>
      <c r="I19" s="483">
        <v>3.2292867262299788E-4</v>
      </c>
      <c r="J19" s="483">
        <v>2.5545103953759533E-4</v>
      </c>
      <c r="K19" s="483">
        <v>2.1689239206022245E-4</v>
      </c>
      <c r="L19" s="483">
        <v>1.7351391364817795E-4</v>
      </c>
      <c r="M19" s="483">
        <v>1.7833374458284956E-4</v>
      </c>
      <c r="N19" s="483">
        <v>1.8315357551752117E-4</v>
      </c>
      <c r="O19" s="483">
        <v>2.0725273019087922E-4</v>
      </c>
      <c r="P19" s="483">
        <v>1.5423458990949151E-4</v>
      </c>
      <c r="Q19" s="483">
        <v>1.6387425177883476E-4</v>
      </c>
      <c r="R19" s="483">
        <v>1.4459492804014829E-4</v>
      </c>
      <c r="S19" s="483">
        <v>1.4459492804014829E-4</v>
      </c>
      <c r="T19" s="483">
        <v>1.2531560430146187E-4</v>
      </c>
      <c r="U19" s="483">
        <v>9.6396618693432196E-5</v>
      </c>
      <c r="V19" s="483">
        <v>5.3018140281387709E-5</v>
      </c>
      <c r="W19" s="483">
        <v>7.6563821545979661E-5</v>
      </c>
      <c r="X19" s="483">
        <v>6.1251057236783726E-5</v>
      </c>
      <c r="Y19" s="483">
        <v>6.1251057236783726E-5</v>
      </c>
      <c r="Z19" s="483">
        <v>1.5312764309195932E-5</v>
      </c>
      <c r="AA19" s="483">
        <v>7.6563821545979658E-6</v>
      </c>
      <c r="AB19" s="483">
        <v>7.6563821545979658E-6</v>
      </c>
      <c r="AC19" s="483">
        <v>7.6563821545979658E-6</v>
      </c>
      <c r="AD19" s="483" t="s">
        <v>518</v>
      </c>
      <c r="AE19" s="483" t="s">
        <v>518</v>
      </c>
      <c r="AF19" s="483" t="s">
        <v>518</v>
      </c>
    </row>
    <row r="20" spans="4:32" s="244" customFormat="1" ht="18" customHeight="1">
      <c r="D20" s="724"/>
      <c r="E20" s="727"/>
      <c r="F20" s="501" t="s">
        <v>258</v>
      </c>
      <c r="G20" s="459" t="s">
        <v>111</v>
      </c>
      <c r="H20" s="483">
        <v>6.1591672750778629E-5</v>
      </c>
      <c r="I20" s="483">
        <v>5.1676521533964755E-5</v>
      </c>
      <c r="J20" s="483">
        <v>5.5859320649401252E-5</v>
      </c>
      <c r="K20" s="483">
        <v>8.880209314391441E-5</v>
      </c>
      <c r="L20" s="483">
        <v>1.095385283611773E-4</v>
      </c>
      <c r="M20" s="483">
        <v>1.3239833063514314E-4</v>
      </c>
      <c r="N20" s="483">
        <v>1.6384636111341103E-4</v>
      </c>
      <c r="O20" s="483">
        <v>1.9374186943884518E-4</v>
      </c>
      <c r="P20" s="483">
        <v>1.9367873507210643E-4</v>
      </c>
      <c r="Q20" s="483">
        <v>1.9335499068011373E-4</v>
      </c>
      <c r="R20" s="483">
        <v>1.9041943472003465E-4</v>
      </c>
      <c r="S20" s="483">
        <v>2.179800361047417E-4</v>
      </c>
      <c r="T20" s="483">
        <v>2.4198941075100538E-4</v>
      </c>
      <c r="U20" s="483">
        <v>2.2655891709778427E-4</v>
      </c>
      <c r="V20" s="483">
        <v>1.7559553404243103E-4</v>
      </c>
      <c r="W20" s="483">
        <v>1.8809436277741778E-4</v>
      </c>
      <c r="X20" s="483">
        <v>1.9507721837245772E-4</v>
      </c>
      <c r="Y20" s="483">
        <v>1.745656206759669E-4</v>
      </c>
      <c r="Z20" s="483">
        <v>1.8586178398471704E-4</v>
      </c>
      <c r="AA20" s="483">
        <v>1.8838497533219981E-4</v>
      </c>
      <c r="AB20" s="483">
        <v>2.008856955182585E-4</v>
      </c>
      <c r="AC20" s="483">
        <v>1.9913092286142817E-4</v>
      </c>
      <c r="AD20" s="483">
        <v>2.2827160137860772E-4</v>
      </c>
      <c r="AE20" s="483">
        <v>2.1764168130717184E-4</v>
      </c>
      <c r="AF20" s="483">
        <v>1.7306336871146199E-4</v>
      </c>
    </row>
    <row r="21" spans="4:32" s="90" customFormat="1" ht="18" customHeight="1">
      <c r="D21" s="724"/>
      <c r="E21" s="727"/>
      <c r="F21" s="500" t="s">
        <v>257</v>
      </c>
      <c r="G21" s="459" t="s">
        <v>111</v>
      </c>
      <c r="H21" s="483" t="s">
        <v>518</v>
      </c>
      <c r="I21" s="483" t="s">
        <v>518</v>
      </c>
      <c r="J21" s="483">
        <v>6.8402396989837447E-5</v>
      </c>
      <c r="K21" s="483">
        <v>9.0973777637782968E-5</v>
      </c>
      <c r="L21" s="483">
        <v>1.0655307221599891E-4</v>
      </c>
      <c r="M21" s="483">
        <v>1.0229523303885791E-4</v>
      </c>
      <c r="N21" s="483">
        <v>1.0116752641718774E-4</v>
      </c>
      <c r="O21" s="483">
        <v>9.9823380345899642E-5</v>
      </c>
      <c r="P21" s="483">
        <v>1.2509246002651202E-4</v>
      </c>
      <c r="Q21" s="483">
        <v>1.3961734961594237E-4</v>
      </c>
      <c r="R21" s="483">
        <v>2.437716634772697E-4</v>
      </c>
      <c r="S21" s="483">
        <v>4.627679363601152E-4</v>
      </c>
      <c r="T21" s="483">
        <v>6.5271692587214752E-4</v>
      </c>
      <c r="U21" s="483">
        <v>8.6825643148125923E-4</v>
      </c>
      <c r="V21" s="483">
        <v>1.496279780337649E-3</v>
      </c>
      <c r="W21" s="483">
        <v>2.7276954512352701E-3</v>
      </c>
      <c r="X21" s="483">
        <v>3.7180914731641023E-3</v>
      </c>
      <c r="Y21" s="483">
        <v>4.4469045572838126E-3</v>
      </c>
      <c r="Z21" s="483">
        <v>4.4727078815571322E-3</v>
      </c>
      <c r="AA21" s="483">
        <v>4.6071250903367156E-3</v>
      </c>
      <c r="AB21" s="483">
        <v>4.7577708031385458E-3</v>
      </c>
      <c r="AC21" s="483">
        <v>4.8271096492252599E-3</v>
      </c>
      <c r="AD21" s="483">
        <v>4.8999823635885037E-3</v>
      </c>
      <c r="AE21" s="483">
        <v>5.1166650565632969E-3</v>
      </c>
      <c r="AF21" s="483">
        <v>5.2753764315879685E-3</v>
      </c>
    </row>
    <row r="22" spans="4:32" s="90" customFormat="1" ht="18" customHeight="1">
      <c r="D22" s="724"/>
      <c r="E22" s="727"/>
      <c r="F22" s="500" t="s">
        <v>256</v>
      </c>
      <c r="G22" s="459" t="s">
        <v>111</v>
      </c>
      <c r="H22" s="475" t="s">
        <v>127</v>
      </c>
      <c r="I22" s="475" t="s">
        <v>127</v>
      </c>
      <c r="J22" s="475" t="s">
        <v>127</v>
      </c>
      <c r="K22" s="475" t="s">
        <v>127</v>
      </c>
      <c r="L22" s="475" t="s">
        <v>127</v>
      </c>
      <c r="M22" s="475" t="s">
        <v>127</v>
      </c>
      <c r="N22" s="475" t="s">
        <v>127</v>
      </c>
      <c r="O22" s="475" t="s">
        <v>127</v>
      </c>
      <c r="P22" s="475" t="s">
        <v>127</v>
      </c>
      <c r="Q22" s="475" t="s">
        <v>127</v>
      </c>
      <c r="R22" s="475" t="s">
        <v>127</v>
      </c>
      <c r="S22" s="475" t="s">
        <v>127</v>
      </c>
      <c r="T22" s="475" t="s">
        <v>127</v>
      </c>
      <c r="U22" s="475" t="s">
        <v>127</v>
      </c>
      <c r="V22" s="475" t="s">
        <v>127</v>
      </c>
      <c r="W22" s="475" t="s">
        <v>127</v>
      </c>
      <c r="X22" s="475" t="s">
        <v>127</v>
      </c>
      <c r="Y22" s="475" t="s">
        <v>127</v>
      </c>
      <c r="Z22" s="475" t="s">
        <v>127</v>
      </c>
      <c r="AA22" s="475" t="s">
        <v>127</v>
      </c>
      <c r="AB22" s="475" t="s">
        <v>127</v>
      </c>
      <c r="AC22" s="475" t="s">
        <v>127</v>
      </c>
      <c r="AD22" s="475" t="s">
        <v>127</v>
      </c>
      <c r="AE22" s="475" t="s">
        <v>127</v>
      </c>
      <c r="AF22" s="475" t="s">
        <v>127</v>
      </c>
    </row>
    <row r="23" spans="4:32" s="90" customFormat="1" ht="18" customHeight="1">
      <c r="D23" s="724"/>
      <c r="E23" s="727"/>
      <c r="F23" s="478" t="s">
        <v>255</v>
      </c>
      <c r="G23" s="459" t="s">
        <v>111</v>
      </c>
      <c r="H23" s="475" t="s">
        <v>254</v>
      </c>
      <c r="I23" s="475" t="s">
        <v>254</v>
      </c>
      <c r="J23" s="475" t="s">
        <v>254</v>
      </c>
      <c r="K23" s="475" t="s">
        <v>254</v>
      </c>
      <c r="L23" s="475" t="s">
        <v>254</v>
      </c>
      <c r="M23" s="475" t="s">
        <v>254</v>
      </c>
      <c r="N23" s="475" t="s">
        <v>254</v>
      </c>
      <c r="O23" s="475" t="s">
        <v>254</v>
      </c>
      <c r="P23" s="475" t="s">
        <v>254</v>
      </c>
      <c r="Q23" s="475" t="s">
        <v>254</v>
      </c>
      <c r="R23" s="475" t="s">
        <v>254</v>
      </c>
      <c r="S23" s="475" t="s">
        <v>254</v>
      </c>
      <c r="T23" s="475" t="s">
        <v>254</v>
      </c>
      <c r="U23" s="475" t="s">
        <v>254</v>
      </c>
      <c r="V23" s="475" t="s">
        <v>254</v>
      </c>
      <c r="W23" s="475" t="s">
        <v>254</v>
      </c>
      <c r="X23" s="475" t="s">
        <v>254</v>
      </c>
      <c r="Y23" s="475" t="s">
        <v>254</v>
      </c>
      <c r="Z23" s="475" t="s">
        <v>254</v>
      </c>
      <c r="AA23" s="475" t="s">
        <v>254</v>
      </c>
      <c r="AB23" s="475" t="s">
        <v>254</v>
      </c>
      <c r="AC23" s="475" t="s">
        <v>254</v>
      </c>
      <c r="AD23" s="475" t="s">
        <v>254</v>
      </c>
      <c r="AE23" s="475" t="s">
        <v>254</v>
      </c>
      <c r="AF23" s="475" t="s">
        <v>254</v>
      </c>
    </row>
    <row r="24" spans="4:32" s="90" customFormat="1" ht="18" customHeight="1" thickBot="1">
      <c r="D24" s="724"/>
      <c r="E24" s="728"/>
      <c r="F24" s="479" t="s">
        <v>253</v>
      </c>
      <c r="G24" s="484" t="s">
        <v>111</v>
      </c>
      <c r="H24" s="485">
        <v>1.8043069764552147</v>
      </c>
      <c r="I24" s="485">
        <v>1.814961851516389</v>
      </c>
      <c r="J24" s="485">
        <v>1.8226222659419198</v>
      </c>
      <c r="K24" s="485">
        <v>1.8340560652362472</v>
      </c>
      <c r="L24" s="485">
        <v>1.8448495558828424</v>
      </c>
      <c r="M24" s="485">
        <v>1.8549894422915583</v>
      </c>
      <c r="N24" s="485">
        <v>1.8557898378380748</v>
      </c>
      <c r="O24" s="485">
        <v>1.8598777882479549</v>
      </c>
      <c r="P24" s="485">
        <v>1.7055189087394109</v>
      </c>
      <c r="Q24" s="485">
        <v>1.8635903579450239</v>
      </c>
      <c r="R24" s="485">
        <v>2.3730482374141357</v>
      </c>
      <c r="S24" s="485">
        <v>1.7179287494989812</v>
      </c>
      <c r="T24" s="485">
        <v>1.8603131588214308</v>
      </c>
      <c r="U24" s="485">
        <v>2.7433897917122887</v>
      </c>
      <c r="V24" s="485">
        <v>2.9156861993154588</v>
      </c>
      <c r="W24" s="485">
        <v>3.1069800362576441</v>
      </c>
      <c r="X24" s="485">
        <v>3.2945879749648319</v>
      </c>
      <c r="Y24" s="485">
        <v>3.522999272592521</v>
      </c>
      <c r="Z24" s="485">
        <v>4.2619808418951015</v>
      </c>
      <c r="AA24" s="485">
        <v>4.467357576975771</v>
      </c>
      <c r="AB24" s="485">
        <v>4.4347954431286434</v>
      </c>
      <c r="AC24" s="485">
        <v>4.6140384423942331</v>
      </c>
      <c r="AD24" s="485">
        <v>4.7051060109540606</v>
      </c>
      <c r="AE24" s="485">
        <v>5.0130215196932042</v>
      </c>
      <c r="AF24" s="485">
        <v>5.2032334551589603</v>
      </c>
    </row>
    <row r="25" spans="4:32" s="244" customFormat="1" ht="18" customHeight="1" thickTop="1" thickBot="1">
      <c r="D25" s="724"/>
      <c r="E25" s="729" t="s">
        <v>82</v>
      </c>
      <c r="F25" s="730"/>
      <c r="G25" s="464" t="s">
        <v>111</v>
      </c>
      <c r="H25" s="486">
        <f t="shared" ref="H25:AE25" si="3">SUM(H15:H24)</f>
        <v>2.3451273498022172</v>
      </c>
      <c r="I25" s="486">
        <f t="shared" si="3"/>
        <v>2.3665450928348588</v>
      </c>
      <c r="J25" s="486">
        <f t="shared" si="3"/>
        <v>2.3662469463539599</v>
      </c>
      <c r="K25" s="486">
        <f t="shared" si="3"/>
        <v>2.3703692630260864</v>
      </c>
      <c r="L25" s="486">
        <f t="shared" si="3"/>
        <v>2.3766934112446183</v>
      </c>
      <c r="M25" s="486">
        <f t="shared" si="3"/>
        <v>2.3981219689458322</v>
      </c>
      <c r="N25" s="486">
        <f t="shared" si="3"/>
        <v>2.4006954195038595</v>
      </c>
      <c r="O25" s="486">
        <f t="shared" si="3"/>
        <v>2.4112558261574373</v>
      </c>
      <c r="P25" s="486">
        <f t="shared" si="3"/>
        <v>2.2765261580793519</v>
      </c>
      <c r="Q25" s="486">
        <f t="shared" si="3"/>
        <v>2.4320117007510311</v>
      </c>
      <c r="R25" s="486">
        <f t="shared" si="3"/>
        <v>2.9746714754797892</v>
      </c>
      <c r="S25" s="486">
        <f t="shared" si="3"/>
        <v>2.3370688372391726</v>
      </c>
      <c r="T25" s="486">
        <f t="shared" si="3"/>
        <v>2.0183324575734352</v>
      </c>
      <c r="U25" s="486">
        <f t="shared" si="3"/>
        <v>2.9022878935634142</v>
      </c>
      <c r="V25" s="486">
        <f t="shared" si="3"/>
        <v>3.0693977931876448</v>
      </c>
      <c r="W25" s="486">
        <f t="shared" si="3"/>
        <v>3.258078594821582</v>
      </c>
      <c r="X25" s="486">
        <f t="shared" si="3"/>
        <v>3.445894844317539</v>
      </c>
      <c r="Y25" s="486">
        <f t="shared" si="3"/>
        <v>3.6810756698675142</v>
      </c>
      <c r="Z25" s="486">
        <f t="shared" si="3"/>
        <v>4.4140111062103609</v>
      </c>
      <c r="AA25" s="486">
        <f t="shared" si="3"/>
        <v>4.606851095745145</v>
      </c>
      <c r="AB25" s="486">
        <f t="shared" si="3"/>
        <v>4.5710561841131145</v>
      </c>
      <c r="AC25" s="486">
        <f t="shared" si="3"/>
        <v>4.7478147990411657</v>
      </c>
      <c r="AD25" s="486">
        <f t="shared" si="3"/>
        <v>4.8469035115382537</v>
      </c>
      <c r="AE25" s="486">
        <f t="shared" si="3"/>
        <v>5.1507536469218707</v>
      </c>
      <c r="AF25" s="486">
        <f t="shared" ref="AF25" si="4">SUM(AF15:AF24)</f>
        <v>5.3351196071205074</v>
      </c>
    </row>
    <row r="26" spans="4:32" s="244" customFormat="1" ht="18" customHeight="1" thickTop="1" thickBot="1">
      <c r="D26" s="737"/>
      <c r="E26" s="733"/>
      <c r="F26" s="734"/>
      <c r="G26" s="464" t="s">
        <v>79</v>
      </c>
      <c r="H26" s="481">
        <f t="shared" ref="H26:AE26" si="5">H25*25</f>
        <v>58.628183745055431</v>
      </c>
      <c r="I26" s="481">
        <f t="shared" si="5"/>
        <v>59.16362732087147</v>
      </c>
      <c r="J26" s="481">
        <f t="shared" si="5"/>
        <v>59.156173658848999</v>
      </c>
      <c r="K26" s="481">
        <f t="shared" si="5"/>
        <v>59.259231575652159</v>
      </c>
      <c r="L26" s="481">
        <f t="shared" si="5"/>
        <v>59.417335281115456</v>
      </c>
      <c r="M26" s="481">
        <f t="shared" si="5"/>
        <v>59.953049223645806</v>
      </c>
      <c r="N26" s="481">
        <f t="shared" si="5"/>
        <v>60.017385487596485</v>
      </c>
      <c r="O26" s="481">
        <f t="shared" si="5"/>
        <v>60.281395653935931</v>
      </c>
      <c r="P26" s="481">
        <f t="shared" si="5"/>
        <v>56.913153951983794</v>
      </c>
      <c r="Q26" s="481">
        <f t="shared" si="5"/>
        <v>60.800292518775777</v>
      </c>
      <c r="R26" s="481">
        <f t="shared" si="5"/>
        <v>74.366786886994731</v>
      </c>
      <c r="S26" s="481">
        <f t="shared" si="5"/>
        <v>58.426720930979315</v>
      </c>
      <c r="T26" s="481">
        <f t="shared" si="5"/>
        <v>50.45831143933588</v>
      </c>
      <c r="U26" s="481">
        <f t="shared" si="5"/>
        <v>72.557197339085349</v>
      </c>
      <c r="V26" s="481">
        <f t="shared" si="5"/>
        <v>76.734944829691116</v>
      </c>
      <c r="W26" s="481">
        <f t="shared" si="5"/>
        <v>81.451964870539555</v>
      </c>
      <c r="X26" s="481">
        <f t="shared" si="5"/>
        <v>86.147371107938469</v>
      </c>
      <c r="Y26" s="481">
        <f t="shared" si="5"/>
        <v>92.026891746687852</v>
      </c>
      <c r="Z26" s="481">
        <f t="shared" si="5"/>
        <v>110.35027765525902</v>
      </c>
      <c r="AA26" s="481">
        <f t="shared" si="5"/>
        <v>115.17127739362863</v>
      </c>
      <c r="AB26" s="481">
        <f t="shared" si="5"/>
        <v>114.27640460282787</v>
      </c>
      <c r="AC26" s="481">
        <f t="shared" si="5"/>
        <v>118.69536997602914</v>
      </c>
      <c r="AD26" s="481">
        <f t="shared" si="5"/>
        <v>121.17258778845634</v>
      </c>
      <c r="AE26" s="481">
        <f t="shared" si="5"/>
        <v>128.76884117304678</v>
      </c>
      <c r="AF26" s="481">
        <f t="shared" ref="AF26" si="6">AF25*25</f>
        <v>133.37799017801268</v>
      </c>
    </row>
    <row r="27" spans="4:32" s="244" customFormat="1" ht="18" customHeight="1" thickTop="1">
      <c r="D27" s="723" t="s">
        <v>267</v>
      </c>
      <c r="E27" s="725" t="s">
        <v>266</v>
      </c>
      <c r="F27" s="500" t="s">
        <v>265</v>
      </c>
      <c r="G27" s="466" t="s">
        <v>122</v>
      </c>
      <c r="H27" s="487">
        <v>1.210271781764571</v>
      </c>
      <c r="I27" s="487">
        <v>1.2504616784499256</v>
      </c>
      <c r="J27" s="487">
        <v>1.2563609059891079</v>
      </c>
      <c r="K27" s="487">
        <v>1.2644648708366313</v>
      </c>
      <c r="L27" s="487">
        <v>1.2869590866561667</v>
      </c>
      <c r="M27" s="487">
        <v>1.3455262983594649</v>
      </c>
      <c r="N27" s="487">
        <v>1.3705636380245645</v>
      </c>
      <c r="O27" s="487">
        <v>1.4273407351229372</v>
      </c>
      <c r="P27" s="487">
        <v>1.4814750895059288</v>
      </c>
      <c r="Q27" s="487">
        <v>1.497361092030935</v>
      </c>
      <c r="R27" s="487">
        <v>1.5776898025205182</v>
      </c>
      <c r="S27" s="487">
        <v>1.6321865650472653</v>
      </c>
      <c r="T27" s="487">
        <v>1.2835741111178793</v>
      </c>
      <c r="U27" s="487">
        <v>1.2488500295593319</v>
      </c>
      <c r="V27" s="487">
        <v>1.2045519721861142</v>
      </c>
      <c r="W27" s="487">
        <v>1.1783264788687995</v>
      </c>
      <c r="X27" s="487">
        <v>1.155327536789198</v>
      </c>
      <c r="Y27" s="487">
        <v>1.0902230915684845</v>
      </c>
      <c r="Z27" s="487">
        <v>1.08563818232875</v>
      </c>
      <c r="AA27" s="487">
        <v>0.98968915483159536</v>
      </c>
      <c r="AB27" s="487">
        <v>0.9730743176640736</v>
      </c>
      <c r="AC27" s="487">
        <v>0.95109581682426048</v>
      </c>
      <c r="AD27" s="487">
        <v>1.0134096439793863</v>
      </c>
      <c r="AE27" s="482">
        <v>0.96197109709295547</v>
      </c>
      <c r="AF27" s="482">
        <v>0.92787287627808135</v>
      </c>
    </row>
    <row r="28" spans="4:32" s="244" customFormat="1" ht="18" customHeight="1">
      <c r="D28" s="724"/>
      <c r="E28" s="726"/>
      <c r="F28" s="500" t="s">
        <v>264</v>
      </c>
      <c r="G28" s="466" t="s">
        <v>262</v>
      </c>
      <c r="H28" s="488" t="s">
        <v>518</v>
      </c>
      <c r="I28" s="488" t="s">
        <v>518</v>
      </c>
      <c r="J28" s="488" t="s">
        <v>518</v>
      </c>
      <c r="K28" s="488" t="s">
        <v>518</v>
      </c>
      <c r="L28" s="488" t="s">
        <v>518</v>
      </c>
      <c r="M28" s="488" t="s">
        <v>518</v>
      </c>
      <c r="N28" s="488" t="s">
        <v>518</v>
      </c>
      <c r="O28" s="488">
        <v>2.2625119189998658E-6</v>
      </c>
      <c r="P28" s="488">
        <v>4.3261216912744692E-6</v>
      </c>
      <c r="Q28" s="488">
        <v>4.1769450812305219E-6</v>
      </c>
      <c r="R28" s="488">
        <v>1.1063931911592751E-5</v>
      </c>
      <c r="S28" s="488">
        <v>1.4644170552647484E-5</v>
      </c>
      <c r="T28" s="488">
        <v>1.0949563177225724E-4</v>
      </c>
      <c r="U28" s="488">
        <v>1.8105067905667058E-4</v>
      </c>
      <c r="V28" s="488">
        <v>1.4875394298215604E-4</v>
      </c>
      <c r="W28" s="488">
        <v>1.1541297063733381E-4</v>
      </c>
      <c r="X28" s="488">
        <v>1.790865203577586E-4</v>
      </c>
      <c r="Y28" s="488">
        <v>9.4652559072884505E-5</v>
      </c>
      <c r="Z28" s="488">
        <v>6.3250882658633608E-5</v>
      </c>
      <c r="AA28" s="488">
        <v>8.3439450551247798E-5</v>
      </c>
      <c r="AB28" s="488">
        <v>1.0385178335892793E-4</v>
      </c>
      <c r="AC28" s="488">
        <v>8.2817881342731357E-5</v>
      </c>
      <c r="AD28" s="488">
        <v>9.9600249972675407E-5</v>
      </c>
      <c r="AE28" s="488">
        <v>8.1283848536112767E-5</v>
      </c>
      <c r="AF28" s="488">
        <v>9.0423402178138596E-5</v>
      </c>
    </row>
    <row r="29" spans="4:32" s="244" customFormat="1" ht="34.5" customHeight="1">
      <c r="D29" s="724"/>
      <c r="E29" s="726"/>
      <c r="F29" s="501" t="s">
        <v>263</v>
      </c>
      <c r="G29" s="466" t="s">
        <v>262</v>
      </c>
      <c r="H29" s="489" t="s">
        <v>518</v>
      </c>
      <c r="I29" s="489" t="s">
        <v>518</v>
      </c>
      <c r="J29" s="489" t="s">
        <v>518</v>
      </c>
      <c r="K29" s="489" t="s">
        <v>518</v>
      </c>
      <c r="L29" s="489" t="s">
        <v>518</v>
      </c>
      <c r="M29" s="489" t="s">
        <v>518</v>
      </c>
      <c r="N29" s="489" t="s">
        <v>518</v>
      </c>
      <c r="O29" s="489" t="s">
        <v>518</v>
      </c>
      <c r="P29" s="489" t="s">
        <v>518</v>
      </c>
      <c r="Q29" s="489" t="s">
        <v>518</v>
      </c>
      <c r="R29" s="489" t="s">
        <v>518</v>
      </c>
      <c r="S29" s="489" t="s">
        <v>518</v>
      </c>
      <c r="T29" s="489" t="s">
        <v>518</v>
      </c>
      <c r="U29" s="489" t="s">
        <v>518</v>
      </c>
      <c r="V29" s="489" t="s">
        <v>518</v>
      </c>
      <c r="W29" s="489" t="s">
        <v>518</v>
      </c>
      <c r="X29" s="489" t="s">
        <v>518</v>
      </c>
      <c r="Y29" s="489" t="s">
        <v>518</v>
      </c>
      <c r="Z29" s="489" t="s">
        <v>518</v>
      </c>
      <c r="AA29" s="489" t="s">
        <v>518</v>
      </c>
      <c r="AB29" s="489" t="s">
        <v>518</v>
      </c>
      <c r="AC29" s="489" t="s">
        <v>518</v>
      </c>
      <c r="AD29" s="489" t="s">
        <v>518</v>
      </c>
      <c r="AE29" s="489" t="s">
        <v>518</v>
      </c>
      <c r="AF29" s="489" t="s">
        <v>518</v>
      </c>
    </row>
    <row r="30" spans="4:32" s="244" customFormat="1" ht="18" customHeight="1">
      <c r="D30" s="724"/>
      <c r="E30" s="727" t="s">
        <v>261</v>
      </c>
      <c r="F30" s="500" t="s">
        <v>260</v>
      </c>
      <c r="G30" s="466" t="s">
        <v>122</v>
      </c>
      <c r="H30" s="483" t="s">
        <v>518</v>
      </c>
      <c r="I30" s="483" t="s">
        <v>518</v>
      </c>
      <c r="J30" s="483" t="s">
        <v>518</v>
      </c>
      <c r="K30" s="483" t="s">
        <v>518</v>
      </c>
      <c r="L30" s="483" t="s">
        <v>518</v>
      </c>
      <c r="M30" s="483" t="s">
        <v>518</v>
      </c>
      <c r="N30" s="483" t="s">
        <v>518</v>
      </c>
      <c r="O30" s="483" t="s">
        <v>518</v>
      </c>
      <c r="P30" s="483" t="s">
        <v>518</v>
      </c>
      <c r="Q30" s="483" t="s">
        <v>518</v>
      </c>
      <c r="R30" s="483" t="s">
        <v>518</v>
      </c>
      <c r="S30" s="483" t="s">
        <v>518</v>
      </c>
      <c r="T30" s="483" t="s">
        <v>518</v>
      </c>
      <c r="U30" s="483" t="s">
        <v>518</v>
      </c>
      <c r="V30" s="483">
        <v>1.3125667483876324E-4</v>
      </c>
      <c r="W30" s="483">
        <v>7.0369906295136007E-4</v>
      </c>
      <c r="X30" s="483">
        <v>8.8613956075356455E-4</v>
      </c>
      <c r="Y30" s="483">
        <v>1.0946429868132269E-3</v>
      </c>
      <c r="Z30" s="483">
        <v>1.2510205563579734E-3</v>
      </c>
      <c r="AA30" s="483">
        <v>1.2510205563579734E-3</v>
      </c>
      <c r="AB30" s="483">
        <v>1.2770834846154312E-3</v>
      </c>
      <c r="AC30" s="483">
        <v>1.1728317715856001E-3</v>
      </c>
      <c r="AD30" s="483">
        <v>1.1728317715856001E-3</v>
      </c>
      <c r="AE30" s="483">
        <v>1.1467688433281424E-3</v>
      </c>
      <c r="AF30" s="483">
        <v>1.3031464128728889E-3</v>
      </c>
    </row>
    <row r="31" spans="4:32" s="244" customFormat="1" ht="18" customHeight="1">
      <c r="D31" s="724"/>
      <c r="E31" s="727"/>
      <c r="F31" s="500" t="s">
        <v>259</v>
      </c>
      <c r="G31" s="466" t="s">
        <v>122</v>
      </c>
      <c r="H31" s="483">
        <v>2.3707300944579956E-4</v>
      </c>
      <c r="I31" s="483">
        <v>2.3707300944579956E-4</v>
      </c>
      <c r="J31" s="483">
        <v>1.8753536568100559E-4</v>
      </c>
      <c r="K31" s="483">
        <v>1.5922814067255195E-4</v>
      </c>
      <c r="L31" s="483">
        <v>1.2738251253804154E-4</v>
      </c>
      <c r="M31" s="483">
        <v>1.3092091566409826E-4</v>
      </c>
      <c r="N31" s="483">
        <v>1.3445931879015494E-4</v>
      </c>
      <c r="O31" s="483">
        <v>1.521513344204385E-4</v>
      </c>
      <c r="P31" s="483">
        <v>1.1322890003381471E-4</v>
      </c>
      <c r="Q31" s="483">
        <v>1.2030570628592812E-4</v>
      </c>
      <c r="R31" s="483">
        <v>1.0615209378170129E-4</v>
      </c>
      <c r="S31" s="483">
        <v>1.0615209378170129E-4</v>
      </c>
      <c r="T31" s="483">
        <v>9.1998481277474453E-5</v>
      </c>
      <c r="U31" s="483">
        <v>7.0768062521134195E-5</v>
      </c>
      <c r="V31" s="483">
        <v>3.8922434386623803E-5</v>
      </c>
      <c r="W31" s="483">
        <v>5.6208126212958272E-5</v>
      </c>
      <c r="X31" s="483">
        <v>4.4966500970366613E-5</v>
      </c>
      <c r="Y31" s="483">
        <v>4.4966500970366613E-5</v>
      </c>
      <c r="Z31" s="483">
        <v>1.1241625242591653E-5</v>
      </c>
      <c r="AA31" s="483">
        <v>5.6208126212958267E-6</v>
      </c>
      <c r="AB31" s="483">
        <v>5.6208126212958267E-6</v>
      </c>
      <c r="AC31" s="483">
        <v>5.6208126212958267E-6</v>
      </c>
      <c r="AD31" s="483" t="s">
        <v>518</v>
      </c>
      <c r="AE31" s="483" t="s">
        <v>518</v>
      </c>
      <c r="AF31" s="483" t="s">
        <v>518</v>
      </c>
    </row>
    <row r="32" spans="4:32" s="244" customFormat="1" ht="18" customHeight="1">
      <c r="D32" s="724"/>
      <c r="E32" s="727"/>
      <c r="F32" s="501" t="s">
        <v>258</v>
      </c>
      <c r="G32" s="466" t="s">
        <v>122</v>
      </c>
      <c r="H32" s="483">
        <v>4.4345238461538455E-5</v>
      </c>
      <c r="I32" s="483">
        <v>3.7206452884615378E-5</v>
      </c>
      <c r="J32" s="483">
        <v>1.82102302548991E-4</v>
      </c>
      <c r="K32" s="483">
        <v>2.0582068908745252E-4</v>
      </c>
      <c r="L32" s="483">
        <v>4.0992971299892776E-4</v>
      </c>
      <c r="M32" s="483">
        <v>5.9980261408444668E-4</v>
      </c>
      <c r="N32" s="483">
        <v>8.1162385338053717E-4</v>
      </c>
      <c r="O32" s="483">
        <v>8.3314824761130638E-4</v>
      </c>
      <c r="P32" s="483">
        <v>8.8481391903128697E-4</v>
      </c>
      <c r="Q32" s="483">
        <v>9.3612050153247042E-4</v>
      </c>
      <c r="R32" s="483">
        <v>9.1709276186818442E-4</v>
      </c>
      <c r="S32" s="483">
        <v>1.174499678809134E-3</v>
      </c>
      <c r="T32" s="483">
        <v>1.2152201188839141E-3</v>
      </c>
      <c r="U32" s="483">
        <v>1.0678695108532251E-3</v>
      </c>
      <c r="V32" s="483">
        <v>8.5890256200321137E-4</v>
      </c>
      <c r="W32" s="483">
        <v>1.0743414272434051E-3</v>
      </c>
      <c r="X32" s="483">
        <v>1.1313747468004827E-3</v>
      </c>
      <c r="Y32" s="483">
        <v>1.0563498056766333E-3</v>
      </c>
      <c r="Z32" s="483">
        <v>1.0953184314358736E-3</v>
      </c>
      <c r="AA32" s="483">
        <v>1.1296301597029425E-3</v>
      </c>
      <c r="AB32" s="483">
        <v>1.2145814603420012E-3</v>
      </c>
      <c r="AC32" s="483">
        <v>1.2143805011835167E-3</v>
      </c>
      <c r="AD32" s="483">
        <v>1.4045287086951977E-3</v>
      </c>
      <c r="AE32" s="483">
        <v>1.3670187540084273E-3</v>
      </c>
      <c r="AF32" s="483">
        <v>1.0975685997009791E-3</v>
      </c>
    </row>
    <row r="33" spans="4:32" s="90" customFormat="1" ht="18" customHeight="1">
      <c r="D33" s="724"/>
      <c r="E33" s="727"/>
      <c r="F33" s="500" t="s">
        <v>257</v>
      </c>
      <c r="G33" s="466" t="s">
        <v>122</v>
      </c>
      <c r="H33" s="483" t="s">
        <v>518</v>
      </c>
      <c r="I33" s="483" t="s">
        <v>518</v>
      </c>
      <c r="J33" s="483">
        <v>4.4337189276429128E-4</v>
      </c>
      <c r="K33" s="483">
        <v>5.8967547568799681E-4</v>
      </c>
      <c r="L33" s="483">
        <v>6.9065762878567707E-4</v>
      </c>
      <c r="M33" s="483">
        <v>6.6305908987284573E-4</v>
      </c>
      <c r="N33" s="483">
        <v>6.557495007160942E-4</v>
      </c>
      <c r="O33" s="483">
        <v>6.4703699042398819E-4</v>
      </c>
      <c r="P33" s="483">
        <v>8.1082656768206743E-4</v>
      </c>
      <c r="Q33" s="483">
        <v>8.2017797141745608E-4</v>
      </c>
      <c r="R33" s="483">
        <v>1.3916695462994951E-3</v>
      </c>
      <c r="S33" s="483">
        <v>2.8856512645940337E-3</v>
      </c>
      <c r="T33" s="483">
        <v>4.1112129711107399E-3</v>
      </c>
      <c r="U33" s="483">
        <v>5.5333739316350151E-3</v>
      </c>
      <c r="V33" s="483">
        <v>9.6047055839721084E-3</v>
      </c>
      <c r="W33" s="483">
        <v>1.7496933145593144E-2</v>
      </c>
      <c r="X33" s="483">
        <v>2.35252399267755E-2</v>
      </c>
      <c r="Y33" s="483">
        <v>2.7885813576255896E-2</v>
      </c>
      <c r="Z33" s="483">
        <v>2.7908480045274457E-2</v>
      </c>
      <c r="AA33" s="483">
        <v>2.8699806653017183E-2</v>
      </c>
      <c r="AB33" s="483">
        <v>2.965458350927249E-2</v>
      </c>
      <c r="AC33" s="483">
        <v>3.0219348246467031E-2</v>
      </c>
      <c r="AD33" s="483">
        <v>3.0733395744810762E-2</v>
      </c>
      <c r="AE33" s="483">
        <v>3.2219683715860002E-2</v>
      </c>
      <c r="AF33" s="483">
        <v>3.3028629995597594E-2</v>
      </c>
    </row>
    <row r="34" spans="4:32" s="90" customFormat="1" ht="18" customHeight="1">
      <c r="D34" s="724"/>
      <c r="E34" s="727"/>
      <c r="F34" s="500" t="s">
        <v>256</v>
      </c>
      <c r="G34" s="466" t="s">
        <v>122</v>
      </c>
      <c r="H34" s="489" t="s">
        <v>127</v>
      </c>
      <c r="I34" s="489" t="s">
        <v>127</v>
      </c>
      <c r="J34" s="489" t="s">
        <v>127</v>
      </c>
      <c r="K34" s="489" t="s">
        <v>127</v>
      </c>
      <c r="L34" s="489" t="s">
        <v>127</v>
      </c>
      <c r="M34" s="489" t="s">
        <v>127</v>
      </c>
      <c r="N34" s="489" t="s">
        <v>127</v>
      </c>
      <c r="O34" s="489" t="s">
        <v>127</v>
      </c>
      <c r="P34" s="489" t="s">
        <v>127</v>
      </c>
      <c r="Q34" s="489" t="s">
        <v>127</v>
      </c>
      <c r="R34" s="489" t="s">
        <v>127</v>
      </c>
      <c r="S34" s="489" t="s">
        <v>127</v>
      </c>
      <c r="T34" s="489" t="s">
        <v>127</v>
      </c>
      <c r="U34" s="489" t="s">
        <v>127</v>
      </c>
      <c r="V34" s="489" t="s">
        <v>127</v>
      </c>
      <c r="W34" s="489" t="s">
        <v>127</v>
      </c>
      <c r="X34" s="489" t="s">
        <v>127</v>
      </c>
      <c r="Y34" s="489" t="s">
        <v>127</v>
      </c>
      <c r="Z34" s="489" t="s">
        <v>127</v>
      </c>
      <c r="AA34" s="489" t="s">
        <v>127</v>
      </c>
      <c r="AB34" s="489" t="s">
        <v>127</v>
      </c>
      <c r="AC34" s="489" t="s">
        <v>127</v>
      </c>
      <c r="AD34" s="489" t="s">
        <v>127</v>
      </c>
      <c r="AE34" s="489" t="s">
        <v>127</v>
      </c>
      <c r="AF34" s="489" t="s">
        <v>127</v>
      </c>
    </row>
    <row r="35" spans="4:32" s="90" customFormat="1" ht="18" customHeight="1">
      <c r="D35" s="724"/>
      <c r="E35" s="727"/>
      <c r="F35" s="478" t="s">
        <v>255</v>
      </c>
      <c r="G35" s="466" t="s">
        <v>122</v>
      </c>
      <c r="H35" s="475" t="s">
        <v>254</v>
      </c>
      <c r="I35" s="475" t="s">
        <v>254</v>
      </c>
      <c r="J35" s="475" t="s">
        <v>254</v>
      </c>
      <c r="K35" s="475" t="s">
        <v>254</v>
      </c>
      <c r="L35" s="475" t="s">
        <v>254</v>
      </c>
      <c r="M35" s="475" t="s">
        <v>254</v>
      </c>
      <c r="N35" s="475" t="s">
        <v>254</v>
      </c>
      <c r="O35" s="475" t="s">
        <v>254</v>
      </c>
      <c r="P35" s="475" t="s">
        <v>254</v>
      </c>
      <c r="Q35" s="475" t="s">
        <v>254</v>
      </c>
      <c r="R35" s="475" t="s">
        <v>254</v>
      </c>
      <c r="S35" s="475" t="s">
        <v>254</v>
      </c>
      <c r="T35" s="475" t="s">
        <v>254</v>
      </c>
      <c r="U35" s="475" t="s">
        <v>254</v>
      </c>
      <c r="V35" s="475" t="s">
        <v>254</v>
      </c>
      <c r="W35" s="475" t="s">
        <v>254</v>
      </c>
      <c r="X35" s="475" t="s">
        <v>254</v>
      </c>
      <c r="Y35" s="475" t="s">
        <v>254</v>
      </c>
      <c r="Z35" s="475" t="s">
        <v>254</v>
      </c>
      <c r="AA35" s="475" t="s">
        <v>254</v>
      </c>
      <c r="AB35" s="475" t="s">
        <v>254</v>
      </c>
      <c r="AC35" s="475" t="s">
        <v>254</v>
      </c>
      <c r="AD35" s="475" t="s">
        <v>254</v>
      </c>
      <c r="AE35" s="475" t="s">
        <v>254</v>
      </c>
      <c r="AF35" s="475" t="s">
        <v>254</v>
      </c>
    </row>
    <row r="36" spans="4:32" s="90" customFormat="1" ht="18" customHeight="1" thickBot="1">
      <c r="D36" s="724"/>
      <c r="E36" s="728"/>
      <c r="F36" s="479" t="s">
        <v>253</v>
      </c>
      <c r="G36" s="467" t="s">
        <v>122</v>
      </c>
      <c r="H36" s="490">
        <v>3.5592304107352604E-2</v>
      </c>
      <c r="I36" s="490">
        <v>3.6203324269152737E-2</v>
      </c>
      <c r="J36" s="490">
        <v>3.8628273635912036E-2</v>
      </c>
      <c r="K36" s="490">
        <v>3.7698613688030694E-2</v>
      </c>
      <c r="L36" s="490">
        <v>4.112491670296424E-2</v>
      </c>
      <c r="M36" s="490">
        <v>4.1786052458782544E-2</v>
      </c>
      <c r="N36" s="490">
        <v>4.1240016367433324E-2</v>
      </c>
      <c r="O36" s="490">
        <v>4.2865600284027527E-2</v>
      </c>
      <c r="P36" s="490">
        <v>4.0571607476493743E-2</v>
      </c>
      <c r="Q36" s="490">
        <v>4.3649506904394543E-2</v>
      </c>
      <c r="R36" s="490">
        <v>5.2863947165169595E-2</v>
      </c>
      <c r="S36" s="490">
        <v>4.6871649851252445E-2</v>
      </c>
      <c r="T36" s="490">
        <v>5.0728713328581136E-2</v>
      </c>
      <c r="U36" s="490">
        <v>6.2766272844287679E-2</v>
      </c>
      <c r="V36" s="490">
        <v>6.6432461077779004E-2</v>
      </c>
      <c r="W36" s="490">
        <v>7.202077780041688E-2</v>
      </c>
      <c r="X36" s="490">
        <v>7.4798828803570874E-2</v>
      </c>
      <c r="Y36" s="490">
        <v>7.9095880442553251E-2</v>
      </c>
      <c r="Z36" s="490">
        <v>8.609721578367166E-2</v>
      </c>
      <c r="AA36" s="490">
        <v>8.7273498092495405E-2</v>
      </c>
      <c r="AB36" s="490">
        <v>8.6522785723129575E-2</v>
      </c>
      <c r="AC36" s="490">
        <v>8.8746819009402386E-2</v>
      </c>
      <c r="AD36" s="490">
        <v>8.9807179696495321E-2</v>
      </c>
      <c r="AE36" s="490">
        <v>9.3749386722178779E-2</v>
      </c>
      <c r="AF36" s="490">
        <v>9.7456323872066125E-2</v>
      </c>
    </row>
    <row r="37" spans="4:32" s="244" customFormat="1" ht="18" customHeight="1" thickTop="1" thickBot="1">
      <c r="D37" s="724"/>
      <c r="E37" s="729" t="s">
        <v>82</v>
      </c>
      <c r="F37" s="730"/>
      <c r="G37" s="468" t="s">
        <v>122</v>
      </c>
      <c r="H37" s="486">
        <f t="shared" ref="H37:AE37" si="7">SUM(H27:H36)</f>
        <v>1.246145504119831</v>
      </c>
      <c r="I37" s="486">
        <f t="shared" si="7"/>
        <v>1.2869392821814087</v>
      </c>
      <c r="J37" s="486">
        <f t="shared" si="7"/>
        <v>1.2958021891860143</v>
      </c>
      <c r="K37" s="486">
        <f t="shared" si="7"/>
        <v>1.3031182088301099</v>
      </c>
      <c r="L37" s="486">
        <f t="shared" si="7"/>
        <v>1.3293119732134535</v>
      </c>
      <c r="M37" s="486">
        <f t="shared" si="7"/>
        <v>1.388706133437869</v>
      </c>
      <c r="N37" s="486">
        <f t="shared" si="7"/>
        <v>1.4134054870648847</v>
      </c>
      <c r="O37" s="486">
        <f t="shared" si="7"/>
        <v>1.4718409344913395</v>
      </c>
      <c r="P37" s="486">
        <f t="shared" si="7"/>
        <v>1.5238598924908611</v>
      </c>
      <c r="Q37" s="486">
        <f t="shared" si="7"/>
        <v>1.5428913800596467</v>
      </c>
      <c r="R37" s="486">
        <f t="shared" si="7"/>
        <v>1.6329797280195486</v>
      </c>
      <c r="S37" s="486">
        <f t="shared" si="7"/>
        <v>1.6832391621062555</v>
      </c>
      <c r="T37" s="486">
        <f t="shared" si="7"/>
        <v>1.3398307516495049</v>
      </c>
      <c r="U37" s="486">
        <f t="shared" si="7"/>
        <v>1.3184693645876857</v>
      </c>
      <c r="V37" s="486">
        <f t="shared" si="7"/>
        <v>1.2817669744620761</v>
      </c>
      <c r="W37" s="486">
        <f t="shared" si="7"/>
        <v>1.2697938514018547</v>
      </c>
      <c r="X37" s="486">
        <f t="shared" si="7"/>
        <v>1.2558931728484264</v>
      </c>
      <c r="Y37" s="486">
        <f t="shared" si="7"/>
        <v>1.1994953974398266</v>
      </c>
      <c r="Z37" s="486">
        <f t="shared" si="7"/>
        <v>1.2020647096533914</v>
      </c>
      <c r="AA37" s="486">
        <f t="shared" si="7"/>
        <v>1.1081321705563414</v>
      </c>
      <c r="AB37" s="486">
        <f t="shared" si="7"/>
        <v>1.0918528244374135</v>
      </c>
      <c r="AC37" s="486">
        <f t="shared" si="7"/>
        <v>1.0725376350468629</v>
      </c>
      <c r="AD37" s="486">
        <f t="shared" si="7"/>
        <v>1.136627180150946</v>
      </c>
      <c r="AE37" s="486">
        <f t="shared" si="7"/>
        <v>1.090535238976867</v>
      </c>
      <c r="AF37" s="486">
        <f t="shared" ref="AF37" si="8">SUM(AF27:AF36)</f>
        <v>1.0608489685604972</v>
      </c>
    </row>
    <row r="38" spans="4:32" ht="18" customHeight="1" thickTop="1">
      <c r="D38" s="724"/>
      <c r="E38" s="731"/>
      <c r="F38" s="732"/>
      <c r="G38" s="469" t="s">
        <v>79</v>
      </c>
      <c r="H38" s="491">
        <f t="shared" ref="H38:AE38" si="9">H37*298</f>
        <v>371.35136022770968</v>
      </c>
      <c r="I38" s="491">
        <f t="shared" si="9"/>
        <v>383.50790609005981</v>
      </c>
      <c r="J38" s="491">
        <f t="shared" si="9"/>
        <v>386.14905237743227</v>
      </c>
      <c r="K38" s="491">
        <f t="shared" si="9"/>
        <v>388.32922623137273</v>
      </c>
      <c r="L38" s="491">
        <f t="shared" si="9"/>
        <v>396.13496801760914</v>
      </c>
      <c r="M38" s="491">
        <f t="shared" si="9"/>
        <v>413.83442776448493</v>
      </c>
      <c r="N38" s="491">
        <f t="shared" si="9"/>
        <v>421.19483514533562</v>
      </c>
      <c r="O38" s="491">
        <f t="shared" si="9"/>
        <v>438.60859847841914</v>
      </c>
      <c r="P38" s="491">
        <f t="shared" si="9"/>
        <v>454.11024796227662</v>
      </c>
      <c r="Q38" s="491">
        <f t="shared" si="9"/>
        <v>459.78163125777468</v>
      </c>
      <c r="R38" s="491">
        <f t="shared" si="9"/>
        <v>486.62795894982548</v>
      </c>
      <c r="S38" s="491">
        <f t="shared" si="9"/>
        <v>501.60527030766411</v>
      </c>
      <c r="T38" s="491">
        <f t="shared" si="9"/>
        <v>399.26956399155245</v>
      </c>
      <c r="U38" s="491">
        <f t="shared" si="9"/>
        <v>392.90387064713036</v>
      </c>
      <c r="V38" s="491">
        <f t="shared" si="9"/>
        <v>381.96655838969866</v>
      </c>
      <c r="W38" s="491">
        <f t="shared" si="9"/>
        <v>378.39856771775271</v>
      </c>
      <c r="X38" s="491">
        <f t="shared" si="9"/>
        <v>374.25616550883109</v>
      </c>
      <c r="Y38" s="491">
        <f t="shared" si="9"/>
        <v>357.44962843706833</v>
      </c>
      <c r="Z38" s="491">
        <f t="shared" si="9"/>
        <v>358.21528347671062</v>
      </c>
      <c r="AA38" s="491">
        <f t="shared" si="9"/>
        <v>330.22338682578976</v>
      </c>
      <c r="AB38" s="491">
        <f t="shared" si="9"/>
        <v>325.37214168234919</v>
      </c>
      <c r="AC38" s="491">
        <f t="shared" si="9"/>
        <v>319.61621524396514</v>
      </c>
      <c r="AD38" s="491">
        <f t="shared" si="9"/>
        <v>338.7148996849819</v>
      </c>
      <c r="AE38" s="491">
        <f t="shared" si="9"/>
        <v>324.97950121510638</v>
      </c>
      <c r="AF38" s="491">
        <f t="shared" ref="AF38" si="10">AF37*298</f>
        <v>316.13299263102817</v>
      </c>
    </row>
    <row r="39" spans="4:32" ht="15">
      <c r="D39" s="16" t="s">
        <v>252</v>
      </c>
    </row>
    <row r="40" spans="4:32" ht="15">
      <c r="D40" s="16" t="s">
        <v>512</v>
      </c>
    </row>
    <row r="41" spans="4:32" ht="15">
      <c r="D41" s="16" t="s">
        <v>251</v>
      </c>
      <c r="H41" s="243"/>
      <c r="M41" s="243"/>
    </row>
  </sheetData>
  <mergeCells count="13">
    <mergeCell ref="E15:E17"/>
    <mergeCell ref="E18:E24"/>
    <mergeCell ref="D15:D26"/>
    <mergeCell ref="E3:F3"/>
    <mergeCell ref="D4:D14"/>
    <mergeCell ref="E4:E6"/>
    <mergeCell ref="E7:E13"/>
    <mergeCell ref="E14:F14"/>
    <mergeCell ref="D27:D38"/>
    <mergeCell ref="E27:E29"/>
    <mergeCell ref="E30:E36"/>
    <mergeCell ref="E37:F38"/>
    <mergeCell ref="E25:F26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AF30"/>
  <sheetViews>
    <sheetView zoomScale="90" zoomScaleNormal="90" workbookViewId="0">
      <selection activeCell="AF27" sqref="AF27"/>
    </sheetView>
  </sheetViews>
  <sheetFormatPr defaultColWidth="18.7109375" defaultRowHeight="12.75" customHeight="1"/>
  <cols>
    <col min="1" max="1" width="3.85546875" style="248" customWidth="1"/>
    <col min="2" max="2" width="5.7109375" style="248" customWidth="1"/>
    <col min="3" max="3" width="3" style="248" customWidth="1"/>
    <col min="4" max="4" width="5.42578125" style="248" customWidth="1"/>
    <col min="5" max="5" width="15.7109375" style="248" customWidth="1"/>
    <col min="6" max="6" width="30.140625" style="248" customWidth="1"/>
    <col min="7" max="7" width="12" style="248" customWidth="1"/>
    <col min="8" max="32" width="6.28515625" style="248" customWidth="1"/>
    <col min="33" max="34" width="9.140625" style="248" customWidth="1"/>
    <col min="35" max="16384" width="18.7109375" style="248"/>
  </cols>
  <sheetData>
    <row r="1" spans="2:32" ht="15"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</row>
    <row r="2" spans="2:32" ht="20.25">
      <c r="B2" s="547" t="s">
        <v>464</v>
      </c>
      <c r="C2" s="548">
        <v>57</v>
      </c>
      <c r="D2" s="248" t="s">
        <v>513</v>
      </c>
      <c r="E2" s="28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</row>
    <row r="3" spans="2:32" ht="15">
      <c r="D3" s="246" t="s">
        <v>293</v>
      </c>
      <c r="E3" s="288" t="s">
        <v>292</v>
      </c>
      <c r="F3" s="287"/>
      <c r="G3" s="246" t="s">
        <v>119</v>
      </c>
      <c r="H3" s="246">
        <v>1990</v>
      </c>
      <c r="I3" s="246">
        <f t="shared" ref="I3:AF3" si="0">H3+1</f>
        <v>1991</v>
      </c>
      <c r="J3" s="246">
        <f t="shared" si="0"/>
        <v>1992</v>
      </c>
      <c r="K3" s="246">
        <f t="shared" si="0"/>
        <v>1993</v>
      </c>
      <c r="L3" s="246">
        <f t="shared" si="0"/>
        <v>1994</v>
      </c>
      <c r="M3" s="246">
        <f t="shared" si="0"/>
        <v>1995</v>
      </c>
      <c r="N3" s="246">
        <f t="shared" si="0"/>
        <v>1996</v>
      </c>
      <c r="O3" s="246">
        <f t="shared" si="0"/>
        <v>1997</v>
      </c>
      <c r="P3" s="246">
        <f t="shared" si="0"/>
        <v>1998</v>
      </c>
      <c r="Q3" s="246">
        <f t="shared" si="0"/>
        <v>1999</v>
      </c>
      <c r="R3" s="246">
        <f t="shared" si="0"/>
        <v>2000</v>
      </c>
      <c r="S3" s="246">
        <f t="shared" si="0"/>
        <v>2001</v>
      </c>
      <c r="T3" s="246">
        <f t="shared" si="0"/>
        <v>2002</v>
      </c>
      <c r="U3" s="246">
        <f t="shared" si="0"/>
        <v>2003</v>
      </c>
      <c r="V3" s="246">
        <f t="shared" si="0"/>
        <v>2004</v>
      </c>
      <c r="W3" s="246">
        <f t="shared" si="0"/>
        <v>2005</v>
      </c>
      <c r="X3" s="246">
        <f t="shared" si="0"/>
        <v>2006</v>
      </c>
      <c r="Y3" s="246">
        <f t="shared" si="0"/>
        <v>2007</v>
      </c>
      <c r="Z3" s="246">
        <f t="shared" si="0"/>
        <v>2008</v>
      </c>
      <c r="AA3" s="246">
        <f t="shared" si="0"/>
        <v>2009</v>
      </c>
      <c r="AB3" s="246">
        <f t="shared" si="0"/>
        <v>2010</v>
      </c>
      <c r="AC3" s="246">
        <f t="shared" si="0"/>
        <v>2011</v>
      </c>
      <c r="AD3" s="246">
        <f t="shared" si="0"/>
        <v>2012</v>
      </c>
      <c r="AE3" s="246">
        <f t="shared" si="0"/>
        <v>2013</v>
      </c>
      <c r="AF3" s="246">
        <f t="shared" si="0"/>
        <v>2014</v>
      </c>
    </row>
    <row r="4" spans="2:32" ht="15">
      <c r="D4" s="747" t="s">
        <v>291</v>
      </c>
      <c r="E4" s="269" t="s">
        <v>284</v>
      </c>
      <c r="F4" s="270" t="s">
        <v>283</v>
      </c>
      <c r="G4" s="286"/>
      <c r="H4" s="285">
        <v>187.91829301916783</v>
      </c>
      <c r="I4" s="285">
        <v>167.26277221291528</v>
      </c>
      <c r="J4" s="285">
        <v>148.5600185222234</v>
      </c>
      <c r="K4" s="285">
        <v>122.77945015353853</v>
      </c>
      <c r="L4" s="285">
        <v>105.3823161507154</v>
      </c>
      <c r="M4" s="285">
        <v>93.295734648418517</v>
      </c>
      <c r="N4" s="285">
        <v>80.06024033045243</v>
      </c>
      <c r="O4" s="285">
        <v>75.164725109191721</v>
      </c>
      <c r="P4" s="285">
        <v>67.928422228148705</v>
      </c>
      <c r="Q4" s="285">
        <v>65.464715365453856</v>
      </c>
      <c r="R4" s="285">
        <v>60.49363367772996</v>
      </c>
      <c r="S4" s="285">
        <v>51.29174847631122</v>
      </c>
      <c r="T4" s="285">
        <v>29.081617841909832</v>
      </c>
      <c r="U4" s="285">
        <v>27.319032231375232</v>
      </c>
      <c r="V4" s="285">
        <v>25.447797223971627</v>
      </c>
      <c r="W4" s="285">
        <v>24.834595561599286</v>
      </c>
      <c r="X4" s="285">
        <v>24.482061597364815</v>
      </c>
      <c r="Y4" s="285">
        <v>23.2036758759522</v>
      </c>
      <c r="Z4" s="285">
        <v>22.47459152732819</v>
      </c>
      <c r="AA4" s="285">
        <v>22.052321534310064</v>
      </c>
      <c r="AB4" s="285">
        <v>21.546569676376517</v>
      </c>
      <c r="AC4" s="285">
        <v>21.155209139900641</v>
      </c>
      <c r="AD4" s="285">
        <v>20.899656480968378</v>
      </c>
      <c r="AE4" s="285">
        <v>20.437065108013229</v>
      </c>
      <c r="AF4" s="285">
        <v>20.683491436113613</v>
      </c>
    </row>
    <row r="5" spans="2:32" ht="15">
      <c r="D5" s="741"/>
      <c r="E5" s="260"/>
      <c r="F5" s="264" t="s">
        <v>282</v>
      </c>
      <c r="G5" s="263"/>
      <c r="H5" s="285">
        <v>2.49675</v>
      </c>
      <c r="I5" s="285">
        <v>2.4467699999999999</v>
      </c>
      <c r="J5" s="285">
        <v>2.5596000000000001</v>
      </c>
      <c r="K5" s="285">
        <v>2.4700799999999998</v>
      </c>
      <c r="L5" s="285">
        <v>2.5722300000000002</v>
      </c>
      <c r="M5" s="285">
        <v>2.4683399999999995</v>
      </c>
      <c r="N5" s="285">
        <v>2.3349899999999999</v>
      </c>
      <c r="O5" s="285">
        <v>2.1527099999999999</v>
      </c>
      <c r="P5" s="285">
        <v>2.0574599999999998</v>
      </c>
      <c r="Q5" s="285">
        <v>2.25501</v>
      </c>
      <c r="R5" s="285">
        <v>2.02284</v>
      </c>
      <c r="S5" s="285">
        <v>1.8946799999999999</v>
      </c>
      <c r="T5" s="285">
        <v>1.6529399999999999</v>
      </c>
      <c r="U5" s="285">
        <v>1.5295799999999999</v>
      </c>
      <c r="V5" s="285">
        <v>1.4192100000000001</v>
      </c>
      <c r="W5" s="285">
        <v>1.3475699999999999</v>
      </c>
      <c r="X5" s="285">
        <v>1.2703499999999999</v>
      </c>
      <c r="Y5" s="285">
        <v>1.17072</v>
      </c>
      <c r="Z5" s="285">
        <v>1.11924</v>
      </c>
      <c r="AA5" s="285">
        <v>1.0334700000000001</v>
      </c>
      <c r="AB5" s="285">
        <v>1.0228499999999998</v>
      </c>
      <c r="AC5" s="285">
        <v>0.93677999999999995</v>
      </c>
      <c r="AD5" s="285">
        <v>0.90788999999999997</v>
      </c>
      <c r="AE5" s="285">
        <v>0.88763999999999998</v>
      </c>
      <c r="AF5" s="285">
        <v>0.88763999999999998</v>
      </c>
    </row>
    <row r="6" spans="2:32" ht="28.5">
      <c r="D6" s="741"/>
      <c r="E6" s="260"/>
      <c r="F6" s="272" t="s">
        <v>281</v>
      </c>
      <c r="G6" s="263"/>
      <c r="H6" s="281" t="s">
        <v>518</v>
      </c>
      <c r="I6" s="281" t="s">
        <v>518</v>
      </c>
      <c r="J6" s="281" t="s">
        <v>518</v>
      </c>
      <c r="K6" s="281" t="s">
        <v>518</v>
      </c>
      <c r="L6" s="281" t="s">
        <v>518</v>
      </c>
      <c r="M6" s="281" t="s">
        <v>518</v>
      </c>
      <c r="N6" s="281" t="s">
        <v>518</v>
      </c>
      <c r="O6" s="281" t="s">
        <v>518</v>
      </c>
      <c r="P6" s="281" t="s">
        <v>518</v>
      </c>
      <c r="Q6" s="281" t="s">
        <v>518</v>
      </c>
      <c r="R6" s="281" t="s">
        <v>518</v>
      </c>
      <c r="S6" s="281" t="s">
        <v>518</v>
      </c>
      <c r="T6" s="281" t="s">
        <v>518</v>
      </c>
      <c r="U6" s="281" t="s">
        <v>518</v>
      </c>
      <c r="V6" s="281" t="s">
        <v>518</v>
      </c>
      <c r="W6" s="281" t="s">
        <v>518</v>
      </c>
      <c r="X6" s="281" t="s">
        <v>518</v>
      </c>
      <c r="Y6" s="281" t="s">
        <v>518</v>
      </c>
      <c r="Z6" s="281" t="s">
        <v>518</v>
      </c>
      <c r="AA6" s="281" t="s">
        <v>518</v>
      </c>
      <c r="AB6" s="281" t="s">
        <v>518</v>
      </c>
      <c r="AC6" s="281" t="s">
        <v>518</v>
      </c>
      <c r="AD6" s="281" t="s">
        <v>518</v>
      </c>
      <c r="AE6" s="281" t="s">
        <v>518</v>
      </c>
      <c r="AF6" s="281" t="s">
        <v>518</v>
      </c>
    </row>
    <row r="7" spans="2:32" ht="16.5">
      <c r="D7" s="741"/>
      <c r="E7" s="271" t="s">
        <v>290</v>
      </c>
      <c r="F7" s="270" t="s">
        <v>279</v>
      </c>
      <c r="G7" s="263" t="s">
        <v>288</v>
      </c>
      <c r="H7" s="285">
        <v>1.0144722730806235</v>
      </c>
      <c r="I7" s="285">
        <v>1.0761397649420423</v>
      </c>
      <c r="J7" s="285">
        <v>1.1298815392561226</v>
      </c>
      <c r="K7" s="285">
        <v>1.1009781710330719</v>
      </c>
      <c r="L7" s="285">
        <v>1.119002127966382</v>
      </c>
      <c r="M7" s="285">
        <v>1.0936011508725376</v>
      </c>
      <c r="N7" s="285">
        <v>1.0883653817093657</v>
      </c>
      <c r="O7" s="285">
        <v>1.1229528536136362</v>
      </c>
      <c r="P7" s="285">
        <v>1.0881258355983707</v>
      </c>
      <c r="Q7" s="285">
        <v>1.0652161013834394</v>
      </c>
      <c r="R7" s="285">
        <v>1.0807757965427869</v>
      </c>
      <c r="S7" s="285">
        <v>1.0066891610577648</v>
      </c>
      <c r="T7" s="285">
        <v>1.0363806292252424</v>
      </c>
      <c r="U7" s="285">
        <v>1.0808783301772387</v>
      </c>
      <c r="V7" s="285">
        <v>1.1320577013476474</v>
      </c>
      <c r="W7" s="285">
        <v>1.2325158132635106</v>
      </c>
      <c r="X7" s="285">
        <v>1.1717866202336791</v>
      </c>
      <c r="Y7" s="285">
        <v>1.1494434484739893</v>
      </c>
      <c r="Z7" s="285">
        <v>1.105051573999507</v>
      </c>
      <c r="AA7" s="285">
        <v>1.0186816843986799</v>
      </c>
      <c r="AB7" s="285">
        <v>1.0037672918502307</v>
      </c>
      <c r="AC7" s="285">
        <v>0.95804995695258521</v>
      </c>
      <c r="AD7" s="285">
        <v>0.95506266471408907</v>
      </c>
      <c r="AE7" s="285">
        <v>0.9284394525734726</v>
      </c>
      <c r="AF7" s="285">
        <v>0.88672809931764474</v>
      </c>
    </row>
    <row r="8" spans="2:32" ht="15">
      <c r="D8" s="741"/>
      <c r="E8" s="260" t="s">
        <v>289</v>
      </c>
      <c r="F8" s="267" t="s">
        <v>277</v>
      </c>
      <c r="G8" s="263"/>
      <c r="H8" s="285">
        <v>6.9696231782876881</v>
      </c>
      <c r="I8" s="285">
        <v>7.2468598441544492</v>
      </c>
      <c r="J8" s="285">
        <v>7.1670911616063337</v>
      </c>
      <c r="K8" s="285">
        <v>7.56728872846179</v>
      </c>
      <c r="L8" s="285">
        <v>7.6907756914488683</v>
      </c>
      <c r="M8" s="285">
        <v>7.7642846392045879</v>
      </c>
      <c r="N8" s="285">
        <v>7.7229768782584989</v>
      </c>
      <c r="O8" s="285">
        <v>8.0838818699035659</v>
      </c>
      <c r="P8" s="285">
        <v>8.1286898861756711</v>
      </c>
      <c r="Q8" s="285">
        <v>8.2192972798154571</v>
      </c>
      <c r="R8" s="285">
        <v>8.7902048192381148</v>
      </c>
      <c r="S8" s="285">
        <v>8.7325224384053364</v>
      </c>
      <c r="T8" s="285">
        <v>9.550303103123488</v>
      </c>
      <c r="U8" s="285">
        <v>9.7982685019558886</v>
      </c>
      <c r="V8" s="285">
        <v>10.160142453700637</v>
      </c>
      <c r="W8" s="285">
        <v>10.695343790312865</v>
      </c>
      <c r="X8" s="285">
        <v>11.430397073353816</v>
      </c>
      <c r="Y8" s="285">
        <v>12.561061202694168</v>
      </c>
      <c r="Z8" s="285">
        <v>12.349754615533978</v>
      </c>
      <c r="AA8" s="285">
        <v>11.841749718264877</v>
      </c>
      <c r="AB8" s="285">
        <v>11.107118298557026</v>
      </c>
      <c r="AC8" s="285">
        <v>10.934683018049199</v>
      </c>
      <c r="AD8" s="285">
        <v>10.546297246161641</v>
      </c>
      <c r="AE8" s="285">
        <v>9.7753294817015917</v>
      </c>
      <c r="AF8" s="285">
        <v>9.1872836483187719</v>
      </c>
    </row>
    <row r="9" spans="2:32" ht="15">
      <c r="D9" s="741"/>
      <c r="E9" s="265"/>
      <c r="F9" s="264" t="s">
        <v>276</v>
      </c>
      <c r="G9" s="263"/>
      <c r="H9" s="285">
        <v>0.31847639484000007</v>
      </c>
      <c r="I9" s="285">
        <v>0.5029695634000001</v>
      </c>
      <c r="J9" s="285">
        <v>0.54014387760000004</v>
      </c>
      <c r="K9" s="285">
        <v>0.49586905120000002</v>
      </c>
      <c r="L9" s="285">
        <v>0.47062341260000001</v>
      </c>
      <c r="M9" s="285">
        <v>0.46963261275999996</v>
      </c>
      <c r="N9" s="285">
        <v>0.45357895928000003</v>
      </c>
      <c r="O9" s="285">
        <v>0.43477703124000011</v>
      </c>
      <c r="P9" s="285">
        <v>0.37623828103999996</v>
      </c>
      <c r="Q9" s="285">
        <v>0.32405638964</v>
      </c>
      <c r="R9" s="285">
        <v>0.29363188680000007</v>
      </c>
      <c r="S9" s="285">
        <v>0.25507083091999999</v>
      </c>
      <c r="T9" s="285">
        <v>0.22615244224</v>
      </c>
      <c r="U9" s="285">
        <v>0.26349643804000006</v>
      </c>
      <c r="V9" s="285">
        <v>0.26276934295999993</v>
      </c>
      <c r="W9" s="285">
        <v>0.28414863312000005</v>
      </c>
      <c r="X9" s="285">
        <v>0.25317695924</v>
      </c>
      <c r="Y9" s="285">
        <v>0.25729974072000006</v>
      </c>
      <c r="Z9" s="285">
        <v>0.26208773963999998</v>
      </c>
      <c r="AA9" s="285">
        <v>0.23837718771999999</v>
      </c>
      <c r="AB9" s="285">
        <v>0.22476434220000002</v>
      </c>
      <c r="AC9" s="285">
        <v>0.21833470792000004</v>
      </c>
      <c r="AD9" s="285">
        <v>0.21650721396</v>
      </c>
      <c r="AE9" s="285">
        <v>0.20387014755999999</v>
      </c>
      <c r="AF9" s="285">
        <v>0.20107268440000003</v>
      </c>
    </row>
    <row r="10" spans="2:32" ht="15.75" thickBot="1">
      <c r="D10" s="741"/>
      <c r="E10" s="261"/>
      <c r="F10" s="260" t="s">
        <v>275</v>
      </c>
      <c r="G10" s="256"/>
      <c r="H10" s="285">
        <v>0.20843474561590103</v>
      </c>
      <c r="I10" s="285">
        <v>0.22984600466155566</v>
      </c>
      <c r="J10" s="285">
        <v>0.22995024793158569</v>
      </c>
      <c r="K10" s="285">
        <v>0.20287429286807745</v>
      </c>
      <c r="L10" s="285">
        <v>0.24314785249956972</v>
      </c>
      <c r="M10" s="285">
        <v>0.79032496797867902</v>
      </c>
      <c r="N10" s="285">
        <v>0.87691635374077825</v>
      </c>
      <c r="O10" s="285">
        <v>0.88787204830538091</v>
      </c>
      <c r="P10" s="285">
        <v>0.73602284115765804</v>
      </c>
      <c r="Q10" s="285">
        <v>0.81574002873905693</v>
      </c>
      <c r="R10" s="285">
        <v>0.74990864829025694</v>
      </c>
      <c r="S10" s="285">
        <v>0.83002877774321282</v>
      </c>
      <c r="T10" s="285">
        <v>0.77040392742229002</v>
      </c>
      <c r="U10" s="285">
        <v>0.71570512851355017</v>
      </c>
      <c r="V10" s="285">
        <v>0.64172471134984266</v>
      </c>
      <c r="W10" s="285">
        <v>0.66303736620954667</v>
      </c>
      <c r="X10" s="285">
        <v>0.68805385069336533</v>
      </c>
      <c r="Y10" s="285">
        <v>0.65902838767128191</v>
      </c>
      <c r="Z10" s="285">
        <v>0.56309360867290492</v>
      </c>
      <c r="AA10" s="285">
        <v>0.47273003859848395</v>
      </c>
      <c r="AB10" s="285">
        <v>0.4900616506864795</v>
      </c>
      <c r="AC10" s="285">
        <v>0.49024188628676485</v>
      </c>
      <c r="AD10" s="285">
        <v>0.49808198838100054</v>
      </c>
      <c r="AE10" s="285">
        <v>0.42065354988048403</v>
      </c>
      <c r="AF10" s="285">
        <v>0.42065354988048403</v>
      </c>
    </row>
    <row r="11" spans="2:32" ht="18" thickTop="1" thickBot="1">
      <c r="D11" s="741"/>
      <c r="E11" s="743" t="s">
        <v>82</v>
      </c>
      <c r="F11" s="744"/>
      <c r="G11" s="258" t="s">
        <v>288</v>
      </c>
      <c r="H11" s="284">
        <f t="shared" ref="H11:AE11" si="1">SUM(H4:H10)</f>
        <v>198.92604961099204</v>
      </c>
      <c r="I11" s="284">
        <f t="shared" si="1"/>
        <v>178.76535739007332</v>
      </c>
      <c r="J11" s="284">
        <f t="shared" si="1"/>
        <v>160.18668534861743</v>
      </c>
      <c r="K11" s="284">
        <f t="shared" si="1"/>
        <v>134.61654039710146</v>
      </c>
      <c r="L11" s="284">
        <f t="shared" si="1"/>
        <v>117.47809523523023</v>
      </c>
      <c r="M11" s="284">
        <f t="shared" si="1"/>
        <v>105.88191801923432</v>
      </c>
      <c r="N11" s="284">
        <f t="shared" si="1"/>
        <v>92.53706790344107</v>
      </c>
      <c r="O11" s="284">
        <f t="shared" si="1"/>
        <v>87.84691891225431</v>
      </c>
      <c r="P11" s="284">
        <f t="shared" si="1"/>
        <v>80.314959072120431</v>
      </c>
      <c r="Q11" s="284">
        <f t="shared" si="1"/>
        <v>78.144035165031823</v>
      </c>
      <c r="R11" s="284">
        <f t="shared" si="1"/>
        <v>73.430994828601129</v>
      </c>
      <c r="S11" s="284">
        <f t="shared" si="1"/>
        <v>64.010739684437539</v>
      </c>
      <c r="T11" s="284">
        <f t="shared" si="1"/>
        <v>42.317797943920851</v>
      </c>
      <c r="U11" s="284">
        <f t="shared" si="1"/>
        <v>40.706960630061907</v>
      </c>
      <c r="V11" s="284">
        <f t="shared" si="1"/>
        <v>39.063701433329754</v>
      </c>
      <c r="W11" s="284">
        <f t="shared" si="1"/>
        <v>39.057211164505205</v>
      </c>
      <c r="X11" s="284">
        <f t="shared" si="1"/>
        <v>39.295826100885677</v>
      </c>
      <c r="Y11" s="284">
        <f t="shared" si="1"/>
        <v>39.001228655511639</v>
      </c>
      <c r="Z11" s="284">
        <f t="shared" si="1"/>
        <v>37.873819065174587</v>
      </c>
      <c r="AA11" s="284">
        <f t="shared" si="1"/>
        <v>36.657330163292102</v>
      </c>
      <c r="AB11" s="284">
        <f t="shared" si="1"/>
        <v>35.395131259670251</v>
      </c>
      <c r="AC11" s="284">
        <f t="shared" si="1"/>
        <v>34.693298709109193</v>
      </c>
      <c r="AD11" s="284">
        <f t="shared" si="1"/>
        <v>34.023495594185107</v>
      </c>
      <c r="AE11" s="284">
        <f t="shared" si="1"/>
        <v>32.652997739728775</v>
      </c>
      <c r="AF11" s="284">
        <f t="shared" ref="AF11" si="2">SUM(AF4:AF10)</f>
        <v>32.266869418030517</v>
      </c>
    </row>
    <row r="12" spans="2:32" ht="18" thickTop="1" thickBot="1">
      <c r="D12" s="742"/>
      <c r="E12" s="745"/>
      <c r="F12" s="746"/>
      <c r="G12" s="256" t="s">
        <v>272</v>
      </c>
      <c r="H12" s="283">
        <f t="shared" ref="H12:AE12" si="3">H11*25</f>
        <v>4973.1512402748012</v>
      </c>
      <c r="I12" s="283">
        <f t="shared" si="3"/>
        <v>4469.1339347518333</v>
      </c>
      <c r="J12" s="283">
        <f t="shared" si="3"/>
        <v>4004.6671337154357</v>
      </c>
      <c r="K12" s="283">
        <f t="shared" si="3"/>
        <v>3365.4135099275363</v>
      </c>
      <c r="L12" s="283">
        <f t="shared" si="3"/>
        <v>2936.9523808807558</v>
      </c>
      <c r="M12" s="283">
        <f t="shared" si="3"/>
        <v>2647.0479504808582</v>
      </c>
      <c r="N12" s="283">
        <f t="shared" si="3"/>
        <v>2313.4266975860269</v>
      </c>
      <c r="O12" s="283">
        <f t="shared" si="3"/>
        <v>2196.1729728063578</v>
      </c>
      <c r="P12" s="283">
        <f t="shared" si="3"/>
        <v>2007.8739768030107</v>
      </c>
      <c r="Q12" s="283">
        <f t="shared" si="3"/>
        <v>1953.6008791257955</v>
      </c>
      <c r="R12" s="283">
        <f t="shared" si="3"/>
        <v>1835.7748707150283</v>
      </c>
      <c r="S12" s="283">
        <f t="shared" si="3"/>
        <v>1600.2684921109385</v>
      </c>
      <c r="T12" s="283">
        <f t="shared" si="3"/>
        <v>1057.9449485980213</v>
      </c>
      <c r="U12" s="283">
        <f t="shared" si="3"/>
        <v>1017.6740157515477</v>
      </c>
      <c r="V12" s="283">
        <f t="shared" si="3"/>
        <v>976.5925358332438</v>
      </c>
      <c r="W12" s="283">
        <f t="shared" si="3"/>
        <v>976.43027911263016</v>
      </c>
      <c r="X12" s="283">
        <f t="shared" si="3"/>
        <v>982.39565252214197</v>
      </c>
      <c r="Y12" s="283">
        <f t="shared" si="3"/>
        <v>975.03071638779102</v>
      </c>
      <c r="Z12" s="283">
        <f t="shared" si="3"/>
        <v>946.84547662936461</v>
      </c>
      <c r="AA12" s="283">
        <f t="shared" si="3"/>
        <v>916.43325408230248</v>
      </c>
      <c r="AB12" s="283">
        <f t="shared" si="3"/>
        <v>884.8782814917563</v>
      </c>
      <c r="AC12" s="283">
        <f t="shared" si="3"/>
        <v>867.33246772772986</v>
      </c>
      <c r="AD12" s="283">
        <f t="shared" si="3"/>
        <v>850.58738985462765</v>
      </c>
      <c r="AE12" s="283">
        <f t="shared" si="3"/>
        <v>816.32494349321939</v>
      </c>
      <c r="AF12" s="283">
        <f t="shared" ref="AF12" si="4">AF11*25</f>
        <v>806.67173545076287</v>
      </c>
    </row>
    <row r="13" spans="2:32" ht="15.75" thickTop="1">
      <c r="D13" s="740" t="s">
        <v>287</v>
      </c>
      <c r="E13" s="269" t="s">
        <v>284</v>
      </c>
      <c r="F13" s="270" t="s">
        <v>283</v>
      </c>
      <c r="G13" s="274"/>
      <c r="H13" s="282">
        <v>5.3220918492228568</v>
      </c>
      <c r="I13" s="282">
        <v>4.8038967215969643</v>
      </c>
      <c r="J13" s="282">
        <v>4.27920905769908</v>
      </c>
      <c r="K13" s="282">
        <v>3.5966868026853454</v>
      </c>
      <c r="L13" s="282">
        <v>2.9564630465777473</v>
      </c>
      <c r="M13" s="282">
        <v>2.4075851430606767</v>
      </c>
      <c r="N13" s="282">
        <v>2.1121844746239362</v>
      </c>
      <c r="O13" s="282">
        <v>1.9985367580382671</v>
      </c>
      <c r="P13" s="282">
        <v>1.815964089827661</v>
      </c>
      <c r="Q13" s="282">
        <v>1.7505944071592947</v>
      </c>
      <c r="R13" s="282">
        <v>1.5978265703558612</v>
      </c>
      <c r="S13" s="282">
        <v>1.3519318711647319</v>
      </c>
      <c r="T13" s="282">
        <v>0.75438398295921616</v>
      </c>
      <c r="U13" s="282">
        <v>0.67058532620006539</v>
      </c>
      <c r="V13" s="282">
        <v>0.64253446696583971</v>
      </c>
      <c r="W13" s="282">
        <v>0.61310621147742816</v>
      </c>
      <c r="X13" s="282">
        <v>0.59281809782329287</v>
      </c>
      <c r="Y13" s="282">
        <v>0.55927998726916839</v>
      </c>
      <c r="Z13" s="282">
        <v>0.54032329831992587</v>
      </c>
      <c r="AA13" s="282">
        <v>0.53055902851183889</v>
      </c>
      <c r="AB13" s="282">
        <v>0.51793318206680139</v>
      </c>
      <c r="AC13" s="282">
        <v>0.50548035753591336</v>
      </c>
      <c r="AD13" s="282">
        <v>0.49736249760410722</v>
      </c>
      <c r="AE13" s="282">
        <v>0.49033073385229536</v>
      </c>
      <c r="AF13" s="282">
        <v>0.49049442160925677</v>
      </c>
    </row>
    <row r="14" spans="2:32" ht="15">
      <c r="D14" s="741"/>
      <c r="E14" s="260"/>
      <c r="F14" s="264" t="s">
        <v>282</v>
      </c>
      <c r="G14" s="263"/>
      <c r="H14" s="281" t="s">
        <v>519</v>
      </c>
      <c r="I14" s="281" t="s">
        <v>519</v>
      </c>
      <c r="J14" s="281" t="s">
        <v>519</v>
      </c>
      <c r="K14" s="281" t="s">
        <v>519</v>
      </c>
      <c r="L14" s="281" t="s">
        <v>519</v>
      </c>
      <c r="M14" s="281" t="s">
        <v>519</v>
      </c>
      <c r="N14" s="281" t="s">
        <v>519</v>
      </c>
      <c r="O14" s="281" t="s">
        <v>519</v>
      </c>
      <c r="P14" s="281" t="s">
        <v>519</v>
      </c>
      <c r="Q14" s="281" t="s">
        <v>519</v>
      </c>
      <c r="R14" s="281" t="s">
        <v>519</v>
      </c>
      <c r="S14" s="281" t="s">
        <v>519</v>
      </c>
      <c r="T14" s="281" t="s">
        <v>519</v>
      </c>
      <c r="U14" s="281" t="s">
        <v>519</v>
      </c>
      <c r="V14" s="281" t="s">
        <v>519</v>
      </c>
      <c r="W14" s="281" t="s">
        <v>519</v>
      </c>
      <c r="X14" s="281" t="s">
        <v>519</v>
      </c>
      <c r="Y14" s="281" t="s">
        <v>519</v>
      </c>
      <c r="Z14" s="281" t="s">
        <v>519</v>
      </c>
      <c r="AA14" s="281" t="s">
        <v>519</v>
      </c>
      <c r="AB14" s="281" t="s">
        <v>519</v>
      </c>
      <c r="AC14" s="281" t="s">
        <v>519</v>
      </c>
      <c r="AD14" s="281" t="s">
        <v>519</v>
      </c>
      <c r="AE14" s="281" t="s">
        <v>519</v>
      </c>
      <c r="AF14" s="281" t="s">
        <v>519</v>
      </c>
    </row>
    <row r="15" spans="2:32" ht="28.5">
      <c r="D15" s="741"/>
      <c r="E15" s="260"/>
      <c r="F15" s="272" t="s">
        <v>281</v>
      </c>
      <c r="G15" s="263"/>
      <c r="H15" s="280" t="s">
        <v>518</v>
      </c>
      <c r="I15" s="280" t="s">
        <v>518</v>
      </c>
      <c r="J15" s="280" t="s">
        <v>518</v>
      </c>
      <c r="K15" s="280" t="s">
        <v>518</v>
      </c>
      <c r="L15" s="280" t="s">
        <v>518</v>
      </c>
      <c r="M15" s="280" t="s">
        <v>518</v>
      </c>
      <c r="N15" s="280" t="s">
        <v>518</v>
      </c>
      <c r="O15" s="280" t="s">
        <v>518</v>
      </c>
      <c r="P15" s="280" t="s">
        <v>518</v>
      </c>
      <c r="Q15" s="280" t="s">
        <v>519</v>
      </c>
      <c r="R15" s="280" t="s">
        <v>518</v>
      </c>
      <c r="S15" s="280" t="s">
        <v>518</v>
      </c>
      <c r="T15" s="280" t="s">
        <v>518</v>
      </c>
      <c r="U15" s="280" t="s">
        <v>518</v>
      </c>
      <c r="V15" s="280" t="s">
        <v>518</v>
      </c>
      <c r="W15" s="280" t="s">
        <v>518</v>
      </c>
      <c r="X15" s="280" t="s">
        <v>518</v>
      </c>
      <c r="Y15" s="280" t="s">
        <v>518</v>
      </c>
      <c r="Z15" s="280" t="s">
        <v>518</v>
      </c>
      <c r="AA15" s="280" t="s">
        <v>518</v>
      </c>
      <c r="AB15" s="280" t="s">
        <v>518</v>
      </c>
      <c r="AC15" s="280" t="s">
        <v>518</v>
      </c>
      <c r="AD15" s="280" t="s">
        <v>518</v>
      </c>
      <c r="AE15" s="280" t="s">
        <v>518</v>
      </c>
      <c r="AF15" s="280" t="s">
        <v>518</v>
      </c>
    </row>
    <row r="16" spans="2:32" ht="16.5">
      <c r="D16" s="741"/>
      <c r="E16" s="271" t="s">
        <v>280</v>
      </c>
      <c r="F16" s="270" t="s">
        <v>279</v>
      </c>
      <c r="G16" s="263" t="s">
        <v>113</v>
      </c>
      <c r="H16" s="279">
        <v>3.4550849695682444E-2</v>
      </c>
      <c r="I16" s="279">
        <v>3.6921511884456464E-2</v>
      </c>
      <c r="J16" s="279">
        <v>3.8282847185516222E-2</v>
      </c>
      <c r="K16" s="279">
        <v>3.5390743918508376E-2</v>
      </c>
      <c r="L16" s="279">
        <v>3.4441755339620767E-2</v>
      </c>
      <c r="M16" s="279">
        <v>3.3301389067850989E-2</v>
      </c>
      <c r="N16" s="279">
        <v>3.2738374782977163E-2</v>
      </c>
      <c r="O16" s="279">
        <v>3.3751653754233987E-2</v>
      </c>
      <c r="P16" s="279">
        <v>3.2532487233705047E-2</v>
      </c>
      <c r="Q16" s="279">
        <v>3.1273413041804858E-2</v>
      </c>
      <c r="R16" s="279">
        <v>3.1961821367620442E-2</v>
      </c>
      <c r="S16" s="279">
        <v>2.8068653229842568E-2</v>
      </c>
      <c r="T16" s="279">
        <v>3.0056098170716718E-2</v>
      </c>
      <c r="U16" s="279">
        <v>3.2883124293836469E-2</v>
      </c>
      <c r="V16" s="279">
        <v>3.7121890209588823E-2</v>
      </c>
      <c r="W16" s="279">
        <v>4.3032496240822268E-2</v>
      </c>
      <c r="X16" s="279">
        <v>4.0555524609473217E-2</v>
      </c>
      <c r="Y16" s="279">
        <v>3.8357486501642543E-2</v>
      </c>
      <c r="Z16" s="279">
        <v>3.6996328868655365E-2</v>
      </c>
      <c r="AA16" s="279">
        <v>3.3495373639476606E-2</v>
      </c>
      <c r="AB16" s="279">
        <v>3.2635048367280026E-2</v>
      </c>
      <c r="AC16" s="279">
        <v>3.1593099267147401E-2</v>
      </c>
      <c r="AD16" s="279">
        <v>3.1301282141748002E-2</v>
      </c>
      <c r="AE16" s="279">
        <v>2.8891618755760792E-2</v>
      </c>
      <c r="AF16" s="279">
        <v>2.8069806236600128E-2</v>
      </c>
    </row>
    <row r="17" spans="4:32" ht="15">
      <c r="D17" s="741"/>
      <c r="E17" s="260" t="s">
        <v>278</v>
      </c>
      <c r="F17" s="267" t="s">
        <v>277</v>
      </c>
      <c r="G17" s="263"/>
      <c r="H17" s="278">
        <v>0.63219500400000006</v>
      </c>
      <c r="I17" s="278">
        <v>0.66106036300000004</v>
      </c>
      <c r="J17" s="278">
        <v>0.65247636899999994</v>
      </c>
      <c r="K17" s="278">
        <v>0.67935444299999992</v>
      </c>
      <c r="L17" s="278">
        <v>0.69196229399999998</v>
      </c>
      <c r="M17" s="278">
        <v>0.68418083000000007</v>
      </c>
      <c r="N17" s="278">
        <v>0.67486674599999996</v>
      </c>
      <c r="O17" s="278">
        <v>0.70428262799999997</v>
      </c>
      <c r="P17" s="278">
        <v>0.70444422800000006</v>
      </c>
      <c r="Q17" s="278">
        <v>0.71100323599999993</v>
      </c>
      <c r="R17" s="278">
        <v>0.7689395189999999</v>
      </c>
      <c r="S17" s="278">
        <v>0.761747281</v>
      </c>
      <c r="T17" s="278">
        <v>0.84732388199999997</v>
      </c>
      <c r="U17" s="278">
        <v>0.86793339599999997</v>
      </c>
      <c r="V17" s="278">
        <v>0.91058477500000001</v>
      </c>
      <c r="W17" s="278">
        <v>0.97132564100000007</v>
      </c>
      <c r="X17" s="278">
        <v>1.056721961</v>
      </c>
      <c r="Y17" s="278">
        <v>1.168141007</v>
      </c>
      <c r="Z17" s="278">
        <v>1.162236168</v>
      </c>
      <c r="AA17" s="278">
        <v>1.114577567</v>
      </c>
      <c r="AB17" s="278">
        <v>1.0473778760000001</v>
      </c>
      <c r="AC17" s="278">
        <v>1.0444945319999999</v>
      </c>
      <c r="AD17" s="278">
        <v>0.99428097900000001</v>
      </c>
      <c r="AE17" s="278">
        <v>0.91909376799999998</v>
      </c>
      <c r="AF17" s="278">
        <v>0.85764458599999993</v>
      </c>
    </row>
    <row r="18" spans="4:32" ht="15">
      <c r="D18" s="741"/>
      <c r="E18" s="265"/>
      <c r="F18" s="264" t="s">
        <v>276</v>
      </c>
      <c r="G18" s="263"/>
      <c r="H18" s="278">
        <v>81.16828493113546</v>
      </c>
      <c r="I18" s="278">
        <v>93.038027407335051</v>
      </c>
      <c r="J18" s="278">
        <v>87.465197869229158</v>
      </c>
      <c r="K18" s="278">
        <v>105.25966527703235</v>
      </c>
      <c r="L18" s="278">
        <v>105.71838247260072</v>
      </c>
      <c r="M18" s="278">
        <v>109.11164531577515</v>
      </c>
      <c r="N18" s="278">
        <v>113.44790439554191</v>
      </c>
      <c r="O18" s="278">
        <v>117.63813034530145</v>
      </c>
      <c r="P18" s="278">
        <v>115.91744627474061</v>
      </c>
      <c r="Q18" s="278">
        <v>114.87913841325238</v>
      </c>
      <c r="R18" s="278">
        <v>122.55332201925337</v>
      </c>
      <c r="S18" s="278">
        <v>117.48646582063317</v>
      </c>
      <c r="T18" s="278">
        <v>125.20828926160814</v>
      </c>
      <c r="U18" s="278">
        <v>135.47010172551279</v>
      </c>
      <c r="V18" s="278">
        <v>146.20281575834716</v>
      </c>
      <c r="W18" s="278">
        <v>164.26979326499998</v>
      </c>
      <c r="X18" s="278">
        <v>195.99335762600001</v>
      </c>
      <c r="Y18" s="278">
        <v>274.19519004444737</v>
      </c>
      <c r="Z18" s="278">
        <v>273.93690488676003</v>
      </c>
      <c r="AA18" s="278">
        <v>258.1586770488243</v>
      </c>
      <c r="AB18" s="278">
        <v>221.71165359496513</v>
      </c>
      <c r="AC18" s="278">
        <v>224.00719756271104</v>
      </c>
      <c r="AD18" s="278">
        <v>232.20489591025725</v>
      </c>
      <c r="AE18" s="278">
        <v>221.58287407700001</v>
      </c>
      <c r="AF18" s="278">
        <v>209.80948243</v>
      </c>
    </row>
    <row r="19" spans="4:32" ht="15.75" thickBot="1">
      <c r="D19" s="741"/>
      <c r="E19" s="261"/>
      <c r="F19" s="260" t="s">
        <v>275</v>
      </c>
      <c r="G19" s="256"/>
      <c r="H19" s="278">
        <v>104.41532296029561</v>
      </c>
      <c r="I19" s="278">
        <v>116.33166894883257</v>
      </c>
      <c r="J19" s="278">
        <v>115.87273505612555</v>
      </c>
      <c r="K19" s="278">
        <v>102.08962220662612</v>
      </c>
      <c r="L19" s="278">
        <v>121.65359826282521</v>
      </c>
      <c r="M19" s="278">
        <v>409.21872018159087</v>
      </c>
      <c r="N19" s="278">
        <v>454.41051727321991</v>
      </c>
      <c r="O19" s="278">
        <v>459.98546108142835</v>
      </c>
      <c r="P19" s="278">
        <v>380.14560337794535</v>
      </c>
      <c r="Q19" s="278">
        <v>421.94887143746439</v>
      </c>
      <c r="R19" s="278">
        <v>386.61121875910271</v>
      </c>
      <c r="S19" s="278">
        <v>428.53899663603033</v>
      </c>
      <c r="T19" s="278">
        <v>397.72652966471918</v>
      </c>
      <c r="U19" s="278">
        <v>368.71605045236174</v>
      </c>
      <c r="V19" s="278">
        <v>329.87082848370778</v>
      </c>
      <c r="W19" s="278">
        <v>341.87308731905796</v>
      </c>
      <c r="X19" s="278">
        <v>355.43059205873851</v>
      </c>
      <c r="Y19" s="278">
        <v>339.68350476814464</v>
      </c>
      <c r="Z19" s="278">
        <v>289.49662931779244</v>
      </c>
      <c r="AA19" s="278">
        <v>241.01003107764305</v>
      </c>
      <c r="AB19" s="278">
        <v>251.23933439748961</v>
      </c>
      <c r="AC19" s="278">
        <v>251.88759197281453</v>
      </c>
      <c r="AD19" s="278">
        <v>256.53990096770565</v>
      </c>
      <c r="AE19" s="278">
        <v>215.10631290157781</v>
      </c>
      <c r="AF19" s="278">
        <v>215.10631290157781</v>
      </c>
    </row>
    <row r="20" spans="4:32" ht="18" thickTop="1" thickBot="1">
      <c r="D20" s="742"/>
      <c r="E20" s="277" t="s">
        <v>82</v>
      </c>
      <c r="F20" s="276"/>
      <c r="G20" s="256" t="s">
        <v>286</v>
      </c>
      <c r="H20" s="275">
        <f t="shared" ref="H20:AE20" si="5">SUM(H13:H19)</f>
        <v>191.57244559434963</v>
      </c>
      <c r="I20" s="275">
        <f t="shared" si="5"/>
        <v>214.87157495264904</v>
      </c>
      <c r="J20" s="275">
        <f t="shared" si="5"/>
        <v>208.3079011992393</v>
      </c>
      <c r="K20" s="275">
        <f t="shared" si="5"/>
        <v>211.6607194732623</v>
      </c>
      <c r="L20" s="275">
        <f t="shared" si="5"/>
        <v>231.0548478313433</v>
      </c>
      <c r="M20" s="275">
        <f t="shared" si="5"/>
        <v>521.45543285949452</v>
      </c>
      <c r="N20" s="275">
        <f t="shared" si="5"/>
        <v>570.67821126416879</v>
      </c>
      <c r="O20" s="275">
        <f t="shared" si="5"/>
        <v>580.3601624665223</v>
      </c>
      <c r="P20" s="275">
        <f t="shared" si="5"/>
        <v>498.61599045774733</v>
      </c>
      <c r="Q20" s="275">
        <f t="shared" si="5"/>
        <v>539.32088090691786</v>
      </c>
      <c r="R20" s="275">
        <f t="shared" si="5"/>
        <v>511.56326868907956</v>
      </c>
      <c r="S20" s="275">
        <f t="shared" si="5"/>
        <v>548.16721026205812</v>
      </c>
      <c r="T20" s="275">
        <f t="shared" si="5"/>
        <v>524.56658288945721</v>
      </c>
      <c r="U20" s="275">
        <f t="shared" si="5"/>
        <v>505.75755402436846</v>
      </c>
      <c r="V20" s="275">
        <f t="shared" si="5"/>
        <v>477.6638853742304</v>
      </c>
      <c r="W20" s="275">
        <f t="shared" si="5"/>
        <v>507.7703449327762</v>
      </c>
      <c r="X20" s="275">
        <f t="shared" si="5"/>
        <v>553.11404526817125</v>
      </c>
      <c r="Y20" s="275">
        <f t="shared" si="5"/>
        <v>615.64447329336281</v>
      </c>
      <c r="Z20" s="275">
        <f t="shared" si="5"/>
        <v>565.17308999974102</v>
      </c>
      <c r="AA20" s="275">
        <f t="shared" si="5"/>
        <v>500.84734009561862</v>
      </c>
      <c r="AB20" s="275">
        <f t="shared" si="5"/>
        <v>474.54893409888882</v>
      </c>
      <c r="AC20" s="275">
        <f t="shared" si="5"/>
        <v>477.47635752432865</v>
      </c>
      <c r="AD20" s="275">
        <f t="shared" si="5"/>
        <v>490.26774163670876</v>
      </c>
      <c r="AE20" s="275">
        <f t="shared" si="5"/>
        <v>438.1275030991859</v>
      </c>
      <c r="AF20" s="275">
        <f t="shared" ref="AF20" si="6">SUM(AF13:AF19)</f>
        <v>426.29200414542368</v>
      </c>
    </row>
    <row r="21" spans="4:32" ht="15.75" thickTop="1">
      <c r="D21" s="740" t="s">
        <v>285</v>
      </c>
      <c r="E21" s="269" t="s">
        <v>284</v>
      </c>
      <c r="F21" s="270" t="s">
        <v>283</v>
      </c>
      <c r="G21" s="274"/>
      <c r="H21" s="273" t="s">
        <v>519</v>
      </c>
      <c r="I21" s="273" t="s">
        <v>519</v>
      </c>
      <c r="J21" s="273" t="s">
        <v>519</v>
      </c>
      <c r="K21" s="273" t="s">
        <v>519</v>
      </c>
      <c r="L21" s="273" t="s">
        <v>519</v>
      </c>
      <c r="M21" s="273" t="s">
        <v>519</v>
      </c>
      <c r="N21" s="273" t="s">
        <v>519</v>
      </c>
      <c r="O21" s="273" t="s">
        <v>519</v>
      </c>
      <c r="P21" s="273" t="s">
        <v>519</v>
      </c>
      <c r="Q21" s="273" t="s">
        <v>519</v>
      </c>
      <c r="R21" s="273" t="s">
        <v>519</v>
      </c>
      <c r="S21" s="273" t="s">
        <v>519</v>
      </c>
      <c r="T21" s="273" t="s">
        <v>519</v>
      </c>
      <c r="U21" s="273" t="s">
        <v>519</v>
      </c>
      <c r="V21" s="273" t="s">
        <v>519</v>
      </c>
      <c r="W21" s="273" t="s">
        <v>519</v>
      </c>
      <c r="X21" s="273" t="s">
        <v>519</v>
      </c>
      <c r="Y21" s="273" t="s">
        <v>519</v>
      </c>
      <c r="Z21" s="273" t="s">
        <v>519</v>
      </c>
      <c r="AA21" s="273" t="s">
        <v>519</v>
      </c>
      <c r="AB21" s="273" t="s">
        <v>519</v>
      </c>
      <c r="AC21" s="273" t="s">
        <v>519</v>
      </c>
      <c r="AD21" s="273" t="s">
        <v>519</v>
      </c>
      <c r="AE21" s="273" t="s">
        <v>519</v>
      </c>
      <c r="AF21" s="273" t="s">
        <v>519</v>
      </c>
    </row>
    <row r="22" spans="4:32" ht="15">
      <c r="D22" s="741"/>
      <c r="E22" s="260"/>
      <c r="F22" s="264" t="s">
        <v>282</v>
      </c>
      <c r="G22" s="263"/>
      <c r="H22" s="268" t="s">
        <v>519</v>
      </c>
      <c r="I22" s="268" t="s">
        <v>519</v>
      </c>
      <c r="J22" s="268" t="s">
        <v>519</v>
      </c>
      <c r="K22" s="268" t="s">
        <v>519</v>
      </c>
      <c r="L22" s="268" t="s">
        <v>519</v>
      </c>
      <c r="M22" s="268" t="s">
        <v>519</v>
      </c>
      <c r="N22" s="268" t="s">
        <v>519</v>
      </c>
      <c r="O22" s="268" t="s">
        <v>519</v>
      </c>
      <c r="P22" s="268" t="s">
        <v>519</v>
      </c>
      <c r="Q22" s="268" t="s">
        <v>519</v>
      </c>
      <c r="R22" s="268" t="s">
        <v>519</v>
      </c>
      <c r="S22" s="268" t="s">
        <v>519</v>
      </c>
      <c r="T22" s="268" t="s">
        <v>519</v>
      </c>
      <c r="U22" s="268" t="s">
        <v>519</v>
      </c>
      <c r="V22" s="268" t="s">
        <v>519</v>
      </c>
      <c r="W22" s="268" t="s">
        <v>519</v>
      </c>
      <c r="X22" s="268" t="s">
        <v>519</v>
      </c>
      <c r="Y22" s="268" t="s">
        <v>519</v>
      </c>
      <c r="Z22" s="268" t="s">
        <v>519</v>
      </c>
      <c r="AA22" s="268" t="s">
        <v>519</v>
      </c>
      <c r="AB22" s="268" t="s">
        <v>519</v>
      </c>
      <c r="AC22" s="268" t="s">
        <v>519</v>
      </c>
      <c r="AD22" s="268" t="s">
        <v>519</v>
      </c>
      <c r="AE22" s="268" t="s">
        <v>519</v>
      </c>
      <c r="AF22" s="268" t="s">
        <v>519</v>
      </c>
    </row>
    <row r="23" spans="4:32" ht="28.5">
      <c r="D23" s="741"/>
      <c r="E23" s="260"/>
      <c r="F23" s="272" t="s">
        <v>281</v>
      </c>
      <c r="G23" s="263"/>
      <c r="H23" s="268" t="s">
        <v>518</v>
      </c>
      <c r="I23" s="268" t="s">
        <v>518</v>
      </c>
      <c r="J23" s="268" t="s">
        <v>518</v>
      </c>
      <c r="K23" s="268" t="s">
        <v>518</v>
      </c>
      <c r="L23" s="268" t="s">
        <v>518</v>
      </c>
      <c r="M23" s="268" t="s">
        <v>518</v>
      </c>
      <c r="N23" s="268" t="s">
        <v>518</v>
      </c>
      <c r="O23" s="268" t="s">
        <v>518</v>
      </c>
      <c r="P23" s="268" t="s">
        <v>518</v>
      </c>
      <c r="Q23" s="268" t="s">
        <v>518</v>
      </c>
      <c r="R23" s="268" t="s">
        <v>518</v>
      </c>
      <c r="S23" s="268" t="s">
        <v>518</v>
      </c>
      <c r="T23" s="268" t="s">
        <v>518</v>
      </c>
      <c r="U23" s="268" t="s">
        <v>518</v>
      </c>
      <c r="V23" s="268" t="s">
        <v>518</v>
      </c>
      <c r="W23" s="268" t="s">
        <v>518</v>
      </c>
      <c r="X23" s="268" t="s">
        <v>518</v>
      </c>
      <c r="Y23" s="268" t="s">
        <v>518</v>
      </c>
      <c r="Z23" s="268" t="s">
        <v>518</v>
      </c>
      <c r="AA23" s="268" t="s">
        <v>518</v>
      </c>
      <c r="AB23" s="268" t="s">
        <v>518</v>
      </c>
      <c r="AC23" s="268" t="s">
        <v>518</v>
      </c>
      <c r="AD23" s="268" t="s">
        <v>518</v>
      </c>
      <c r="AE23" s="268" t="s">
        <v>518</v>
      </c>
      <c r="AF23" s="268" t="s">
        <v>518</v>
      </c>
    </row>
    <row r="24" spans="4:32" ht="16.5">
      <c r="D24" s="741"/>
      <c r="E24" s="271" t="s">
        <v>280</v>
      </c>
      <c r="F24" s="270" t="s">
        <v>279</v>
      </c>
      <c r="G24" s="263" t="s">
        <v>274</v>
      </c>
      <c r="H24" s="268" t="s">
        <v>127</v>
      </c>
      <c r="I24" s="268" t="s">
        <v>127</v>
      </c>
      <c r="J24" s="268" t="s">
        <v>127</v>
      </c>
      <c r="K24" s="268" t="s">
        <v>127</v>
      </c>
      <c r="L24" s="268" t="s">
        <v>127</v>
      </c>
      <c r="M24" s="268" t="s">
        <v>127</v>
      </c>
      <c r="N24" s="268" t="s">
        <v>127</v>
      </c>
      <c r="O24" s="268" t="s">
        <v>127</v>
      </c>
      <c r="P24" s="268" t="s">
        <v>127</v>
      </c>
      <c r="Q24" s="268" t="s">
        <v>127</v>
      </c>
      <c r="R24" s="268" t="s">
        <v>127</v>
      </c>
      <c r="S24" s="268" t="s">
        <v>127</v>
      </c>
      <c r="T24" s="268" t="s">
        <v>127</v>
      </c>
      <c r="U24" s="268" t="s">
        <v>127</v>
      </c>
      <c r="V24" s="268" t="s">
        <v>127</v>
      </c>
      <c r="W24" s="268" t="s">
        <v>127</v>
      </c>
      <c r="X24" s="268" t="s">
        <v>127</v>
      </c>
      <c r="Y24" s="268" t="s">
        <v>127</v>
      </c>
      <c r="Z24" s="268" t="s">
        <v>127</v>
      </c>
      <c r="AA24" s="268" t="s">
        <v>127</v>
      </c>
      <c r="AB24" s="268" t="s">
        <v>127</v>
      </c>
      <c r="AC24" s="268" t="s">
        <v>127</v>
      </c>
      <c r="AD24" s="268" t="s">
        <v>127</v>
      </c>
      <c r="AE24" s="268" t="s">
        <v>127</v>
      </c>
      <c r="AF24" s="268" t="s">
        <v>127</v>
      </c>
    </row>
    <row r="25" spans="4:32" ht="15">
      <c r="D25" s="741"/>
      <c r="E25" s="260" t="s">
        <v>278</v>
      </c>
      <c r="F25" s="267" t="s">
        <v>277</v>
      </c>
      <c r="G25" s="263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</row>
    <row r="26" spans="4:32" ht="15">
      <c r="D26" s="741"/>
      <c r="E26" s="265"/>
      <c r="F26" s="264" t="s">
        <v>276</v>
      </c>
      <c r="G26" s="263"/>
      <c r="H26" s="262">
        <v>3.6439398399999999E-4</v>
      </c>
      <c r="I26" s="262">
        <v>5.273892900000001E-4</v>
      </c>
      <c r="J26" s="262">
        <v>5.5845731E-4</v>
      </c>
      <c r="K26" s="262">
        <v>5.2351112999999996E-4</v>
      </c>
      <c r="L26" s="262">
        <v>5.0417186000000001E-4</v>
      </c>
      <c r="M26" s="262">
        <v>5.0173843600000005E-4</v>
      </c>
      <c r="N26" s="262">
        <v>4.86742508E-4</v>
      </c>
      <c r="O26" s="262">
        <v>4.74217904E-4</v>
      </c>
      <c r="P26" s="262">
        <v>4.2426210399999998E-4</v>
      </c>
      <c r="Q26" s="262">
        <v>3.7996438399999993E-4</v>
      </c>
      <c r="R26" s="262">
        <v>3.6208752999999997E-4</v>
      </c>
      <c r="S26" s="262">
        <v>3.2764638200000001E-4</v>
      </c>
      <c r="T26" s="262">
        <v>3.1559636400000003E-4</v>
      </c>
      <c r="U26" s="262">
        <v>3.4983746400000002E-4</v>
      </c>
      <c r="V26" s="262">
        <v>3.5580678599999996E-4</v>
      </c>
      <c r="W26" s="262">
        <v>3.8201598200000001E-4</v>
      </c>
      <c r="X26" s="262">
        <v>3.67782334E-4</v>
      </c>
      <c r="Y26" s="262">
        <v>3.8580640200000001E-4</v>
      </c>
      <c r="Z26" s="262">
        <v>3.8870838400000002E-4</v>
      </c>
      <c r="AA26" s="262">
        <v>3.6184936200000004E-4</v>
      </c>
      <c r="AB26" s="262">
        <v>3.4106268000000004E-4</v>
      </c>
      <c r="AC26" s="262">
        <v>3.3515547200000002E-4</v>
      </c>
      <c r="AD26" s="262">
        <v>3.2628998600000002E-4</v>
      </c>
      <c r="AE26" s="262">
        <v>3.0492113600000004E-4</v>
      </c>
      <c r="AF26" s="262">
        <v>2.9392742000000004E-4</v>
      </c>
    </row>
    <row r="27" spans="4:32" ht="15.75" thickBot="1">
      <c r="D27" s="741"/>
      <c r="E27" s="261"/>
      <c r="F27" s="260" t="s">
        <v>275</v>
      </c>
      <c r="G27" s="256"/>
      <c r="H27" s="259" t="s">
        <v>518</v>
      </c>
      <c r="I27" s="259" t="s">
        <v>518</v>
      </c>
      <c r="J27" s="259" t="s">
        <v>518</v>
      </c>
      <c r="K27" s="259" t="s">
        <v>518</v>
      </c>
      <c r="L27" s="259" t="s">
        <v>518</v>
      </c>
      <c r="M27" s="259" t="s">
        <v>518</v>
      </c>
      <c r="N27" s="259" t="s">
        <v>518</v>
      </c>
      <c r="O27" s="259" t="s">
        <v>518</v>
      </c>
      <c r="P27" s="259" t="s">
        <v>518</v>
      </c>
      <c r="Q27" s="259" t="s">
        <v>518</v>
      </c>
      <c r="R27" s="259" t="s">
        <v>518</v>
      </c>
      <c r="S27" s="259" t="s">
        <v>518</v>
      </c>
      <c r="T27" s="259" t="s">
        <v>518</v>
      </c>
      <c r="U27" s="259" t="s">
        <v>518</v>
      </c>
      <c r="V27" s="259" t="s">
        <v>518</v>
      </c>
      <c r="W27" s="259" t="s">
        <v>518</v>
      </c>
      <c r="X27" s="259" t="s">
        <v>518</v>
      </c>
      <c r="Y27" s="259" t="s">
        <v>518</v>
      </c>
      <c r="Z27" s="259" t="s">
        <v>518</v>
      </c>
      <c r="AA27" s="259" t="s">
        <v>518</v>
      </c>
      <c r="AB27" s="259" t="s">
        <v>518</v>
      </c>
      <c r="AC27" s="259" t="s">
        <v>518</v>
      </c>
      <c r="AD27" s="259" t="s">
        <v>518</v>
      </c>
      <c r="AE27" s="259" t="s">
        <v>518</v>
      </c>
      <c r="AF27" s="259" t="s">
        <v>518</v>
      </c>
    </row>
    <row r="28" spans="4:32" ht="18" thickTop="1" thickBot="1">
      <c r="D28" s="741"/>
      <c r="E28" s="743" t="s">
        <v>82</v>
      </c>
      <c r="F28" s="744"/>
      <c r="G28" s="258" t="s">
        <v>274</v>
      </c>
      <c r="H28" s="257">
        <f t="shared" ref="H28:AE28" si="7">SUM(H21:H27)</f>
        <v>3.6439398399999999E-4</v>
      </c>
      <c r="I28" s="257">
        <f t="shared" si="7"/>
        <v>5.273892900000001E-4</v>
      </c>
      <c r="J28" s="257">
        <f t="shared" si="7"/>
        <v>5.5845731E-4</v>
      </c>
      <c r="K28" s="257">
        <f t="shared" si="7"/>
        <v>5.2351112999999996E-4</v>
      </c>
      <c r="L28" s="257">
        <f t="shared" si="7"/>
        <v>5.0417186000000001E-4</v>
      </c>
      <c r="M28" s="257">
        <f t="shared" si="7"/>
        <v>5.0173843600000005E-4</v>
      </c>
      <c r="N28" s="257">
        <f t="shared" si="7"/>
        <v>4.86742508E-4</v>
      </c>
      <c r="O28" s="257">
        <f t="shared" si="7"/>
        <v>4.74217904E-4</v>
      </c>
      <c r="P28" s="257">
        <f t="shared" si="7"/>
        <v>4.2426210399999998E-4</v>
      </c>
      <c r="Q28" s="257">
        <f t="shared" si="7"/>
        <v>3.7996438399999993E-4</v>
      </c>
      <c r="R28" s="257">
        <f t="shared" si="7"/>
        <v>3.6208752999999997E-4</v>
      </c>
      <c r="S28" s="257">
        <f t="shared" si="7"/>
        <v>3.2764638200000001E-4</v>
      </c>
      <c r="T28" s="257">
        <f t="shared" si="7"/>
        <v>3.1559636400000003E-4</v>
      </c>
      <c r="U28" s="257">
        <f t="shared" si="7"/>
        <v>3.4983746400000002E-4</v>
      </c>
      <c r="V28" s="257">
        <f t="shared" si="7"/>
        <v>3.5580678599999996E-4</v>
      </c>
      <c r="W28" s="257">
        <f t="shared" si="7"/>
        <v>3.8201598200000001E-4</v>
      </c>
      <c r="X28" s="257">
        <f t="shared" si="7"/>
        <v>3.67782334E-4</v>
      </c>
      <c r="Y28" s="257">
        <f t="shared" si="7"/>
        <v>3.8580640200000001E-4</v>
      </c>
      <c r="Z28" s="257">
        <f t="shared" si="7"/>
        <v>3.8870838400000002E-4</v>
      </c>
      <c r="AA28" s="257">
        <f t="shared" si="7"/>
        <v>3.6184936200000004E-4</v>
      </c>
      <c r="AB28" s="257">
        <f t="shared" si="7"/>
        <v>3.4106268000000004E-4</v>
      </c>
      <c r="AC28" s="257">
        <f t="shared" si="7"/>
        <v>3.3515547200000002E-4</v>
      </c>
      <c r="AD28" s="257">
        <f t="shared" si="7"/>
        <v>3.2628998600000002E-4</v>
      </c>
      <c r="AE28" s="257">
        <f t="shared" si="7"/>
        <v>3.0492113600000004E-4</v>
      </c>
      <c r="AF28" s="257">
        <f t="shared" ref="AF28" si="8">SUM(AF21:AF27)</f>
        <v>2.9392742000000004E-4</v>
      </c>
    </row>
    <row r="29" spans="4:32" ht="18" thickTop="1" thickBot="1">
      <c r="D29" s="742"/>
      <c r="E29" s="745"/>
      <c r="F29" s="746"/>
      <c r="G29" s="256" t="s">
        <v>272</v>
      </c>
      <c r="H29" s="254">
        <f t="shared" ref="H29:AE29" si="9">H28*298</f>
        <v>0.108589407232</v>
      </c>
      <c r="I29" s="255">
        <f t="shared" si="9"/>
        <v>0.15716200842000003</v>
      </c>
      <c r="J29" s="255">
        <f t="shared" si="9"/>
        <v>0.16642027838000001</v>
      </c>
      <c r="K29" s="255">
        <f t="shared" si="9"/>
        <v>0.15600631673999998</v>
      </c>
      <c r="L29" s="255">
        <f t="shared" si="9"/>
        <v>0.15024321428000001</v>
      </c>
      <c r="M29" s="254">
        <f t="shared" si="9"/>
        <v>0.14951805392800002</v>
      </c>
      <c r="N29" s="254">
        <f t="shared" si="9"/>
        <v>0.14504926738400001</v>
      </c>
      <c r="O29" s="254">
        <f t="shared" si="9"/>
        <v>0.14131693539199999</v>
      </c>
      <c r="P29" s="254">
        <f t="shared" si="9"/>
        <v>0.126430106992</v>
      </c>
      <c r="Q29" s="254">
        <f t="shared" si="9"/>
        <v>0.11322938643199998</v>
      </c>
      <c r="R29" s="254">
        <f t="shared" si="9"/>
        <v>0.10790208393999999</v>
      </c>
      <c r="S29" s="254">
        <f t="shared" si="9"/>
        <v>9.7638621836E-2</v>
      </c>
      <c r="T29" s="254">
        <f t="shared" si="9"/>
        <v>9.4047716472000012E-2</v>
      </c>
      <c r="U29" s="254">
        <f t="shared" si="9"/>
        <v>0.10425156427200001</v>
      </c>
      <c r="V29" s="254">
        <f t="shared" si="9"/>
        <v>0.10603042222799999</v>
      </c>
      <c r="W29" s="254">
        <f t="shared" si="9"/>
        <v>0.113840762636</v>
      </c>
      <c r="X29" s="254">
        <f t="shared" si="9"/>
        <v>0.109599135532</v>
      </c>
      <c r="Y29" s="254">
        <f t="shared" si="9"/>
        <v>0.114970307796</v>
      </c>
      <c r="Z29" s="254">
        <f t="shared" si="9"/>
        <v>0.115835098432</v>
      </c>
      <c r="AA29" s="254">
        <f t="shared" si="9"/>
        <v>0.10783110987600002</v>
      </c>
      <c r="AB29" s="254">
        <f t="shared" si="9"/>
        <v>0.10163667864000002</v>
      </c>
      <c r="AC29" s="254">
        <f t="shared" si="9"/>
        <v>9.9876330656000004E-2</v>
      </c>
      <c r="AD29" s="254">
        <f t="shared" si="9"/>
        <v>9.7234415828000006E-2</v>
      </c>
      <c r="AE29" s="254">
        <f t="shared" si="9"/>
        <v>9.0866498528000009E-2</v>
      </c>
      <c r="AF29" s="254">
        <f t="shared" ref="AF29" si="10">AF28*298</f>
        <v>8.7590371160000013E-2</v>
      </c>
    </row>
    <row r="30" spans="4:32" ht="17.25" thickTop="1">
      <c r="D30" s="253"/>
      <c r="E30" s="252" t="s">
        <v>273</v>
      </c>
      <c r="F30" s="250"/>
      <c r="G30" s="251" t="s">
        <v>272</v>
      </c>
      <c r="H30" s="249">
        <f t="shared" ref="H30:AE30" si="11">SUM(H12,H20,H29)</f>
        <v>5164.8322752763834</v>
      </c>
      <c r="I30" s="249">
        <f t="shared" si="11"/>
        <v>4684.162671712902</v>
      </c>
      <c r="J30" s="249">
        <f t="shared" si="11"/>
        <v>4213.1414551930557</v>
      </c>
      <c r="K30" s="249">
        <f t="shared" si="11"/>
        <v>3577.2302357175386</v>
      </c>
      <c r="L30" s="249">
        <f t="shared" si="11"/>
        <v>3168.1574719263795</v>
      </c>
      <c r="M30" s="249">
        <f t="shared" si="11"/>
        <v>3168.6529013942809</v>
      </c>
      <c r="N30" s="249">
        <f t="shared" si="11"/>
        <v>2884.2499581175798</v>
      </c>
      <c r="O30" s="249">
        <f t="shared" si="11"/>
        <v>2776.6744522082718</v>
      </c>
      <c r="P30" s="249">
        <f t="shared" si="11"/>
        <v>2506.6163973677499</v>
      </c>
      <c r="Q30" s="249">
        <f t="shared" si="11"/>
        <v>2493.0349894191454</v>
      </c>
      <c r="R30" s="249">
        <f t="shared" si="11"/>
        <v>2347.4460414880482</v>
      </c>
      <c r="S30" s="249">
        <f t="shared" si="11"/>
        <v>2148.5333409948325</v>
      </c>
      <c r="T30" s="249">
        <f t="shared" si="11"/>
        <v>1582.6055792039504</v>
      </c>
      <c r="U30" s="249">
        <f t="shared" si="11"/>
        <v>1523.5358213401882</v>
      </c>
      <c r="V30" s="249">
        <f t="shared" si="11"/>
        <v>1454.3624516297023</v>
      </c>
      <c r="W30" s="249">
        <f t="shared" si="11"/>
        <v>1484.3144648080424</v>
      </c>
      <c r="X30" s="249">
        <f t="shared" si="11"/>
        <v>1535.6192969258452</v>
      </c>
      <c r="Y30" s="249">
        <f t="shared" si="11"/>
        <v>1590.7901599889499</v>
      </c>
      <c r="Z30" s="249">
        <f t="shared" si="11"/>
        <v>1512.1344017275376</v>
      </c>
      <c r="AA30" s="249">
        <f t="shared" si="11"/>
        <v>1417.3884252877972</v>
      </c>
      <c r="AB30" s="249">
        <f t="shared" si="11"/>
        <v>1359.5288522692852</v>
      </c>
      <c r="AC30" s="249">
        <f t="shared" si="11"/>
        <v>1344.9087015827145</v>
      </c>
      <c r="AD30" s="249">
        <f t="shared" si="11"/>
        <v>1340.9523659071644</v>
      </c>
      <c r="AE30" s="249">
        <f t="shared" si="11"/>
        <v>1254.5433130909332</v>
      </c>
      <c r="AF30" s="249">
        <f t="shared" ref="AF30" si="12">SUM(AF12,AF20,AF29)</f>
        <v>1233.0513299673466</v>
      </c>
    </row>
  </sheetData>
  <mergeCells count="5">
    <mergeCell ref="D21:D29"/>
    <mergeCell ref="E28:F29"/>
    <mergeCell ref="D4:D12"/>
    <mergeCell ref="E11:F12"/>
    <mergeCell ref="D13:D20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G159"/>
  <sheetViews>
    <sheetView workbookViewId="0">
      <pane xSplit="6" topLeftCell="G1" activePane="topRight" state="frozen"/>
      <selection activeCell="D30" sqref="D30"/>
      <selection pane="topRight" activeCell="AF27" sqref="AF27"/>
    </sheetView>
  </sheetViews>
  <sheetFormatPr defaultColWidth="18.7109375" defaultRowHeight="12.95" customHeight="1"/>
  <cols>
    <col min="1" max="1" width="5.42578125" style="29" customWidth="1"/>
    <col min="2" max="2" width="5.140625" style="33" bestFit="1" customWidth="1"/>
    <col min="3" max="3" width="3.42578125" style="29" bestFit="1" customWidth="1"/>
    <col min="4" max="4" width="29.42578125" style="32" customWidth="1"/>
    <col min="5" max="5" width="13" style="29" customWidth="1"/>
    <col min="6" max="6" width="8.42578125" style="29" customWidth="1"/>
    <col min="7" max="7" width="5.85546875" style="34" customWidth="1"/>
    <col min="8" max="31" width="5.85546875" style="29" customWidth="1"/>
    <col min="32" max="32" width="38.28515625" style="29" customWidth="1"/>
    <col min="33" max="33" width="19.28515625" style="29" customWidth="1"/>
    <col min="34" max="34" width="23.140625" style="29" bestFit="1" customWidth="1"/>
    <col min="35" max="16384" width="18.7109375" style="29"/>
  </cols>
  <sheetData>
    <row r="1" spans="2:32" ht="12.75"/>
    <row r="2" spans="2:32" ht="13.5" customHeight="1">
      <c r="B2" s="33" t="s">
        <v>304</v>
      </c>
      <c r="C2" s="32">
        <v>58</v>
      </c>
      <c r="D2" s="29" t="s">
        <v>409</v>
      </c>
    </row>
    <row r="3" spans="2:32" ht="13.5" customHeight="1">
      <c r="D3" s="357" t="s">
        <v>343</v>
      </c>
      <c r="E3" s="356"/>
      <c r="F3" s="355" t="s">
        <v>302</v>
      </c>
      <c r="G3" s="354">
        <v>1990</v>
      </c>
      <c r="H3" s="354">
        <f t="shared" ref="H3:AE3" si="0">G3+1</f>
        <v>1991</v>
      </c>
      <c r="I3" s="354">
        <f t="shared" si="0"/>
        <v>1992</v>
      </c>
      <c r="J3" s="354">
        <f t="shared" si="0"/>
        <v>1993</v>
      </c>
      <c r="K3" s="354">
        <f t="shared" si="0"/>
        <v>1994</v>
      </c>
      <c r="L3" s="354">
        <f t="shared" si="0"/>
        <v>1995</v>
      </c>
      <c r="M3" s="354">
        <f t="shared" si="0"/>
        <v>1996</v>
      </c>
      <c r="N3" s="354">
        <f t="shared" si="0"/>
        <v>1997</v>
      </c>
      <c r="O3" s="354">
        <f t="shared" si="0"/>
        <v>1998</v>
      </c>
      <c r="P3" s="354">
        <f t="shared" si="0"/>
        <v>1999</v>
      </c>
      <c r="Q3" s="354">
        <f t="shared" si="0"/>
        <v>2000</v>
      </c>
      <c r="R3" s="354">
        <f t="shared" si="0"/>
        <v>2001</v>
      </c>
      <c r="S3" s="354">
        <f t="shared" si="0"/>
        <v>2002</v>
      </c>
      <c r="T3" s="354">
        <f t="shared" si="0"/>
        <v>2003</v>
      </c>
      <c r="U3" s="354">
        <f t="shared" si="0"/>
        <v>2004</v>
      </c>
      <c r="V3" s="354">
        <f t="shared" si="0"/>
        <v>2005</v>
      </c>
      <c r="W3" s="354">
        <f t="shared" si="0"/>
        <v>2006</v>
      </c>
      <c r="X3" s="354">
        <f t="shared" si="0"/>
        <v>2007</v>
      </c>
      <c r="Y3" s="354">
        <f t="shared" si="0"/>
        <v>2008</v>
      </c>
      <c r="Z3" s="354">
        <f t="shared" si="0"/>
        <v>2009</v>
      </c>
      <c r="AA3" s="354">
        <f t="shared" si="0"/>
        <v>2010</v>
      </c>
      <c r="AB3" s="354">
        <f t="shared" si="0"/>
        <v>2011</v>
      </c>
      <c r="AC3" s="354">
        <f t="shared" si="0"/>
        <v>2012</v>
      </c>
      <c r="AD3" s="354">
        <f t="shared" si="0"/>
        <v>2013</v>
      </c>
      <c r="AE3" s="354">
        <f t="shared" si="0"/>
        <v>2014</v>
      </c>
      <c r="AF3" s="354" t="s">
        <v>408</v>
      </c>
    </row>
    <row r="4" spans="2:32" ht="13.5" customHeight="1">
      <c r="D4" s="424" t="s">
        <v>407</v>
      </c>
      <c r="E4" s="423"/>
      <c r="F4" s="392" t="s">
        <v>406</v>
      </c>
      <c r="G4" s="345">
        <v>6774.6180000000004</v>
      </c>
      <c r="H4" s="345">
        <v>6781.348</v>
      </c>
      <c r="I4" s="345">
        <v>6760.0950000000003</v>
      </c>
      <c r="J4" s="345">
        <v>6391.6670000000004</v>
      </c>
      <c r="K4" s="345">
        <v>5957.7070000000003</v>
      </c>
      <c r="L4" s="345">
        <v>5621.8689999999997</v>
      </c>
      <c r="M4" s="345">
        <v>5520.8050000000003</v>
      </c>
      <c r="N4" s="345">
        <v>3312.0479999999998</v>
      </c>
      <c r="O4" s="345">
        <v>3130.5010000000002</v>
      </c>
      <c r="P4" s="345">
        <v>3102.0630000000001</v>
      </c>
      <c r="Q4" s="345">
        <v>2364.049</v>
      </c>
      <c r="R4" s="345">
        <v>2079.6260000000002</v>
      </c>
      <c r="S4" s="345">
        <v>734.03700000000003</v>
      </c>
      <c r="T4" s="345">
        <v>738.39</v>
      </c>
      <c r="U4" s="345">
        <v>740.81</v>
      </c>
      <c r="V4" s="345">
        <v>738.05</v>
      </c>
      <c r="W4" s="345">
        <v>744.92</v>
      </c>
      <c r="X4" s="345">
        <v>616.82000000000005</v>
      </c>
      <c r="Y4" s="345">
        <v>536.29999999999995</v>
      </c>
      <c r="Z4" s="345">
        <v>574.98</v>
      </c>
      <c r="AA4" s="345">
        <v>587.83000000000004</v>
      </c>
      <c r="AB4" s="345">
        <v>543.41</v>
      </c>
      <c r="AC4" s="345">
        <v>528.20000000000005</v>
      </c>
      <c r="AD4" s="345">
        <v>529.41</v>
      </c>
      <c r="AE4" s="345">
        <v>539.70000000000005</v>
      </c>
      <c r="AF4" s="428" t="s">
        <v>405</v>
      </c>
    </row>
    <row r="5" spans="2:32" ht="17.25" customHeight="1">
      <c r="D5" s="424" t="s">
        <v>402</v>
      </c>
      <c r="E5" s="423"/>
      <c r="F5" s="392" t="s">
        <v>404</v>
      </c>
      <c r="G5" s="345">
        <v>261.99400000000003</v>
      </c>
      <c r="H5" s="345">
        <v>231.99638176763486</v>
      </c>
      <c r="I5" s="345">
        <v>201.1062390014917</v>
      </c>
      <c r="J5" s="345">
        <v>161.62670686040391</v>
      </c>
      <c r="K5" s="345">
        <v>124.07025815197761</v>
      </c>
      <c r="L5" s="345">
        <v>91.992000000000004</v>
      </c>
      <c r="M5" s="345">
        <v>75.587999999999994</v>
      </c>
      <c r="N5" s="345">
        <v>75.418000000000006</v>
      </c>
      <c r="O5" s="345">
        <v>65.942999999999998</v>
      </c>
      <c r="P5" s="345">
        <v>63.076999999999998</v>
      </c>
      <c r="Q5" s="345">
        <v>56.502000000000002</v>
      </c>
      <c r="R5" s="345">
        <v>42.829000000000001</v>
      </c>
      <c r="S5" s="345">
        <v>10.452</v>
      </c>
      <c r="T5" s="426">
        <v>6.0410000000000004</v>
      </c>
      <c r="U5" s="426">
        <v>5.226</v>
      </c>
      <c r="V5" s="426">
        <v>4.21</v>
      </c>
      <c r="W5" s="426">
        <v>3.5459999999999998</v>
      </c>
      <c r="X5" s="426">
        <v>2.4159999999999999</v>
      </c>
      <c r="Y5" s="426">
        <v>1.9890000000000001</v>
      </c>
      <c r="Z5" s="426">
        <v>2.0790000000000002</v>
      </c>
      <c r="AA5" s="426">
        <v>1.966</v>
      </c>
      <c r="AB5" s="426">
        <v>1.7609999999999999</v>
      </c>
      <c r="AC5" s="426">
        <v>1.7629999999999999</v>
      </c>
      <c r="AD5" s="426">
        <v>1.851</v>
      </c>
      <c r="AE5" s="426">
        <v>2.2690000000000001</v>
      </c>
      <c r="AF5" s="428" t="s">
        <v>403</v>
      </c>
    </row>
    <row r="6" spans="2:32" ht="41.25" customHeight="1">
      <c r="D6" s="424" t="s">
        <v>402</v>
      </c>
      <c r="E6" s="423"/>
      <c r="F6" s="392" t="s">
        <v>401</v>
      </c>
      <c r="G6" s="426">
        <v>175.53598000000002</v>
      </c>
      <c r="H6" s="426">
        <v>155.43757578431536</v>
      </c>
      <c r="I6" s="426">
        <v>134.74118013099945</v>
      </c>
      <c r="J6" s="426">
        <v>108.28989359647063</v>
      </c>
      <c r="K6" s="426">
        <v>83.127072961825007</v>
      </c>
      <c r="L6" s="426">
        <v>61.634640000000005</v>
      </c>
      <c r="M6" s="426">
        <v>50.64396</v>
      </c>
      <c r="N6" s="426">
        <v>50.530060000000006</v>
      </c>
      <c r="O6" s="426">
        <v>44.181809999999999</v>
      </c>
      <c r="P6" s="426">
        <v>42.261589999999998</v>
      </c>
      <c r="Q6" s="426">
        <v>37.856340000000003</v>
      </c>
      <c r="R6" s="426">
        <v>28.695430000000002</v>
      </c>
      <c r="S6" s="426">
        <v>7.00284</v>
      </c>
      <c r="T6" s="426">
        <v>4.0474700000000006</v>
      </c>
      <c r="U6" s="426">
        <v>3.50142</v>
      </c>
      <c r="V6" s="426">
        <v>2.8207</v>
      </c>
      <c r="W6" s="426">
        <v>2.37582</v>
      </c>
      <c r="X6" s="426">
        <v>1.6187199999999999</v>
      </c>
      <c r="Y6" s="426">
        <v>1.3326300000000002</v>
      </c>
      <c r="Z6" s="426">
        <v>1.3929300000000002</v>
      </c>
      <c r="AA6" s="426">
        <v>1.3172200000000001</v>
      </c>
      <c r="AB6" s="426">
        <v>1.17987</v>
      </c>
      <c r="AC6" s="426">
        <v>1.1812100000000001</v>
      </c>
      <c r="AD6" s="426">
        <v>1.24017</v>
      </c>
      <c r="AE6" s="426">
        <v>1.5202300000000002</v>
      </c>
      <c r="AF6" s="427" t="s">
        <v>400</v>
      </c>
    </row>
    <row r="7" spans="2:32" ht="13.5" customHeight="1">
      <c r="D7" s="347" t="s">
        <v>399</v>
      </c>
      <c r="E7" s="351"/>
      <c r="F7" s="392" t="s">
        <v>398</v>
      </c>
      <c r="G7" s="426">
        <v>25.910830691855985</v>
      </c>
      <c r="H7" s="426">
        <v>22.921338911425185</v>
      </c>
      <c r="I7" s="426">
        <v>19.931847130994377</v>
      </c>
      <c r="J7" s="426">
        <v>16.942355350563574</v>
      </c>
      <c r="K7" s="426">
        <v>13.952863570132772</v>
      </c>
      <c r="L7" s="426">
        <v>10.963371789701966</v>
      </c>
      <c r="M7" s="426">
        <v>9.1732926629359302</v>
      </c>
      <c r="N7" s="426">
        <v>15.256439520200194</v>
      </c>
      <c r="O7" s="426">
        <v>14.113335213756519</v>
      </c>
      <c r="P7" s="426">
        <v>13.623704612059781</v>
      </c>
      <c r="Q7" s="426">
        <v>16.013348285082081</v>
      </c>
      <c r="R7" s="426">
        <v>13.798360859116013</v>
      </c>
      <c r="S7" s="426">
        <v>9.5401730430482381</v>
      </c>
      <c r="T7" s="426">
        <v>5.481479976706078</v>
      </c>
      <c r="U7" s="426">
        <v>4.7264750745805273</v>
      </c>
      <c r="V7" s="426">
        <v>3.8218277894451598</v>
      </c>
      <c r="W7" s="426">
        <v>3.1893626161198521</v>
      </c>
      <c r="X7" s="426">
        <v>2.624298822995363</v>
      </c>
      <c r="Y7" s="426">
        <v>2.4848592205854936</v>
      </c>
      <c r="Z7" s="426">
        <v>2.4225712198685176</v>
      </c>
      <c r="AA7" s="426">
        <v>2.2408179235493257</v>
      </c>
      <c r="AB7" s="426">
        <v>2.1712335069284703</v>
      </c>
      <c r="AC7" s="426">
        <v>2.236293070806513</v>
      </c>
      <c r="AD7" s="426">
        <v>2.3425511418371396</v>
      </c>
      <c r="AE7" s="426">
        <v>2.8168056327589404</v>
      </c>
      <c r="AF7" s="425" t="s">
        <v>397</v>
      </c>
    </row>
    <row r="8" spans="2:32" ht="12.75">
      <c r="E8" s="358"/>
    </row>
    <row r="9" spans="2:32" ht="12.75">
      <c r="E9" s="358"/>
    </row>
    <row r="10" spans="2:32" ht="12.75">
      <c r="E10" s="358"/>
    </row>
    <row r="11" spans="2:32" ht="13.5" customHeight="1">
      <c r="B11" s="33" t="s">
        <v>304</v>
      </c>
      <c r="C11" s="32">
        <f>C2+1</f>
        <v>59</v>
      </c>
      <c r="D11" s="358" t="s">
        <v>396</v>
      </c>
    </row>
    <row r="12" spans="2:32" ht="13.5" customHeight="1">
      <c r="D12" s="342" t="s">
        <v>343</v>
      </c>
      <c r="E12" s="341"/>
      <c r="F12" s="355" t="s">
        <v>302</v>
      </c>
      <c r="G12" s="354">
        <v>1990</v>
      </c>
      <c r="H12" s="354">
        <f t="shared" ref="H12:AE12" si="1">G12+1</f>
        <v>1991</v>
      </c>
      <c r="I12" s="354">
        <f t="shared" si="1"/>
        <v>1992</v>
      </c>
      <c r="J12" s="354">
        <f t="shared" si="1"/>
        <v>1993</v>
      </c>
      <c r="K12" s="354">
        <f t="shared" si="1"/>
        <v>1994</v>
      </c>
      <c r="L12" s="354">
        <f t="shared" si="1"/>
        <v>1995</v>
      </c>
      <c r="M12" s="354">
        <f t="shared" si="1"/>
        <v>1996</v>
      </c>
      <c r="N12" s="354">
        <f t="shared" si="1"/>
        <v>1997</v>
      </c>
      <c r="O12" s="354">
        <f t="shared" si="1"/>
        <v>1998</v>
      </c>
      <c r="P12" s="354">
        <f t="shared" si="1"/>
        <v>1999</v>
      </c>
      <c r="Q12" s="354">
        <f t="shared" si="1"/>
        <v>2000</v>
      </c>
      <c r="R12" s="354">
        <f t="shared" si="1"/>
        <v>2001</v>
      </c>
      <c r="S12" s="354">
        <f t="shared" si="1"/>
        <v>2002</v>
      </c>
      <c r="T12" s="354">
        <f t="shared" si="1"/>
        <v>2003</v>
      </c>
      <c r="U12" s="354">
        <f t="shared" si="1"/>
        <v>2004</v>
      </c>
      <c r="V12" s="354">
        <f t="shared" si="1"/>
        <v>2005</v>
      </c>
      <c r="W12" s="354">
        <f t="shared" si="1"/>
        <v>2006</v>
      </c>
      <c r="X12" s="354">
        <f t="shared" si="1"/>
        <v>2007</v>
      </c>
      <c r="Y12" s="354">
        <f t="shared" si="1"/>
        <v>2008</v>
      </c>
      <c r="Z12" s="354">
        <f t="shared" si="1"/>
        <v>2009</v>
      </c>
      <c r="AA12" s="354">
        <f t="shared" si="1"/>
        <v>2010</v>
      </c>
      <c r="AB12" s="354">
        <f t="shared" si="1"/>
        <v>2011</v>
      </c>
      <c r="AC12" s="354">
        <f t="shared" si="1"/>
        <v>2012</v>
      </c>
      <c r="AD12" s="354">
        <f t="shared" si="1"/>
        <v>2013</v>
      </c>
      <c r="AE12" s="354">
        <f t="shared" si="1"/>
        <v>2014</v>
      </c>
    </row>
    <row r="13" spans="2:32" ht="13.5" customHeight="1">
      <c r="D13" s="352" t="s">
        <v>395</v>
      </c>
      <c r="E13" s="348"/>
      <c r="F13" s="353"/>
      <c r="G13" s="345">
        <v>7979.9380000000001</v>
      </c>
      <c r="H13" s="345">
        <v>7930.5789999999997</v>
      </c>
      <c r="I13" s="345">
        <v>7601.5209999999997</v>
      </c>
      <c r="J13" s="345">
        <v>7206.0249999999996</v>
      </c>
      <c r="K13" s="345">
        <v>6741.96</v>
      </c>
      <c r="L13" s="345">
        <v>6317.1310000000003</v>
      </c>
      <c r="M13" s="345">
        <v>6165.5370000000003</v>
      </c>
      <c r="N13" s="345">
        <v>3974.2289999999998</v>
      </c>
      <c r="O13" s="345">
        <v>3698.4780000000001</v>
      </c>
      <c r="P13" s="345">
        <v>3689.5129999999999</v>
      </c>
      <c r="Q13" s="345">
        <v>2973.8620000000001</v>
      </c>
      <c r="R13" s="345">
        <v>2821.89</v>
      </c>
      <c r="S13" s="345">
        <v>1284.6759999999999</v>
      </c>
      <c r="T13" s="345">
        <v>1354.5039999999999</v>
      </c>
      <c r="U13" s="345">
        <v>1271.548</v>
      </c>
      <c r="V13" s="345">
        <v>1249.319</v>
      </c>
      <c r="W13" s="345">
        <v>1351.4349999999999</v>
      </c>
      <c r="X13" s="345">
        <v>1279.5029999999999</v>
      </c>
      <c r="Y13" s="345">
        <v>1290.2080000000001</v>
      </c>
      <c r="Z13" s="345">
        <v>1206.4649999999999</v>
      </c>
      <c r="AA13" s="345">
        <v>1145.0820000000001</v>
      </c>
      <c r="AB13" s="345">
        <v>1195.405</v>
      </c>
      <c r="AC13" s="345">
        <v>1246.711</v>
      </c>
      <c r="AD13" s="345">
        <v>1250.7860000000001</v>
      </c>
      <c r="AE13" s="345">
        <v>1318.077</v>
      </c>
    </row>
    <row r="14" spans="2:32" ht="13.5" customHeight="1">
      <c r="D14" s="352" t="s">
        <v>394</v>
      </c>
      <c r="E14" s="348"/>
      <c r="F14" s="350" t="s">
        <v>393</v>
      </c>
      <c r="G14" s="345">
        <v>1205.32</v>
      </c>
      <c r="H14" s="345">
        <v>1149.231</v>
      </c>
      <c r="I14" s="345">
        <v>841.42600000000004</v>
      </c>
      <c r="J14" s="345">
        <v>814.35799999999995</v>
      </c>
      <c r="K14" s="345">
        <v>784.25300000000004</v>
      </c>
      <c r="L14" s="345">
        <v>695.26199999999994</v>
      </c>
      <c r="M14" s="345">
        <v>644.73199999999997</v>
      </c>
      <c r="N14" s="345">
        <v>662.18100000000004</v>
      </c>
      <c r="O14" s="345">
        <v>567.97699999999998</v>
      </c>
      <c r="P14" s="345">
        <v>587.45000000000005</v>
      </c>
      <c r="Q14" s="345">
        <v>609.81299999999999</v>
      </c>
      <c r="R14" s="345">
        <v>742.26400000000001</v>
      </c>
      <c r="S14" s="345">
        <v>550.63900000000001</v>
      </c>
      <c r="T14" s="345">
        <v>616.11400000000003</v>
      </c>
      <c r="U14" s="345">
        <v>530.73800000000006</v>
      </c>
      <c r="V14" s="345">
        <v>511.26900000000001</v>
      </c>
      <c r="W14" s="345">
        <v>606.51499999999999</v>
      </c>
      <c r="X14" s="345">
        <v>662.68299999999999</v>
      </c>
      <c r="Y14" s="345">
        <v>753.90800000000002</v>
      </c>
      <c r="Z14" s="345">
        <v>631.48500000000001</v>
      </c>
      <c r="AA14" s="345">
        <v>557.25199999999995</v>
      </c>
      <c r="AB14" s="345">
        <v>651.995</v>
      </c>
      <c r="AC14" s="345">
        <v>718.51099999999997</v>
      </c>
      <c r="AD14" s="345">
        <v>721.37599999999998</v>
      </c>
      <c r="AE14" s="345">
        <v>778.37699999999995</v>
      </c>
    </row>
    <row r="15" spans="2:32" ht="13.5" customHeight="1">
      <c r="D15" s="352" t="s">
        <v>392</v>
      </c>
      <c r="E15" s="348"/>
      <c r="F15" s="346"/>
      <c r="G15" s="345">
        <v>6774.6180000000004</v>
      </c>
      <c r="H15" s="345">
        <v>6781.348</v>
      </c>
      <c r="I15" s="345">
        <v>6760.0950000000003</v>
      </c>
      <c r="J15" s="345">
        <v>6391.6670000000004</v>
      </c>
      <c r="K15" s="345">
        <v>5957.7070000000003</v>
      </c>
      <c r="L15" s="345">
        <v>5621.8689999999997</v>
      </c>
      <c r="M15" s="345">
        <v>5520.8050000000003</v>
      </c>
      <c r="N15" s="345">
        <v>3312.0479999999998</v>
      </c>
      <c r="O15" s="345">
        <v>3130.5010000000002</v>
      </c>
      <c r="P15" s="345">
        <v>3102.0630000000001</v>
      </c>
      <c r="Q15" s="345">
        <v>2364.049</v>
      </c>
      <c r="R15" s="345">
        <v>2079.6260000000002</v>
      </c>
      <c r="S15" s="345">
        <v>734.03700000000003</v>
      </c>
      <c r="T15" s="345">
        <v>738.39</v>
      </c>
      <c r="U15" s="345">
        <v>740.81</v>
      </c>
      <c r="V15" s="345">
        <v>738.05</v>
      </c>
      <c r="W15" s="345">
        <v>744.92</v>
      </c>
      <c r="X15" s="345">
        <v>616.82000000000005</v>
      </c>
      <c r="Y15" s="345">
        <v>536.29999999999995</v>
      </c>
      <c r="Z15" s="345">
        <v>574.98</v>
      </c>
      <c r="AA15" s="345">
        <v>587.83000000000004</v>
      </c>
      <c r="AB15" s="345">
        <v>543.41</v>
      </c>
      <c r="AC15" s="345">
        <v>528.20000000000005</v>
      </c>
      <c r="AD15" s="345">
        <v>529.41</v>
      </c>
      <c r="AE15" s="345">
        <v>539.70000000000005</v>
      </c>
    </row>
    <row r="16" spans="2:32" ht="12.75">
      <c r="E16" s="358"/>
    </row>
    <row r="17" spans="2:33" ht="12.75">
      <c r="D17" s="29"/>
      <c r="E17" s="318"/>
    </row>
    <row r="18" spans="2:33" ht="12.75">
      <c r="E18" s="358"/>
      <c r="G18" s="344"/>
      <c r="H18" s="432"/>
      <c r="I18" s="343"/>
      <c r="J18" s="343"/>
      <c r="K18" s="343"/>
      <c r="L18" s="343"/>
      <c r="M18" s="432"/>
      <c r="N18" s="343"/>
      <c r="O18" s="343"/>
      <c r="P18" s="343"/>
      <c r="Q18" s="343"/>
      <c r="R18" s="432"/>
      <c r="S18" s="343"/>
      <c r="T18" s="343"/>
      <c r="U18" s="343"/>
      <c r="V18" s="343"/>
    </row>
    <row r="19" spans="2:33" ht="13.5" customHeight="1">
      <c r="B19" s="33" t="s">
        <v>304</v>
      </c>
      <c r="C19" s="32">
        <f>C11+2</f>
        <v>61</v>
      </c>
      <c r="D19" s="318" t="s">
        <v>514</v>
      </c>
    </row>
    <row r="20" spans="2:33" ht="13.5" customHeight="1">
      <c r="D20" s="357" t="s">
        <v>343</v>
      </c>
      <c r="E20" s="356"/>
      <c r="F20" s="355" t="s">
        <v>302</v>
      </c>
      <c r="G20" s="354">
        <v>1990</v>
      </c>
      <c r="H20" s="354">
        <f t="shared" ref="H20:AE20" si="2">G20+1</f>
        <v>1991</v>
      </c>
      <c r="I20" s="354">
        <f t="shared" si="2"/>
        <v>1992</v>
      </c>
      <c r="J20" s="354">
        <f t="shared" si="2"/>
        <v>1993</v>
      </c>
      <c r="K20" s="354">
        <f t="shared" si="2"/>
        <v>1994</v>
      </c>
      <c r="L20" s="354">
        <f t="shared" si="2"/>
        <v>1995</v>
      </c>
      <c r="M20" s="354">
        <f t="shared" si="2"/>
        <v>1996</v>
      </c>
      <c r="N20" s="354">
        <f t="shared" si="2"/>
        <v>1997</v>
      </c>
      <c r="O20" s="354">
        <f t="shared" si="2"/>
        <v>1998</v>
      </c>
      <c r="P20" s="354">
        <f t="shared" si="2"/>
        <v>1999</v>
      </c>
      <c r="Q20" s="354">
        <f t="shared" si="2"/>
        <v>2000</v>
      </c>
      <c r="R20" s="354">
        <f t="shared" si="2"/>
        <v>2001</v>
      </c>
      <c r="S20" s="354">
        <f t="shared" si="2"/>
        <v>2002</v>
      </c>
      <c r="T20" s="354">
        <f t="shared" si="2"/>
        <v>2003</v>
      </c>
      <c r="U20" s="354">
        <f t="shared" si="2"/>
        <v>2004</v>
      </c>
      <c r="V20" s="354">
        <f t="shared" si="2"/>
        <v>2005</v>
      </c>
      <c r="W20" s="354">
        <f t="shared" si="2"/>
        <v>2006</v>
      </c>
      <c r="X20" s="354">
        <f t="shared" si="2"/>
        <v>2007</v>
      </c>
      <c r="Y20" s="354">
        <f t="shared" si="2"/>
        <v>2008</v>
      </c>
      <c r="Z20" s="354">
        <f t="shared" si="2"/>
        <v>2009</v>
      </c>
      <c r="AA20" s="354">
        <f t="shared" si="2"/>
        <v>2010</v>
      </c>
      <c r="AB20" s="354">
        <f t="shared" si="2"/>
        <v>2011</v>
      </c>
      <c r="AC20" s="354">
        <f t="shared" si="2"/>
        <v>2012</v>
      </c>
      <c r="AD20" s="354">
        <f t="shared" si="2"/>
        <v>2013</v>
      </c>
      <c r="AE20" s="354">
        <f t="shared" si="2"/>
        <v>2014</v>
      </c>
      <c r="AG20" s="154"/>
    </row>
    <row r="21" spans="2:33" ht="15.75">
      <c r="D21" s="424" t="s">
        <v>391</v>
      </c>
      <c r="E21" s="423"/>
      <c r="F21" s="392" t="s">
        <v>390</v>
      </c>
      <c r="G21" s="345">
        <v>50139</v>
      </c>
      <c r="H21" s="345">
        <v>48887</v>
      </c>
      <c r="I21" s="345">
        <v>44355</v>
      </c>
      <c r="J21" s="345">
        <v>40613</v>
      </c>
      <c r="K21" s="345">
        <v>27005</v>
      </c>
      <c r="L21" s="345">
        <v>11112</v>
      </c>
      <c r="M21" s="345">
        <v>12562</v>
      </c>
      <c r="N21" s="345">
        <v>12796</v>
      </c>
      <c r="O21" s="345">
        <v>12272</v>
      </c>
      <c r="P21" s="345">
        <v>11867</v>
      </c>
      <c r="Q21" s="345">
        <v>9810</v>
      </c>
      <c r="R21" s="345">
        <v>8319</v>
      </c>
      <c r="S21" s="345">
        <v>4528</v>
      </c>
      <c r="T21" s="345">
        <v>1949</v>
      </c>
      <c r="U21" s="345">
        <v>2977</v>
      </c>
      <c r="V21" s="345">
        <v>2044</v>
      </c>
      <c r="W21" s="345">
        <v>1288</v>
      </c>
      <c r="X21" s="345">
        <v>1097</v>
      </c>
      <c r="Y21" s="345">
        <v>988</v>
      </c>
      <c r="Z21" s="345">
        <v>990</v>
      </c>
      <c r="AA21" s="345">
        <v>941</v>
      </c>
      <c r="AB21" s="345">
        <v>733</v>
      </c>
      <c r="AC21" s="345">
        <v>591</v>
      </c>
      <c r="AD21" s="345">
        <v>826</v>
      </c>
      <c r="AE21" s="345">
        <v>448</v>
      </c>
      <c r="AG21" s="154"/>
    </row>
    <row r="22" spans="2:33" ht="13.5" customHeight="1">
      <c r="D22" s="422"/>
      <c r="E22" s="422"/>
      <c r="F22" s="422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  <c r="AC22" s="420"/>
      <c r="AD22" s="318"/>
      <c r="AE22" s="318"/>
      <c r="AG22" s="358"/>
    </row>
    <row r="23" spans="2:33" ht="13.5" customHeight="1">
      <c r="D23" s="422"/>
      <c r="E23" s="422"/>
      <c r="F23" s="422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  <c r="AC23" s="420"/>
      <c r="AD23" s="318"/>
      <c r="AE23" s="318"/>
      <c r="AG23" s="358"/>
    </row>
    <row r="24" spans="2:33" ht="13.5" customHeight="1">
      <c r="D24" s="29"/>
      <c r="E24" s="318"/>
      <c r="G24" s="29"/>
    </row>
    <row r="25" spans="2:33" ht="13.5" customHeight="1">
      <c r="B25" s="33" t="s">
        <v>304</v>
      </c>
      <c r="C25" s="32">
        <f>C19+1</f>
        <v>62</v>
      </c>
      <c r="D25" s="29" t="s">
        <v>389</v>
      </c>
      <c r="E25" s="318"/>
      <c r="G25" s="29"/>
    </row>
    <row r="26" spans="2:33" ht="13.5" customHeight="1">
      <c r="D26" s="357" t="s">
        <v>343</v>
      </c>
      <c r="E26" s="356"/>
      <c r="F26" s="355" t="s">
        <v>302</v>
      </c>
      <c r="G26" s="354">
        <v>1990</v>
      </c>
      <c r="H26" s="354">
        <f t="shared" ref="H26:AE26" si="3">G26+1</f>
        <v>1991</v>
      </c>
      <c r="I26" s="354">
        <f t="shared" si="3"/>
        <v>1992</v>
      </c>
      <c r="J26" s="354">
        <f t="shared" si="3"/>
        <v>1993</v>
      </c>
      <c r="K26" s="354">
        <f t="shared" si="3"/>
        <v>1994</v>
      </c>
      <c r="L26" s="354">
        <f t="shared" si="3"/>
        <v>1995</v>
      </c>
      <c r="M26" s="354">
        <f t="shared" si="3"/>
        <v>1996</v>
      </c>
      <c r="N26" s="354">
        <f t="shared" si="3"/>
        <v>1997</v>
      </c>
      <c r="O26" s="354">
        <f t="shared" si="3"/>
        <v>1998</v>
      </c>
      <c r="P26" s="354">
        <f t="shared" si="3"/>
        <v>1999</v>
      </c>
      <c r="Q26" s="354">
        <f t="shared" si="3"/>
        <v>2000</v>
      </c>
      <c r="R26" s="354">
        <f t="shared" si="3"/>
        <v>2001</v>
      </c>
      <c r="S26" s="354">
        <f t="shared" si="3"/>
        <v>2002</v>
      </c>
      <c r="T26" s="354">
        <f t="shared" si="3"/>
        <v>2003</v>
      </c>
      <c r="U26" s="354">
        <f t="shared" si="3"/>
        <v>2004</v>
      </c>
      <c r="V26" s="354">
        <f t="shared" si="3"/>
        <v>2005</v>
      </c>
      <c r="W26" s="354">
        <f t="shared" si="3"/>
        <v>2006</v>
      </c>
      <c r="X26" s="354">
        <f t="shared" si="3"/>
        <v>2007</v>
      </c>
      <c r="Y26" s="354">
        <f t="shared" si="3"/>
        <v>2008</v>
      </c>
      <c r="Z26" s="354">
        <f t="shared" si="3"/>
        <v>2009</v>
      </c>
      <c r="AA26" s="354">
        <f t="shared" si="3"/>
        <v>2010</v>
      </c>
      <c r="AB26" s="354">
        <f t="shared" si="3"/>
        <v>2011</v>
      </c>
      <c r="AC26" s="354">
        <f t="shared" si="3"/>
        <v>2012</v>
      </c>
      <c r="AD26" s="354">
        <f t="shared" si="3"/>
        <v>2013</v>
      </c>
      <c r="AE26" s="354">
        <f t="shared" si="3"/>
        <v>2014</v>
      </c>
    </row>
    <row r="27" spans="2:33" ht="13.5" customHeight="1">
      <c r="D27" s="294" t="s">
        <v>389</v>
      </c>
      <c r="E27" s="293"/>
      <c r="F27" s="292" t="s">
        <v>388</v>
      </c>
      <c r="G27" s="368">
        <v>83225</v>
      </c>
      <c r="H27" s="368">
        <v>81559</v>
      </c>
      <c r="I27" s="368">
        <v>85320</v>
      </c>
      <c r="J27" s="368">
        <v>82336</v>
      </c>
      <c r="K27" s="368">
        <v>85741</v>
      </c>
      <c r="L27" s="368">
        <v>82278</v>
      </c>
      <c r="M27" s="368">
        <v>77833</v>
      </c>
      <c r="N27" s="368">
        <v>71757</v>
      </c>
      <c r="O27" s="368">
        <v>68582</v>
      </c>
      <c r="P27" s="368">
        <v>75167</v>
      </c>
      <c r="Q27" s="368">
        <v>67428</v>
      </c>
      <c r="R27" s="368">
        <v>63156</v>
      </c>
      <c r="S27" s="368">
        <v>55098</v>
      </c>
      <c r="T27" s="368">
        <v>50986</v>
      </c>
      <c r="U27" s="368">
        <v>47307</v>
      </c>
      <c r="V27" s="368">
        <v>44919</v>
      </c>
      <c r="W27" s="368">
        <v>42345</v>
      </c>
      <c r="X27" s="368">
        <v>39024</v>
      </c>
      <c r="Y27" s="368">
        <v>37308</v>
      </c>
      <c r="Z27" s="368">
        <v>34449</v>
      </c>
      <c r="AA27" s="368">
        <v>34095</v>
      </c>
      <c r="AB27" s="368">
        <v>31226</v>
      </c>
      <c r="AC27" s="368">
        <v>30263</v>
      </c>
      <c r="AD27" s="368">
        <v>29588</v>
      </c>
      <c r="AE27" s="368">
        <v>29588</v>
      </c>
    </row>
    <row r="28" spans="2:33" ht="12.75">
      <c r="G28" s="29"/>
    </row>
    <row r="29" spans="2:33" ht="13.5" customHeight="1">
      <c r="G29" s="29"/>
    </row>
    <row r="30" spans="2:33" ht="13.5" customHeight="1">
      <c r="G30" s="29"/>
    </row>
    <row r="31" spans="2:33" ht="13.5" customHeight="1">
      <c r="B31" s="33" t="s">
        <v>304</v>
      </c>
      <c r="C31" s="32">
        <f>C25+2</f>
        <v>64</v>
      </c>
      <c r="D31" s="419" t="s">
        <v>387</v>
      </c>
      <c r="G31" s="29"/>
    </row>
    <row r="32" spans="2:33" ht="13.5" customHeight="1">
      <c r="D32" s="412" t="s">
        <v>343</v>
      </c>
      <c r="E32" s="411"/>
      <c r="F32" s="399" t="s">
        <v>302</v>
      </c>
      <c r="G32" s="354">
        <v>1990</v>
      </c>
      <c r="H32" s="354">
        <f t="shared" ref="H32:AE32" si="4">G32+1</f>
        <v>1991</v>
      </c>
      <c r="I32" s="354">
        <f t="shared" si="4"/>
        <v>1992</v>
      </c>
      <c r="J32" s="354">
        <f t="shared" si="4"/>
        <v>1993</v>
      </c>
      <c r="K32" s="354">
        <f t="shared" si="4"/>
        <v>1994</v>
      </c>
      <c r="L32" s="354">
        <f t="shared" si="4"/>
        <v>1995</v>
      </c>
      <c r="M32" s="354">
        <f t="shared" si="4"/>
        <v>1996</v>
      </c>
      <c r="N32" s="354">
        <f t="shared" si="4"/>
        <v>1997</v>
      </c>
      <c r="O32" s="354">
        <f t="shared" si="4"/>
        <v>1998</v>
      </c>
      <c r="P32" s="354">
        <f t="shared" si="4"/>
        <v>1999</v>
      </c>
      <c r="Q32" s="354">
        <f t="shared" si="4"/>
        <v>2000</v>
      </c>
      <c r="R32" s="354">
        <f t="shared" si="4"/>
        <v>2001</v>
      </c>
      <c r="S32" s="354">
        <f t="shared" si="4"/>
        <v>2002</v>
      </c>
      <c r="T32" s="354">
        <f t="shared" si="4"/>
        <v>2003</v>
      </c>
      <c r="U32" s="354">
        <f t="shared" si="4"/>
        <v>2004</v>
      </c>
      <c r="V32" s="354">
        <f t="shared" si="4"/>
        <v>2005</v>
      </c>
      <c r="W32" s="354">
        <f t="shared" si="4"/>
        <v>2006</v>
      </c>
      <c r="X32" s="354">
        <f t="shared" si="4"/>
        <v>2007</v>
      </c>
      <c r="Y32" s="354">
        <f t="shared" si="4"/>
        <v>2008</v>
      </c>
      <c r="Z32" s="354">
        <f t="shared" si="4"/>
        <v>2009</v>
      </c>
      <c r="AA32" s="354">
        <f t="shared" si="4"/>
        <v>2010</v>
      </c>
      <c r="AB32" s="354">
        <f t="shared" si="4"/>
        <v>2011</v>
      </c>
      <c r="AC32" s="354">
        <f t="shared" si="4"/>
        <v>2012</v>
      </c>
      <c r="AD32" s="354">
        <f t="shared" si="4"/>
        <v>2013</v>
      </c>
      <c r="AE32" s="354">
        <f t="shared" si="4"/>
        <v>2014</v>
      </c>
    </row>
    <row r="33" spans="1:31" ht="13.5" customHeight="1">
      <c r="D33" s="418" t="s">
        <v>386</v>
      </c>
      <c r="E33" s="404" t="s">
        <v>374</v>
      </c>
      <c r="F33" s="396" t="s">
        <v>381</v>
      </c>
      <c r="G33" s="345">
        <v>175.10141049976181</v>
      </c>
      <c r="H33" s="345">
        <v>410.59393734499508</v>
      </c>
      <c r="I33" s="345">
        <v>449.94301895614529</v>
      </c>
      <c r="J33" s="345">
        <v>409.92487962550399</v>
      </c>
      <c r="K33" s="345">
        <v>383.35915387689181</v>
      </c>
      <c r="L33" s="345">
        <v>391.11111700138514</v>
      </c>
      <c r="M33" s="345">
        <v>373.02025913973722</v>
      </c>
      <c r="N33" s="345">
        <v>340.17675497099816</v>
      </c>
      <c r="O33" s="345">
        <v>271.25908697719211</v>
      </c>
      <c r="P33" s="345">
        <v>210.64365950426017</v>
      </c>
      <c r="Q33" s="345">
        <v>167.37799220033975</v>
      </c>
      <c r="R33" s="345">
        <v>146.42503882174435</v>
      </c>
      <c r="S33" s="345">
        <v>94.4469265163345</v>
      </c>
      <c r="T33" s="345">
        <v>123.67626373464709</v>
      </c>
      <c r="U33" s="345">
        <v>91.962208195104338</v>
      </c>
      <c r="V33" s="345">
        <v>75.918319591693603</v>
      </c>
      <c r="W33" s="345">
        <v>55.007419304283573</v>
      </c>
      <c r="X33" s="345">
        <v>81.050482839381132</v>
      </c>
      <c r="Y33" s="345">
        <v>97.10314820551902</v>
      </c>
      <c r="Z33" s="345">
        <v>91.031299279941805</v>
      </c>
      <c r="AA33" s="345">
        <v>77.722820107573853</v>
      </c>
      <c r="AB33" s="345">
        <v>75.892613193999551</v>
      </c>
      <c r="AC33" s="345">
        <v>71.847306864978393</v>
      </c>
      <c r="AD33" s="345">
        <v>69.637302678880005</v>
      </c>
      <c r="AE33" s="345">
        <v>70.507392163560809</v>
      </c>
    </row>
    <row r="34" spans="1:31" ht="12.75">
      <c r="D34" s="417" t="s">
        <v>385</v>
      </c>
      <c r="E34" s="404" t="s">
        <v>372</v>
      </c>
      <c r="F34" s="396" t="s">
        <v>381</v>
      </c>
      <c r="G34" s="345">
        <v>245.31358950023818</v>
      </c>
      <c r="H34" s="345">
        <v>256.63606265500488</v>
      </c>
      <c r="I34" s="345">
        <v>267.05198104385471</v>
      </c>
      <c r="J34" s="345">
        <v>247.08412037449602</v>
      </c>
      <c r="K34" s="345">
        <v>240.55584612310818</v>
      </c>
      <c r="L34" s="345">
        <v>231.56788299861486</v>
      </c>
      <c r="M34" s="345">
        <v>228.18174086026278</v>
      </c>
      <c r="N34" s="345">
        <v>234.64024502900185</v>
      </c>
      <c r="O34" s="345">
        <v>226.08091302280792</v>
      </c>
      <c r="P34" s="345">
        <v>216.24934049573983</v>
      </c>
      <c r="Q34" s="345">
        <v>218.18700779966025</v>
      </c>
      <c r="R34" s="345">
        <v>187.83096117825565</v>
      </c>
      <c r="S34" s="345">
        <v>200.4190734836655</v>
      </c>
      <c r="T34" s="345">
        <v>219.88273626535292</v>
      </c>
      <c r="U34" s="345">
        <v>250.78879180489568</v>
      </c>
      <c r="V34" s="345">
        <v>294.5046804083064</v>
      </c>
      <c r="W34" s="345">
        <v>274.22658069571645</v>
      </c>
      <c r="X34" s="345">
        <v>253.41651716061887</v>
      </c>
      <c r="Y34" s="345">
        <v>243.48985179448098</v>
      </c>
      <c r="Z34" s="345">
        <v>218.4947007200582</v>
      </c>
      <c r="AA34" s="345">
        <v>214.81617989242616</v>
      </c>
      <c r="AB34" s="345">
        <v>208.03938680600044</v>
      </c>
      <c r="AC34" s="345">
        <v>209.31869313502159</v>
      </c>
      <c r="AD34" s="345">
        <v>195.18969732112001</v>
      </c>
      <c r="AE34" s="345">
        <v>191.07460783643918</v>
      </c>
    </row>
    <row r="35" spans="1:31" ht="13.5" customHeight="1">
      <c r="G35" s="29"/>
    </row>
    <row r="36" spans="1:31" ht="13.5" customHeight="1">
      <c r="G36" s="29"/>
    </row>
    <row r="37" spans="1:31" ht="12.75">
      <c r="G37" s="29"/>
      <c r="H37" s="432"/>
      <c r="I37" s="343"/>
      <c r="J37" s="343"/>
      <c r="K37" s="343"/>
      <c r="L37" s="343"/>
      <c r="M37" s="432"/>
      <c r="N37" s="343"/>
      <c r="O37" s="343"/>
      <c r="P37" s="343"/>
      <c r="Q37" s="343"/>
      <c r="R37" s="432"/>
      <c r="S37" s="343"/>
      <c r="T37" s="343"/>
      <c r="U37" s="343"/>
      <c r="V37" s="343"/>
    </row>
    <row r="38" spans="1:31" ht="13.5" customHeight="1">
      <c r="B38" s="33" t="s">
        <v>304</v>
      </c>
      <c r="C38" s="32">
        <f>C31+2</f>
        <v>66</v>
      </c>
      <c r="D38" s="29" t="s">
        <v>384</v>
      </c>
      <c r="G38" s="29"/>
    </row>
    <row r="39" spans="1:31" ht="13.5" customHeight="1">
      <c r="D39" s="342" t="s">
        <v>343</v>
      </c>
      <c r="E39" s="341"/>
      <c r="F39" s="355" t="s">
        <v>302</v>
      </c>
      <c r="G39" s="354">
        <v>1990</v>
      </c>
      <c r="H39" s="354">
        <f t="shared" ref="H39:AE39" si="5">G39+1</f>
        <v>1991</v>
      </c>
      <c r="I39" s="354">
        <f t="shared" si="5"/>
        <v>1992</v>
      </c>
      <c r="J39" s="354">
        <f t="shared" si="5"/>
        <v>1993</v>
      </c>
      <c r="K39" s="354">
        <f t="shared" si="5"/>
        <v>1994</v>
      </c>
      <c r="L39" s="354">
        <f t="shared" si="5"/>
        <v>1995</v>
      </c>
      <c r="M39" s="354">
        <f t="shared" si="5"/>
        <v>1996</v>
      </c>
      <c r="N39" s="354">
        <f t="shared" si="5"/>
        <v>1997</v>
      </c>
      <c r="O39" s="354">
        <f t="shared" si="5"/>
        <v>1998</v>
      </c>
      <c r="P39" s="354">
        <f t="shared" si="5"/>
        <v>1999</v>
      </c>
      <c r="Q39" s="354">
        <f t="shared" si="5"/>
        <v>2000</v>
      </c>
      <c r="R39" s="354">
        <f t="shared" si="5"/>
        <v>2001</v>
      </c>
      <c r="S39" s="354">
        <f t="shared" si="5"/>
        <v>2002</v>
      </c>
      <c r="T39" s="354">
        <f t="shared" si="5"/>
        <v>2003</v>
      </c>
      <c r="U39" s="354">
        <f t="shared" si="5"/>
        <v>2004</v>
      </c>
      <c r="V39" s="354">
        <f t="shared" si="5"/>
        <v>2005</v>
      </c>
      <c r="W39" s="354">
        <f t="shared" si="5"/>
        <v>2006</v>
      </c>
      <c r="X39" s="354">
        <f t="shared" si="5"/>
        <v>2007</v>
      </c>
      <c r="Y39" s="354">
        <f t="shared" si="5"/>
        <v>2008</v>
      </c>
      <c r="Z39" s="354">
        <f t="shared" si="5"/>
        <v>2009</v>
      </c>
      <c r="AA39" s="354">
        <f t="shared" si="5"/>
        <v>2010</v>
      </c>
      <c r="AB39" s="354">
        <f t="shared" si="5"/>
        <v>2011</v>
      </c>
      <c r="AC39" s="354">
        <f t="shared" si="5"/>
        <v>2012</v>
      </c>
      <c r="AD39" s="354">
        <f t="shared" si="5"/>
        <v>2013</v>
      </c>
      <c r="AE39" s="354">
        <f t="shared" si="5"/>
        <v>2014</v>
      </c>
    </row>
    <row r="40" spans="1:31" ht="24" customHeight="1">
      <c r="D40" s="416" t="s">
        <v>383</v>
      </c>
      <c r="E40" s="415"/>
      <c r="F40" s="353"/>
      <c r="G40" s="345">
        <v>420.41500000000002</v>
      </c>
      <c r="H40" s="345">
        <v>667.23</v>
      </c>
      <c r="I40" s="345">
        <v>716.995</v>
      </c>
      <c r="J40" s="345">
        <v>657.00900000000001</v>
      </c>
      <c r="K40" s="345">
        <v>623.91499999999996</v>
      </c>
      <c r="L40" s="345">
        <v>622.67899999999997</v>
      </c>
      <c r="M40" s="345">
        <v>601.202</v>
      </c>
      <c r="N40" s="345">
        <v>574.81700000000001</v>
      </c>
      <c r="O40" s="345">
        <v>497.34</v>
      </c>
      <c r="P40" s="345">
        <v>426.89299999999997</v>
      </c>
      <c r="Q40" s="345">
        <v>385.565</v>
      </c>
      <c r="R40" s="345">
        <v>334.25599999999997</v>
      </c>
      <c r="S40" s="345">
        <v>294.86599999999999</v>
      </c>
      <c r="T40" s="345">
        <v>343.55900000000003</v>
      </c>
      <c r="U40" s="345">
        <v>342.75099999999998</v>
      </c>
      <c r="V40" s="345">
        <v>370.423</v>
      </c>
      <c r="W40" s="345">
        <v>329.23399999999998</v>
      </c>
      <c r="X40" s="345">
        <v>334.46699999999998</v>
      </c>
      <c r="Y40" s="345">
        <v>340.59300000000002</v>
      </c>
      <c r="Z40" s="345">
        <v>309.52600000000001</v>
      </c>
      <c r="AA40" s="345">
        <v>292.53899999999999</v>
      </c>
      <c r="AB40" s="345">
        <v>283.93200000000002</v>
      </c>
      <c r="AC40" s="345">
        <v>281.166</v>
      </c>
      <c r="AD40" s="345">
        <v>264.827</v>
      </c>
      <c r="AE40" s="345">
        <v>261.58199999999999</v>
      </c>
    </row>
    <row r="41" spans="1:31" ht="13.5" customHeight="1">
      <c r="D41" s="352" t="s">
        <v>382</v>
      </c>
      <c r="E41" s="348"/>
      <c r="F41" s="350" t="s">
        <v>381</v>
      </c>
      <c r="G41" s="345">
        <v>234.11099999999999</v>
      </c>
      <c r="H41" s="345">
        <v>278.68599999999998</v>
      </c>
      <c r="I41" s="345">
        <v>263.56299999999999</v>
      </c>
      <c r="J41" s="345">
        <v>241.81399999999999</v>
      </c>
      <c r="K41" s="345">
        <v>238.61199999999999</v>
      </c>
      <c r="L41" s="345">
        <v>242.85900000000001</v>
      </c>
      <c r="M41" s="345">
        <v>232.77</v>
      </c>
      <c r="N41" s="345">
        <v>265.51600000000002</v>
      </c>
      <c r="O41" s="345">
        <v>275.892</v>
      </c>
      <c r="P41" s="345">
        <v>301.40100000000001</v>
      </c>
      <c r="Q41" s="345">
        <v>375.488</v>
      </c>
      <c r="R41" s="345">
        <v>399.38099999999997</v>
      </c>
      <c r="S41" s="345">
        <v>461.02300000000002</v>
      </c>
      <c r="T41" s="345">
        <v>486.50900000000001</v>
      </c>
      <c r="U41" s="345">
        <v>517.64800000000002</v>
      </c>
      <c r="V41" s="345">
        <v>540.50699999999995</v>
      </c>
      <c r="W41" s="345">
        <v>575.89800000000002</v>
      </c>
      <c r="X41" s="345">
        <v>644.52499999999998</v>
      </c>
      <c r="Y41" s="345">
        <v>632.654</v>
      </c>
      <c r="Z41" s="345">
        <v>607.67200000000003</v>
      </c>
      <c r="AA41" s="345">
        <v>560.10599999999999</v>
      </c>
      <c r="AB41" s="345">
        <v>540.51</v>
      </c>
      <c r="AC41" s="345">
        <v>477.78899999999999</v>
      </c>
      <c r="AD41" s="345">
        <v>403.45299999999997</v>
      </c>
      <c r="AE41" s="345">
        <v>364.64400000000001</v>
      </c>
    </row>
    <row r="42" spans="1:31" ht="13.5" customHeight="1">
      <c r="D42" s="352" t="s">
        <v>380</v>
      </c>
      <c r="E42" s="348"/>
      <c r="F42" s="346"/>
      <c r="G42" s="345">
        <v>654.52599999999995</v>
      </c>
      <c r="H42" s="345">
        <v>945.91600000000005</v>
      </c>
      <c r="I42" s="345">
        <v>980.55799999999999</v>
      </c>
      <c r="J42" s="345">
        <v>898.82299999999998</v>
      </c>
      <c r="K42" s="345">
        <v>862.52700000000004</v>
      </c>
      <c r="L42" s="345">
        <v>865.53800000000001</v>
      </c>
      <c r="M42" s="345">
        <v>833.97199999999998</v>
      </c>
      <c r="N42" s="345">
        <v>840.33299999999997</v>
      </c>
      <c r="O42" s="345">
        <v>773.23199999999997</v>
      </c>
      <c r="P42" s="345">
        <v>728.29399999999998</v>
      </c>
      <c r="Q42" s="345">
        <v>761.053</v>
      </c>
      <c r="R42" s="345">
        <v>733.63699999999994</v>
      </c>
      <c r="S42" s="345">
        <v>755.88900000000001</v>
      </c>
      <c r="T42" s="345">
        <v>830.06799999999998</v>
      </c>
      <c r="U42" s="345">
        <v>860.399</v>
      </c>
      <c r="V42" s="345">
        <v>910.93</v>
      </c>
      <c r="W42" s="345">
        <v>905.13199999999995</v>
      </c>
      <c r="X42" s="345">
        <v>978.99199999999996</v>
      </c>
      <c r="Y42" s="345">
        <v>973.24699999999996</v>
      </c>
      <c r="Z42" s="345">
        <v>917.19799999999998</v>
      </c>
      <c r="AA42" s="345">
        <v>852.64499999999998</v>
      </c>
      <c r="AB42" s="345">
        <v>824.44200000000001</v>
      </c>
      <c r="AC42" s="345">
        <v>758.95500000000004</v>
      </c>
      <c r="AD42" s="345">
        <v>668.28</v>
      </c>
      <c r="AE42" s="345">
        <v>626.226</v>
      </c>
    </row>
    <row r="43" spans="1:31" ht="13.5" customHeight="1">
      <c r="D43" s="550"/>
      <c r="E43" s="550"/>
      <c r="F43" s="421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  <c r="AC43" s="420"/>
      <c r="AD43" s="420"/>
      <c r="AE43" s="420"/>
    </row>
    <row r="44" spans="1:31" ht="13.5" customHeight="1">
      <c r="D44" s="550"/>
      <c r="E44" s="550"/>
      <c r="F44" s="421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  <c r="AC44" s="420"/>
      <c r="AD44" s="420"/>
      <c r="AE44" s="420"/>
    </row>
    <row r="45" spans="1:31" ht="13.5" customHeight="1">
      <c r="A45" s="29" t="s">
        <v>366</v>
      </c>
      <c r="E45" s="358"/>
      <c r="G45" s="29"/>
    </row>
    <row r="46" spans="1:31" ht="13.5" customHeight="1">
      <c r="B46" s="33" t="s">
        <v>304</v>
      </c>
      <c r="C46" s="32">
        <f>C38+3</f>
        <v>69</v>
      </c>
      <c r="D46" s="358" t="s">
        <v>379</v>
      </c>
      <c r="G46" s="29"/>
    </row>
    <row r="47" spans="1:31" ht="13.5" customHeight="1">
      <c r="D47" s="342" t="s">
        <v>343</v>
      </c>
      <c r="E47" s="341"/>
      <c r="F47" s="355" t="s">
        <v>302</v>
      </c>
      <c r="G47" s="354">
        <v>1990</v>
      </c>
      <c r="H47" s="354">
        <f t="shared" ref="H47:AE47" si="6">G47+1</f>
        <v>1991</v>
      </c>
      <c r="I47" s="354">
        <f t="shared" si="6"/>
        <v>1992</v>
      </c>
      <c r="J47" s="354">
        <f t="shared" si="6"/>
        <v>1993</v>
      </c>
      <c r="K47" s="354">
        <f t="shared" si="6"/>
        <v>1994</v>
      </c>
      <c r="L47" s="354">
        <f t="shared" si="6"/>
        <v>1995</v>
      </c>
      <c r="M47" s="354">
        <f t="shared" si="6"/>
        <v>1996</v>
      </c>
      <c r="N47" s="354">
        <f t="shared" si="6"/>
        <v>1997</v>
      </c>
      <c r="O47" s="354">
        <f t="shared" si="6"/>
        <v>1998</v>
      </c>
      <c r="P47" s="354">
        <f t="shared" si="6"/>
        <v>1999</v>
      </c>
      <c r="Q47" s="354">
        <f t="shared" si="6"/>
        <v>2000</v>
      </c>
      <c r="R47" s="354">
        <f t="shared" si="6"/>
        <v>2001</v>
      </c>
      <c r="S47" s="354">
        <f t="shared" si="6"/>
        <v>2002</v>
      </c>
      <c r="T47" s="354">
        <f t="shared" si="6"/>
        <v>2003</v>
      </c>
      <c r="U47" s="354">
        <f t="shared" si="6"/>
        <v>2004</v>
      </c>
      <c r="V47" s="354">
        <f t="shared" si="6"/>
        <v>2005</v>
      </c>
      <c r="W47" s="354">
        <f t="shared" si="6"/>
        <v>2006</v>
      </c>
      <c r="X47" s="354">
        <f t="shared" si="6"/>
        <v>2007</v>
      </c>
      <c r="Y47" s="354">
        <f t="shared" si="6"/>
        <v>2008</v>
      </c>
      <c r="Z47" s="354">
        <f t="shared" si="6"/>
        <v>2009</v>
      </c>
      <c r="AA47" s="354">
        <f t="shared" si="6"/>
        <v>2010</v>
      </c>
      <c r="AB47" s="354">
        <f t="shared" si="6"/>
        <v>2011</v>
      </c>
      <c r="AC47" s="354">
        <f t="shared" si="6"/>
        <v>2012</v>
      </c>
      <c r="AD47" s="354">
        <f t="shared" si="6"/>
        <v>2013</v>
      </c>
      <c r="AE47" s="354">
        <f t="shared" si="6"/>
        <v>2014</v>
      </c>
    </row>
    <row r="48" spans="1:31" ht="13.5" customHeight="1">
      <c r="D48" s="390" t="s">
        <v>378</v>
      </c>
      <c r="E48" s="389"/>
      <c r="F48" s="414" t="s">
        <v>377</v>
      </c>
      <c r="G48" s="345">
        <v>204.163591</v>
      </c>
      <c r="H48" s="345">
        <v>215.60745499999996</v>
      </c>
      <c r="I48" s="345">
        <v>229.07370700000001</v>
      </c>
      <c r="J48" s="345">
        <v>233.24206000000001</v>
      </c>
      <c r="K48" s="345">
        <v>245.02672300000003</v>
      </c>
      <c r="L48" s="345">
        <v>241.34959700000002</v>
      </c>
      <c r="M48" s="345">
        <v>242.30723600000007</v>
      </c>
      <c r="N48" s="345">
        <v>249.932467</v>
      </c>
      <c r="O48" s="345">
        <v>242.86093199999999</v>
      </c>
      <c r="P48" s="345">
        <v>240.493369</v>
      </c>
      <c r="Q48" s="345">
        <v>242.38874600000003</v>
      </c>
      <c r="R48" s="345">
        <v>234.48201299999997</v>
      </c>
      <c r="S48" s="345">
        <v>234.964381</v>
      </c>
      <c r="T48" s="345">
        <v>237.028718</v>
      </c>
      <c r="U48" s="345">
        <v>234.04625700000003</v>
      </c>
      <c r="V48" s="345">
        <v>241.11349000000001</v>
      </c>
      <c r="W48" s="345">
        <v>230.80924300000001</v>
      </c>
      <c r="X48" s="345">
        <v>233.6326</v>
      </c>
      <c r="Y48" s="345">
        <v>223.97480400000001</v>
      </c>
      <c r="Z48" s="345">
        <v>209.57208700000001</v>
      </c>
      <c r="AA48" s="345">
        <v>208.57198499999998</v>
      </c>
      <c r="AB48" s="345">
        <v>196.71989499999998</v>
      </c>
      <c r="AC48" s="345">
        <v>197.35946999999999</v>
      </c>
      <c r="AD48" s="345">
        <v>200.17367061905477</v>
      </c>
      <c r="AE48" s="345">
        <v>188.7754246007145</v>
      </c>
    </row>
    <row r="49" spans="2:31" ht="12.75">
      <c r="G49" s="29"/>
    </row>
    <row r="50" spans="2:31" ht="12.75">
      <c r="G50" s="29"/>
    </row>
    <row r="51" spans="2:31" ht="12.75">
      <c r="G51" s="29"/>
    </row>
    <row r="52" spans="2:31" ht="13.5" customHeight="1">
      <c r="B52" s="33" t="s">
        <v>304</v>
      </c>
      <c r="C52" s="32">
        <f>C46+3</f>
        <v>72</v>
      </c>
      <c r="D52" s="413" t="s">
        <v>376</v>
      </c>
      <c r="G52" s="29"/>
    </row>
    <row r="53" spans="2:31" ht="13.5" customHeight="1">
      <c r="D53" s="412" t="s">
        <v>343</v>
      </c>
      <c r="E53" s="411"/>
      <c r="F53" s="399" t="s">
        <v>302</v>
      </c>
      <c r="G53" s="354">
        <v>1990</v>
      </c>
      <c r="H53" s="354">
        <f t="shared" ref="H53:AE53" si="7">G53+1</f>
        <v>1991</v>
      </c>
      <c r="I53" s="354">
        <f t="shared" si="7"/>
        <v>1992</v>
      </c>
      <c r="J53" s="354">
        <f t="shared" si="7"/>
        <v>1993</v>
      </c>
      <c r="K53" s="354">
        <f t="shared" si="7"/>
        <v>1994</v>
      </c>
      <c r="L53" s="354">
        <f t="shared" si="7"/>
        <v>1995</v>
      </c>
      <c r="M53" s="354">
        <f t="shared" si="7"/>
        <v>1996</v>
      </c>
      <c r="N53" s="354">
        <f t="shared" si="7"/>
        <v>1997</v>
      </c>
      <c r="O53" s="354">
        <f t="shared" si="7"/>
        <v>1998</v>
      </c>
      <c r="P53" s="354">
        <f t="shared" si="7"/>
        <v>1999</v>
      </c>
      <c r="Q53" s="354">
        <f t="shared" si="7"/>
        <v>2000</v>
      </c>
      <c r="R53" s="354">
        <f t="shared" si="7"/>
        <v>2001</v>
      </c>
      <c r="S53" s="354">
        <f t="shared" si="7"/>
        <v>2002</v>
      </c>
      <c r="T53" s="354">
        <f t="shared" si="7"/>
        <v>2003</v>
      </c>
      <c r="U53" s="354">
        <f t="shared" si="7"/>
        <v>2004</v>
      </c>
      <c r="V53" s="354">
        <f t="shared" si="7"/>
        <v>2005</v>
      </c>
      <c r="W53" s="354">
        <f t="shared" si="7"/>
        <v>2006</v>
      </c>
      <c r="X53" s="354">
        <f t="shared" si="7"/>
        <v>2007</v>
      </c>
      <c r="Y53" s="354">
        <f t="shared" si="7"/>
        <v>2008</v>
      </c>
      <c r="Z53" s="354">
        <f t="shared" si="7"/>
        <v>2009</v>
      </c>
      <c r="AA53" s="354">
        <f t="shared" si="7"/>
        <v>2010</v>
      </c>
      <c r="AB53" s="354">
        <f t="shared" si="7"/>
        <v>2011</v>
      </c>
      <c r="AC53" s="354">
        <f t="shared" si="7"/>
        <v>2012</v>
      </c>
      <c r="AD53" s="354">
        <f t="shared" si="7"/>
        <v>2013</v>
      </c>
      <c r="AE53" s="354">
        <f t="shared" si="7"/>
        <v>2014</v>
      </c>
    </row>
    <row r="54" spans="2:31" ht="12.75">
      <c r="D54" s="410" t="s">
        <v>375</v>
      </c>
      <c r="E54" s="404" t="s">
        <v>374</v>
      </c>
      <c r="F54" s="409"/>
      <c r="G54" s="408">
        <v>341.52300000000002</v>
      </c>
      <c r="H54" s="408">
        <v>416.71899999999999</v>
      </c>
      <c r="I54" s="408">
        <v>460.16699999999997</v>
      </c>
      <c r="J54" s="408">
        <v>406.839</v>
      </c>
      <c r="K54" s="408">
        <v>424.80200000000002</v>
      </c>
      <c r="L54" s="408">
        <v>373.55399999999997</v>
      </c>
      <c r="M54" s="408">
        <v>383.81</v>
      </c>
      <c r="N54" s="408">
        <v>375.73500000000001</v>
      </c>
      <c r="O54" s="408">
        <v>356.37</v>
      </c>
      <c r="P54" s="408">
        <v>333.00900000000001</v>
      </c>
      <c r="Q54" s="408">
        <v>349.63200000000001</v>
      </c>
      <c r="R54" s="408">
        <v>299.58100000000002</v>
      </c>
      <c r="S54" s="408">
        <v>378.18200000000002</v>
      </c>
      <c r="T54" s="408">
        <v>363.03399999999999</v>
      </c>
      <c r="U54" s="408">
        <v>403.32900000000001</v>
      </c>
      <c r="V54" s="408">
        <v>361.13099999999997</v>
      </c>
      <c r="W54" s="408">
        <v>355.06900000000002</v>
      </c>
      <c r="X54" s="408">
        <v>213.899</v>
      </c>
      <c r="Y54" s="408">
        <v>190.37</v>
      </c>
      <c r="Z54" s="408">
        <v>191.029</v>
      </c>
      <c r="AA54" s="408">
        <v>188.208</v>
      </c>
      <c r="AB54" s="408">
        <v>190.209</v>
      </c>
      <c r="AC54" s="408">
        <v>195.74600000000001</v>
      </c>
      <c r="AD54" s="408">
        <v>195.74799999999999</v>
      </c>
      <c r="AE54" s="408">
        <v>195.74799999999999</v>
      </c>
    </row>
    <row r="55" spans="2:31" ht="15.75">
      <c r="D55" s="407" t="s">
        <v>373</v>
      </c>
      <c r="E55" s="404" t="s">
        <v>372</v>
      </c>
      <c r="F55" s="406" t="s">
        <v>371</v>
      </c>
      <c r="G55" s="395">
        <v>1724.181</v>
      </c>
      <c r="H55" s="395">
        <v>1756.1959999999999</v>
      </c>
      <c r="I55" s="395">
        <v>1695.018</v>
      </c>
      <c r="J55" s="395">
        <v>1821.7560000000001</v>
      </c>
      <c r="K55" s="395">
        <v>1847.508</v>
      </c>
      <c r="L55" s="395">
        <v>1863.0519999999999</v>
      </c>
      <c r="M55" s="395">
        <v>1825.6079999999999</v>
      </c>
      <c r="N55" s="395">
        <v>1924.809</v>
      </c>
      <c r="O55" s="395">
        <v>1940.5540000000001</v>
      </c>
      <c r="P55" s="395">
        <v>1979.575</v>
      </c>
      <c r="Q55" s="395">
        <v>2149.3229999999999</v>
      </c>
      <c r="R55" s="395">
        <v>2165.9960000000001</v>
      </c>
      <c r="S55" s="395">
        <v>2374.212</v>
      </c>
      <c r="T55" s="395">
        <v>2451.09</v>
      </c>
      <c r="U55" s="395">
        <v>2554.0219999999999</v>
      </c>
      <c r="V55" s="395">
        <v>2778.7660000000001</v>
      </c>
      <c r="W55" s="395">
        <v>3052.9</v>
      </c>
      <c r="X55" s="395">
        <v>3515.308</v>
      </c>
      <c r="Y55" s="395">
        <v>3515.2139999999999</v>
      </c>
      <c r="Z55" s="395">
        <v>3364.3780000000002</v>
      </c>
      <c r="AA55" s="395">
        <v>3154.6120000000001</v>
      </c>
      <c r="AB55" s="395">
        <v>3143.9430000000002</v>
      </c>
      <c r="AC55" s="395">
        <v>2981.2049999999999</v>
      </c>
      <c r="AD55" s="395">
        <v>2743.9879999999998</v>
      </c>
      <c r="AE55" s="395">
        <v>2550.1419999999998</v>
      </c>
    </row>
    <row r="56" spans="2:31" ht="12.75">
      <c r="D56" s="405"/>
      <c r="E56" s="404" t="s">
        <v>183</v>
      </c>
      <c r="F56" s="403"/>
      <c r="G56" s="395">
        <v>2065.7040000000002</v>
      </c>
      <c r="H56" s="395">
        <v>2172.915</v>
      </c>
      <c r="I56" s="395">
        <v>2155.1849999999999</v>
      </c>
      <c r="J56" s="395">
        <v>2228.5949999999998</v>
      </c>
      <c r="K56" s="395">
        <v>2272.31</v>
      </c>
      <c r="L56" s="395">
        <v>2236.6060000000002</v>
      </c>
      <c r="M56" s="395">
        <v>2209.4180000000001</v>
      </c>
      <c r="N56" s="395">
        <v>2300.5439999999999</v>
      </c>
      <c r="O56" s="395">
        <v>2296.924</v>
      </c>
      <c r="P56" s="395">
        <v>2312.5839999999998</v>
      </c>
      <c r="Q56" s="395">
        <v>2498.9549999999999</v>
      </c>
      <c r="R56" s="395">
        <v>2465.5770000000002</v>
      </c>
      <c r="S56" s="395">
        <v>2752.3939999999998</v>
      </c>
      <c r="T56" s="395">
        <v>2814.1239999999998</v>
      </c>
      <c r="U56" s="395">
        <v>2957.3510000000001</v>
      </c>
      <c r="V56" s="395">
        <v>3139.8969999999999</v>
      </c>
      <c r="W56" s="395">
        <v>3407.9690000000001</v>
      </c>
      <c r="X56" s="395">
        <v>3729.2069999999999</v>
      </c>
      <c r="Y56" s="395">
        <v>3705.5839999999998</v>
      </c>
      <c r="Z56" s="395">
        <v>3555.4070000000002</v>
      </c>
      <c r="AA56" s="395">
        <v>3342.82</v>
      </c>
      <c r="AB56" s="395">
        <v>3334.152</v>
      </c>
      <c r="AC56" s="395">
        <v>3176.951</v>
      </c>
      <c r="AD56" s="395">
        <v>2939.7359999999999</v>
      </c>
      <c r="AE56" s="395">
        <v>2745.89</v>
      </c>
    </row>
    <row r="57" spans="2:31" ht="12.75">
      <c r="D57" s="402" t="s">
        <v>370</v>
      </c>
      <c r="E57" s="293"/>
      <c r="F57" s="396" t="s">
        <v>345</v>
      </c>
      <c r="G57" s="395">
        <v>1230</v>
      </c>
      <c r="H57" s="395">
        <v>1215</v>
      </c>
      <c r="I57" s="395">
        <v>1196</v>
      </c>
      <c r="J57" s="395">
        <v>1156</v>
      </c>
      <c r="K57" s="395">
        <v>1097</v>
      </c>
      <c r="L57" s="395">
        <v>1205</v>
      </c>
      <c r="M57" s="395">
        <v>1209</v>
      </c>
      <c r="N57" s="395">
        <v>1167</v>
      </c>
      <c r="O57" s="395">
        <v>1151</v>
      </c>
      <c r="P57" s="395">
        <v>1164</v>
      </c>
      <c r="Q57" s="395">
        <v>1137</v>
      </c>
      <c r="R57" s="395">
        <v>1106</v>
      </c>
      <c r="S57" s="395">
        <v>1107</v>
      </c>
      <c r="T57" s="395">
        <v>1130</v>
      </c>
      <c r="U57" s="395">
        <v>1106</v>
      </c>
      <c r="V57" s="395">
        <v>1115</v>
      </c>
      <c r="W57" s="395">
        <v>1126</v>
      </c>
      <c r="X57" s="395">
        <v>1099</v>
      </c>
      <c r="Y57" s="395">
        <v>1065</v>
      </c>
      <c r="Z57" s="395">
        <v>1049</v>
      </c>
      <c r="AA57" s="395">
        <v>1046</v>
      </c>
      <c r="AB57" s="395">
        <v>1047</v>
      </c>
      <c r="AC57" s="395">
        <v>1038</v>
      </c>
      <c r="AD57" s="395">
        <v>1059</v>
      </c>
      <c r="AE57" s="395">
        <v>1059</v>
      </c>
    </row>
    <row r="58" spans="2:31" ht="12.75">
      <c r="D58" s="29"/>
      <c r="E58" s="318"/>
      <c r="F58" s="318"/>
      <c r="G58" s="394"/>
      <c r="H58" s="394"/>
      <c r="I58" s="394"/>
      <c r="J58" s="394"/>
      <c r="K58" s="394"/>
      <c r="L58" s="394"/>
      <c r="M58" s="394"/>
      <c r="N58" s="394"/>
      <c r="O58" s="394"/>
      <c r="P58" s="394"/>
      <c r="Q58" s="394"/>
      <c r="R58" s="394"/>
      <c r="S58" s="394"/>
      <c r="T58" s="394"/>
      <c r="U58" s="394"/>
      <c r="V58" s="394"/>
      <c r="W58" s="394"/>
      <c r="X58" s="394"/>
      <c r="Y58" s="394"/>
      <c r="Z58" s="394"/>
      <c r="AA58" s="394"/>
      <c r="AB58" s="394"/>
      <c r="AC58" s="394"/>
      <c r="AD58" s="394"/>
    </row>
    <row r="59" spans="2:31" ht="12.75">
      <c r="D59" s="29"/>
      <c r="E59" s="318"/>
      <c r="F59" s="318"/>
      <c r="G59" s="394"/>
      <c r="H59" s="394"/>
      <c r="I59" s="394"/>
      <c r="J59" s="394"/>
      <c r="K59" s="394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4"/>
      <c r="X59" s="394"/>
      <c r="Y59" s="394"/>
      <c r="Z59" s="394"/>
      <c r="AA59" s="394"/>
      <c r="AB59" s="394"/>
      <c r="AC59" s="394"/>
      <c r="AD59" s="394"/>
    </row>
    <row r="60" spans="2:31" ht="12.75">
      <c r="D60" s="29"/>
      <c r="E60" s="318"/>
      <c r="F60" s="318"/>
      <c r="G60" s="394"/>
      <c r="H60" s="394"/>
      <c r="I60" s="394"/>
      <c r="J60" s="394"/>
      <c r="K60" s="394"/>
      <c r="L60" s="394"/>
      <c r="M60" s="394"/>
      <c r="N60" s="394"/>
      <c r="O60" s="394"/>
      <c r="P60" s="394"/>
      <c r="Q60" s="394"/>
      <c r="R60" s="394"/>
      <c r="S60" s="394"/>
      <c r="T60" s="394"/>
      <c r="U60" s="394"/>
      <c r="V60" s="394"/>
      <c r="W60" s="394"/>
      <c r="X60" s="394"/>
      <c r="Y60" s="394"/>
      <c r="Z60" s="394"/>
      <c r="AA60" s="394"/>
      <c r="AB60" s="394"/>
      <c r="AC60" s="394"/>
      <c r="AD60" s="394"/>
    </row>
    <row r="61" spans="2:31" ht="12.75">
      <c r="B61" s="33" t="s">
        <v>304</v>
      </c>
      <c r="C61" s="32">
        <f>C52+3</f>
        <v>75</v>
      </c>
      <c r="D61" s="372" t="s">
        <v>419</v>
      </c>
      <c r="E61" s="318"/>
      <c r="F61" s="318"/>
      <c r="G61" s="394"/>
      <c r="H61" s="394"/>
      <c r="I61" s="394"/>
      <c r="J61" s="394"/>
      <c r="K61" s="394"/>
      <c r="L61" s="394"/>
      <c r="M61" s="394"/>
      <c r="N61" s="394"/>
      <c r="O61" s="394"/>
      <c r="P61" s="394"/>
      <c r="Q61" s="394"/>
      <c r="R61" s="394"/>
      <c r="S61" s="394"/>
      <c r="U61" s="394"/>
      <c r="V61" s="394"/>
      <c r="W61" s="394"/>
      <c r="X61" s="394"/>
      <c r="Y61" s="394"/>
      <c r="Z61" s="394"/>
      <c r="AA61" s="394"/>
      <c r="AB61" s="394"/>
      <c r="AC61" s="394"/>
      <c r="AD61" s="394"/>
    </row>
    <row r="62" spans="2:31" ht="12.75">
      <c r="D62" s="355" t="s">
        <v>343</v>
      </c>
      <c r="E62" s="294"/>
      <c r="F62" s="302"/>
      <c r="G62" s="435"/>
      <c r="H62" s="435"/>
      <c r="I62" s="435"/>
      <c r="J62" s="435"/>
      <c r="K62" s="435"/>
      <c r="L62" s="435"/>
      <c r="M62" s="435"/>
      <c r="N62" s="435"/>
      <c r="O62" s="435"/>
      <c r="P62" s="435"/>
      <c r="Q62" s="435"/>
      <c r="R62" s="435"/>
      <c r="S62" s="435"/>
      <c r="T62" s="553"/>
      <c r="U62" s="354" t="s">
        <v>423</v>
      </c>
      <c r="V62" s="354">
        <v>2005</v>
      </c>
      <c r="W62" s="354">
        <f t="shared" ref="W62" si="8">V62+1</f>
        <v>2006</v>
      </c>
      <c r="X62" s="354">
        <f t="shared" ref="X62" si="9">W62+1</f>
        <v>2007</v>
      </c>
      <c r="Y62" s="354">
        <f t="shared" ref="Y62" si="10">X62+1</f>
        <v>2008</v>
      </c>
      <c r="Z62" s="354">
        <f t="shared" ref="Z62" si="11">Y62+1</f>
        <v>2009</v>
      </c>
      <c r="AA62" s="354">
        <f t="shared" ref="AA62" si="12">Z62+1</f>
        <v>2010</v>
      </c>
      <c r="AB62" s="354">
        <f t="shared" ref="AB62" si="13">AA62+1</f>
        <v>2011</v>
      </c>
      <c r="AC62" s="354">
        <f t="shared" ref="AC62" si="14">AB62+1</f>
        <v>2012</v>
      </c>
      <c r="AD62" s="354">
        <f t="shared" ref="AD62" si="15">AC62+1</f>
        <v>2013</v>
      </c>
      <c r="AE62" s="354">
        <f t="shared" ref="AE62" si="16">AD62+1</f>
        <v>2014</v>
      </c>
    </row>
    <row r="63" spans="2:31" ht="24">
      <c r="D63" s="437" t="s">
        <v>420</v>
      </c>
      <c r="E63" s="294"/>
      <c r="F63" s="302"/>
      <c r="G63" s="436"/>
      <c r="H63" s="436"/>
      <c r="I63" s="436"/>
      <c r="J63" s="436"/>
      <c r="K63" s="436"/>
      <c r="L63" s="436"/>
      <c r="M63" s="436"/>
      <c r="N63" s="436"/>
      <c r="O63" s="436"/>
      <c r="P63" s="436"/>
      <c r="Q63" s="436"/>
      <c r="R63" s="436"/>
      <c r="S63" s="436"/>
      <c r="T63" s="553"/>
      <c r="U63" s="314">
        <v>0.21989276620800996</v>
      </c>
      <c r="V63" s="314">
        <v>0.19010746040007884</v>
      </c>
      <c r="W63" s="314">
        <v>0.16032215459214769</v>
      </c>
      <c r="X63" s="314">
        <v>0.13053684878421656</v>
      </c>
      <c r="Y63" s="314">
        <v>0.10075154297628545</v>
      </c>
      <c r="Z63" s="314">
        <v>0.10040348416857174</v>
      </c>
      <c r="AA63" s="314">
        <v>7.1294721420430487E-2</v>
      </c>
      <c r="AB63" s="314">
        <v>3.7287806367023009E-2</v>
      </c>
      <c r="AC63" s="314">
        <v>7.3016905574189814E-2</v>
      </c>
      <c r="AD63" s="314">
        <v>6.2291567516681128E-2</v>
      </c>
      <c r="AE63" s="314">
        <v>7.0267285292720402E-2</v>
      </c>
    </row>
    <row r="64" spans="2:31" ht="12.75">
      <c r="D64" s="292" t="s">
        <v>421</v>
      </c>
      <c r="E64" s="294"/>
      <c r="F64" s="302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  <c r="S64" s="434"/>
      <c r="T64" s="554"/>
      <c r="U64" s="314">
        <v>8.6592217178759645E-2</v>
      </c>
      <c r="V64" s="314">
        <v>7.6841654447878424E-2</v>
      </c>
      <c r="W64" s="314">
        <v>6.7091091716997189E-2</v>
      </c>
      <c r="X64" s="314">
        <v>5.7340528986115975E-2</v>
      </c>
      <c r="Y64" s="314">
        <v>4.7589966255234754E-2</v>
      </c>
      <c r="Z64" s="314">
        <v>3.7839403524353533E-2</v>
      </c>
      <c r="AA64" s="314">
        <v>2.8088840793472312E-2</v>
      </c>
      <c r="AB64" s="314">
        <v>1.8338278062591098E-2</v>
      </c>
      <c r="AC64" s="314">
        <v>1.3492872533936502E-2</v>
      </c>
      <c r="AD64" s="314">
        <v>9.1376046639573168E-3</v>
      </c>
      <c r="AE64" s="314">
        <v>5.2026081237437046E-3</v>
      </c>
    </row>
    <row r="65" spans="1:31" ht="12.75">
      <c r="D65" s="292" t="s">
        <v>422</v>
      </c>
      <c r="E65" s="294"/>
      <c r="F65" s="302"/>
      <c r="G65" s="434"/>
      <c r="H65" s="434"/>
      <c r="I65" s="434"/>
      <c r="J65" s="434"/>
      <c r="K65" s="434"/>
      <c r="L65" s="434"/>
      <c r="M65" s="434"/>
      <c r="N65" s="434"/>
      <c r="O65" s="434"/>
      <c r="P65" s="434"/>
      <c r="Q65" s="434"/>
      <c r="R65" s="434"/>
      <c r="S65" s="434"/>
      <c r="T65" s="361"/>
      <c r="U65" s="314">
        <v>0.30648498338676955</v>
      </c>
      <c r="V65" s="314">
        <v>0.26694911484795725</v>
      </c>
      <c r="W65" s="314">
        <v>0.22741324630914489</v>
      </c>
      <c r="X65" s="314">
        <v>0.18787737777033253</v>
      </c>
      <c r="Y65" s="314">
        <v>0.1483415092315202</v>
      </c>
      <c r="Z65" s="314">
        <v>0.13824288769292528</v>
      </c>
      <c r="AA65" s="314">
        <v>9.9383562213902793E-2</v>
      </c>
      <c r="AB65" s="314">
        <v>5.5626084429614107E-2</v>
      </c>
      <c r="AC65" s="314">
        <v>8.6509778108126309E-2</v>
      </c>
      <c r="AD65" s="314">
        <v>7.1429172180638448E-2</v>
      </c>
      <c r="AE65" s="314">
        <v>7.5469893416464109E-2</v>
      </c>
    </row>
    <row r="66" spans="1:31" ht="12.75">
      <c r="D66" s="29"/>
      <c r="E66" s="318"/>
      <c r="F66" s="318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4"/>
      <c r="X66" s="394"/>
      <c r="Y66" s="394"/>
      <c r="Z66" s="394"/>
      <c r="AA66" s="394"/>
      <c r="AB66" s="394"/>
      <c r="AC66" s="394"/>
      <c r="AD66" s="394"/>
    </row>
    <row r="67" spans="1:31" ht="12.75">
      <c r="D67" s="29"/>
      <c r="E67" s="318"/>
      <c r="F67" s="318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394"/>
      <c r="AC67" s="394"/>
      <c r="AD67" s="394"/>
    </row>
    <row r="68" spans="1:31" ht="12.75">
      <c r="D68" s="29"/>
      <c r="E68" s="318"/>
      <c r="F68" s="318"/>
      <c r="G68" s="394"/>
      <c r="H68" s="432"/>
      <c r="I68" s="343"/>
      <c r="J68" s="343"/>
      <c r="K68" s="343"/>
      <c r="L68" s="343"/>
      <c r="M68" s="432"/>
      <c r="N68" s="343"/>
      <c r="O68" s="343"/>
      <c r="P68" s="343"/>
      <c r="Q68" s="343"/>
      <c r="R68" s="432"/>
      <c r="S68" s="343"/>
      <c r="T68" s="343"/>
      <c r="U68" s="343"/>
      <c r="V68" s="551"/>
      <c r="W68" s="551"/>
      <c r="X68" s="394"/>
      <c r="Y68" s="394"/>
      <c r="Z68" s="394"/>
      <c r="AA68" s="394"/>
      <c r="AB68" s="394"/>
      <c r="AC68" s="394"/>
      <c r="AD68" s="394"/>
    </row>
    <row r="69" spans="1:31" ht="12.75">
      <c r="B69" s="33" t="s">
        <v>304</v>
      </c>
      <c r="C69" s="32">
        <f>C61+1</f>
        <v>76</v>
      </c>
      <c r="D69" s="372" t="s">
        <v>369</v>
      </c>
      <c r="F69" s="372"/>
      <c r="G69" s="29"/>
    </row>
    <row r="70" spans="1:31" ht="12.75">
      <c r="D70" s="401" t="s">
        <v>343</v>
      </c>
      <c r="E70" s="400"/>
      <c r="F70" s="399" t="s">
        <v>302</v>
      </c>
      <c r="G70" s="354">
        <v>1990</v>
      </c>
      <c r="H70" s="354">
        <f t="shared" ref="H70:AE70" si="17">G70+1</f>
        <v>1991</v>
      </c>
      <c r="I70" s="354">
        <f t="shared" si="17"/>
        <v>1992</v>
      </c>
      <c r="J70" s="354">
        <f t="shared" si="17"/>
        <v>1993</v>
      </c>
      <c r="K70" s="354">
        <f t="shared" si="17"/>
        <v>1994</v>
      </c>
      <c r="L70" s="354">
        <f t="shared" si="17"/>
        <v>1995</v>
      </c>
      <c r="M70" s="354">
        <f t="shared" si="17"/>
        <v>1996</v>
      </c>
      <c r="N70" s="354">
        <f t="shared" si="17"/>
        <v>1997</v>
      </c>
      <c r="O70" s="354">
        <f t="shared" si="17"/>
        <v>1998</v>
      </c>
      <c r="P70" s="354">
        <f t="shared" si="17"/>
        <v>1999</v>
      </c>
      <c r="Q70" s="354">
        <f t="shared" si="17"/>
        <v>2000</v>
      </c>
      <c r="R70" s="354">
        <f t="shared" si="17"/>
        <v>2001</v>
      </c>
      <c r="S70" s="354">
        <f t="shared" si="17"/>
        <v>2002</v>
      </c>
      <c r="T70" s="354">
        <f t="shared" si="17"/>
        <v>2003</v>
      </c>
      <c r="U70" s="354">
        <f t="shared" si="17"/>
        <v>2004</v>
      </c>
      <c r="V70" s="354">
        <f t="shared" si="17"/>
        <v>2005</v>
      </c>
      <c r="W70" s="354">
        <f t="shared" si="17"/>
        <v>2006</v>
      </c>
      <c r="X70" s="354">
        <f t="shared" si="17"/>
        <v>2007</v>
      </c>
      <c r="Y70" s="354">
        <f t="shared" si="17"/>
        <v>2008</v>
      </c>
      <c r="Z70" s="354">
        <f t="shared" si="17"/>
        <v>2009</v>
      </c>
      <c r="AA70" s="354">
        <f t="shared" si="17"/>
        <v>2010</v>
      </c>
      <c r="AB70" s="354">
        <f t="shared" si="17"/>
        <v>2011</v>
      </c>
      <c r="AC70" s="354">
        <f t="shared" si="17"/>
        <v>2012</v>
      </c>
      <c r="AD70" s="354">
        <f t="shared" si="17"/>
        <v>2013</v>
      </c>
      <c r="AE70" s="354">
        <f t="shared" si="17"/>
        <v>2014</v>
      </c>
    </row>
    <row r="71" spans="1:31" ht="15.75">
      <c r="D71" s="398" t="s">
        <v>369</v>
      </c>
      <c r="E71" s="397"/>
      <c r="F71" s="396" t="s">
        <v>368</v>
      </c>
      <c r="G71" s="395">
        <v>2066.9459999999999</v>
      </c>
      <c r="H71" s="395">
        <v>2182.6979999999999</v>
      </c>
      <c r="I71" s="395">
        <v>2228.8519999999999</v>
      </c>
      <c r="J71" s="395">
        <v>2271.44</v>
      </c>
      <c r="K71" s="395">
        <v>2296.857</v>
      </c>
      <c r="L71" s="395">
        <v>2339.4850000000001</v>
      </c>
      <c r="M71" s="395">
        <v>2386.7579999999998</v>
      </c>
      <c r="N71" s="395">
        <v>2471.3069999999998</v>
      </c>
      <c r="O71" s="395">
        <v>2455.3150000000001</v>
      </c>
      <c r="P71" s="395">
        <v>2457.7739999999999</v>
      </c>
      <c r="Q71" s="395">
        <v>2617.1480000000001</v>
      </c>
      <c r="R71" s="395">
        <v>2589.8069999999998</v>
      </c>
      <c r="S71" s="395">
        <v>2853.97</v>
      </c>
      <c r="T71" s="395">
        <v>3032.2449999999999</v>
      </c>
      <c r="U71" s="395">
        <v>3113.9659999999999</v>
      </c>
      <c r="V71" s="395">
        <v>3329.4940000000001</v>
      </c>
      <c r="W71" s="395">
        <v>3549.442</v>
      </c>
      <c r="X71" s="395">
        <v>3980.681</v>
      </c>
      <c r="Y71" s="395">
        <v>3911.422</v>
      </c>
      <c r="Z71" s="395">
        <v>3918.1329999999998</v>
      </c>
      <c r="AA71" s="395">
        <v>4019.7469999999998</v>
      </c>
      <c r="AB71" s="395">
        <v>4208.4669999999996</v>
      </c>
      <c r="AC71" s="395">
        <v>3928.0039999999999</v>
      </c>
      <c r="AD71" s="395">
        <v>3789.7620000000002</v>
      </c>
      <c r="AE71" s="395">
        <v>3791.9540000000002</v>
      </c>
    </row>
    <row r="72" spans="1:31" ht="12.75">
      <c r="D72" s="29"/>
      <c r="G72" s="394"/>
      <c r="H72" s="394"/>
      <c r="I72" s="394"/>
      <c r="J72" s="394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4"/>
      <c r="X72" s="394"/>
      <c r="Y72" s="394"/>
      <c r="Z72" s="394"/>
      <c r="AA72" s="394"/>
      <c r="AB72" s="394"/>
      <c r="AC72" s="394"/>
      <c r="AD72" s="394"/>
    </row>
    <row r="73" spans="1:31" ht="12.75">
      <c r="D73" s="29"/>
      <c r="G73" s="394"/>
      <c r="H73" s="394"/>
      <c r="I73" s="394"/>
      <c r="J73" s="394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4"/>
      <c r="X73" s="394"/>
      <c r="Y73" s="394"/>
      <c r="Z73" s="394"/>
      <c r="AA73" s="394"/>
      <c r="AB73" s="394"/>
      <c r="AC73" s="394"/>
      <c r="AD73" s="394"/>
    </row>
    <row r="74" spans="1:31" ht="12.75">
      <c r="E74" s="358"/>
      <c r="G74" s="29"/>
    </row>
    <row r="75" spans="1:31" ht="13.5" customHeight="1">
      <c r="B75" s="33" t="s">
        <v>304</v>
      </c>
      <c r="C75" s="32">
        <f>C69+1</f>
        <v>77</v>
      </c>
      <c r="D75" s="393" t="s">
        <v>367</v>
      </c>
      <c r="G75" s="29"/>
    </row>
    <row r="76" spans="1:31" ht="13.5" customHeight="1">
      <c r="D76" s="342" t="s">
        <v>343</v>
      </c>
      <c r="E76" s="341"/>
      <c r="F76" s="355" t="s">
        <v>302</v>
      </c>
      <c r="G76" s="354">
        <v>1990</v>
      </c>
      <c r="H76" s="354">
        <f t="shared" ref="H76:AE76" si="18">G76+1</f>
        <v>1991</v>
      </c>
      <c r="I76" s="354">
        <f t="shared" si="18"/>
        <v>1992</v>
      </c>
      <c r="J76" s="354">
        <f t="shared" si="18"/>
        <v>1993</v>
      </c>
      <c r="K76" s="354">
        <f t="shared" si="18"/>
        <v>1994</v>
      </c>
      <c r="L76" s="354">
        <f t="shared" si="18"/>
        <v>1995</v>
      </c>
      <c r="M76" s="354">
        <f t="shared" si="18"/>
        <v>1996</v>
      </c>
      <c r="N76" s="354">
        <f t="shared" si="18"/>
        <v>1997</v>
      </c>
      <c r="O76" s="354">
        <f t="shared" si="18"/>
        <v>1998</v>
      </c>
      <c r="P76" s="354">
        <f t="shared" si="18"/>
        <v>1999</v>
      </c>
      <c r="Q76" s="354">
        <f t="shared" si="18"/>
        <v>2000</v>
      </c>
      <c r="R76" s="354">
        <f t="shared" si="18"/>
        <v>2001</v>
      </c>
      <c r="S76" s="354">
        <f t="shared" si="18"/>
        <v>2002</v>
      </c>
      <c r="T76" s="354">
        <f t="shared" si="18"/>
        <v>2003</v>
      </c>
      <c r="U76" s="354">
        <f t="shared" si="18"/>
        <v>2004</v>
      </c>
      <c r="V76" s="354">
        <f t="shared" si="18"/>
        <v>2005</v>
      </c>
      <c r="W76" s="354">
        <f t="shared" si="18"/>
        <v>2006</v>
      </c>
      <c r="X76" s="354">
        <f t="shared" si="18"/>
        <v>2007</v>
      </c>
      <c r="Y76" s="354">
        <f t="shared" si="18"/>
        <v>2008</v>
      </c>
      <c r="Z76" s="354">
        <f t="shared" si="18"/>
        <v>2009</v>
      </c>
      <c r="AA76" s="354">
        <f t="shared" si="18"/>
        <v>2010</v>
      </c>
      <c r="AB76" s="354">
        <f t="shared" si="18"/>
        <v>2011</v>
      </c>
      <c r="AC76" s="354">
        <f t="shared" si="18"/>
        <v>2012</v>
      </c>
      <c r="AD76" s="354">
        <f t="shared" si="18"/>
        <v>2013</v>
      </c>
      <c r="AE76" s="354">
        <f t="shared" si="18"/>
        <v>2014</v>
      </c>
    </row>
    <row r="77" spans="1:31" ht="27" customHeight="1">
      <c r="A77" s="29" t="s">
        <v>366</v>
      </c>
      <c r="D77" s="390" t="s">
        <v>417</v>
      </c>
      <c r="E77" s="389"/>
      <c r="F77" s="392" t="s">
        <v>365</v>
      </c>
      <c r="G77" s="345">
        <v>464.23275799999999</v>
      </c>
      <c r="H77" s="345">
        <v>513.72396900000001</v>
      </c>
      <c r="I77" s="345">
        <v>551.72008200000005</v>
      </c>
      <c r="J77" s="345">
        <v>604.53693999999996</v>
      </c>
      <c r="K77" s="345">
        <v>623.86340399999995</v>
      </c>
      <c r="L77" s="345">
        <v>676.07775399999991</v>
      </c>
      <c r="M77" s="345">
        <v>716.14829299999997</v>
      </c>
      <c r="N77" s="345">
        <v>754.70877599999994</v>
      </c>
      <c r="O77" s="345">
        <v>775.47831999999994</v>
      </c>
      <c r="P77" s="345">
        <v>823.44316099999992</v>
      </c>
      <c r="Q77" s="345">
        <v>864.27837899999997</v>
      </c>
      <c r="R77" s="345">
        <v>892.479288</v>
      </c>
      <c r="S77" s="345">
        <v>982.18202399999996</v>
      </c>
      <c r="T77" s="345">
        <v>1040.7193260000001</v>
      </c>
      <c r="U77" s="345">
        <v>1122.0389809999999</v>
      </c>
      <c r="V77" s="345">
        <v>1229.6010700000002</v>
      </c>
      <c r="W77" s="345">
        <v>1380.3972860000001</v>
      </c>
      <c r="X77" s="345">
        <v>1467.985948</v>
      </c>
      <c r="Y77" s="345">
        <v>1438.570457</v>
      </c>
      <c r="Z77" s="345">
        <v>1423.9705719999999</v>
      </c>
      <c r="AA77" s="345">
        <v>1553.0014709999998</v>
      </c>
      <c r="AB77" s="345">
        <v>1591.3355409999999</v>
      </c>
      <c r="AC77" s="345">
        <v>1589.8688419999999</v>
      </c>
      <c r="AD77" s="345">
        <v>1547.7591319999999</v>
      </c>
      <c r="AE77" s="345">
        <v>1566.5151519999999</v>
      </c>
    </row>
    <row r="78" spans="1:31" ht="27" customHeight="1">
      <c r="A78" s="29" t="s">
        <v>366</v>
      </c>
      <c r="D78" s="433" t="s">
        <v>418</v>
      </c>
      <c r="E78" s="389"/>
      <c r="F78" s="392" t="s">
        <v>365</v>
      </c>
      <c r="G78" s="345">
        <v>39.666373957325639</v>
      </c>
      <c r="H78" s="345">
        <v>41.864524710795024</v>
      </c>
      <c r="I78" s="345">
        <v>43.805484179018769</v>
      </c>
      <c r="J78" s="345">
        <v>45.722678416805444</v>
      </c>
      <c r="K78" s="345">
        <v>45.166484644508088</v>
      </c>
      <c r="L78" s="345">
        <v>47.601227774007398</v>
      </c>
      <c r="M78" s="345">
        <v>49.592406978317257</v>
      </c>
      <c r="N78" s="345">
        <v>52.09405713809965</v>
      </c>
      <c r="O78" s="345">
        <v>54.107480859004035</v>
      </c>
      <c r="P78" s="345">
        <v>57.416608892501252</v>
      </c>
      <c r="Q78" s="345">
        <v>61.062944870633025</v>
      </c>
      <c r="R78" s="345">
        <v>62.012754198274379</v>
      </c>
      <c r="S78" s="345">
        <v>67.800033433540477</v>
      </c>
      <c r="T78" s="345">
        <v>76.639377942876038</v>
      </c>
      <c r="U78" s="345">
        <v>76.639119418108407</v>
      </c>
      <c r="V78" s="345">
        <v>85.645205541936292</v>
      </c>
      <c r="W78" s="345">
        <v>110.36653643058339</v>
      </c>
      <c r="X78" s="345">
        <v>125.79861689629313</v>
      </c>
      <c r="Y78" s="345">
        <v>131.14314526680349</v>
      </c>
      <c r="Z78" s="345">
        <v>127.25290183152195</v>
      </c>
      <c r="AA78" s="345">
        <v>115.35645474618663</v>
      </c>
      <c r="AB78" s="345">
        <v>127.72674797091597</v>
      </c>
      <c r="AC78" s="345">
        <v>121.08103074445022</v>
      </c>
      <c r="AD78" s="345">
        <v>113.8946651598214</v>
      </c>
      <c r="AE78" s="345">
        <v>115.1935658170196</v>
      </c>
    </row>
    <row r="79" spans="1:31" ht="12.75">
      <c r="E79" s="358"/>
      <c r="G79" s="29"/>
    </row>
    <row r="80" spans="1:31" ht="13.5" customHeight="1">
      <c r="E80" s="358"/>
      <c r="G80" s="29"/>
      <c r="H80" s="432"/>
      <c r="I80" s="343"/>
      <c r="J80" s="343"/>
      <c r="K80" s="343"/>
      <c r="L80" s="343"/>
      <c r="M80" s="432"/>
      <c r="N80" s="343"/>
      <c r="O80" s="343"/>
      <c r="P80" s="343"/>
      <c r="Q80" s="343"/>
      <c r="R80" s="432"/>
      <c r="S80" s="343"/>
      <c r="T80" s="343"/>
      <c r="U80" s="343"/>
      <c r="V80" s="343"/>
      <c r="W80" s="343"/>
    </row>
    <row r="81" spans="2:31" ht="12.75">
      <c r="E81" s="358"/>
      <c r="G81" s="29"/>
    </row>
    <row r="82" spans="2:31" ht="13.5" customHeight="1">
      <c r="B82" s="33" t="s">
        <v>304</v>
      </c>
      <c r="C82" s="32">
        <f>C75+2</f>
        <v>79</v>
      </c>
      <c r="D82" s="358" t="s">
        <v>364</v>
      </c>
      <c r="F82" s="372"/>
      <c r="G82" s="29"/>
    </row>
    <row r="83" spans="2:31" ht="13.5" customHeight="1">
      <c r="D83" s="342" t="s">
        <v>343</v>
      </c>
      <c r="E83" s="341"/>
      <c r="F83" s="355" t="s">
        <v>302</v>
      </c>
      <c r="G83" s="354">
        <v>1990</v>
      </c>
      <c r="H83" s="354">
        <f t="shared" ref="H83:AE83" si="19">G83+1</f>
        <v>1991</v>
      </c>
      <c r="I83" s="354">
        <f t="shared" si="19"/>
        <v>1992</v>
      </c>
      <c r="J83" s="354">
        <f t="shared" si="19"/>
        <v>1993</v>
      </c>
      <c r="K83" s="354">
        <f t="shared" si="19"/>
        <v>1994</v>
      </c>
      <c r="L83" s="354">
        <f t="shared" si="19"/>
        <v>1995</v>
      </c>
      <c r="M83" s="354">
        <f t="shared" si="19"/>
        <v>1996</v>
      </c>
      <c r="N83" s="354">
        <f t="shared" si="19"/>
        <v>1997</v>
      </c>
      <c r="O83" s="354">
        <f t="shared" si="19"/>
        <v>1998</v>
      </c>
      <c r="P83" s="354">
        <f t="shared" si="19"/>
        <v>1999</v>
      </c>
      <c r="Q83" s="354">
        <f t="shared" si="19"/>
        <v>2000</v>
      </c>
      <c r="R83" s="354">
        <f t="shared" si="19"/>
        <v>2001</v>
      </c>
      <c r="S83" s="354">
        <f t="shared" si="19"/>
        <v>2002</v>
      </c>
      <c r="T83" s="354">
        <f t="shared" si="19"/>
        <v>2003</v>
      </c>
      <c r="U83" s="354">
        <f t="shared" si="19"/>
        <v>2004</v>
      </c>
      <c r="V83" s="354">
        <f t="shared" si="19"/>
        <v>2005</v>
      </c>
      <c r="W83" s="354">
        <f t="shared" si="19"/>
        <v>2006</v>
      </c>
      <c r="X83" s="354">
        <f t="shared" si="19"/>
        <v>2007</v>
      </c>
      <c r="Y83" s="354">
        <f t="shared" si="19"/>
        <v>2008</v>
      </c>
      <c r="Z83" s="354">
        <f t="shared" si="19"/>
        <v>2009</v>
      </c>
      <c r="AA83" s="354">
        <f t="shared" si="19"/>
        <v>2010</v>
      </c>
      <c r="AB83" s="354">
        <f t="shared" si="19"/>
        <v>2011</v>
      </c>
      <c r="AC83" s="354">
        <f t="shared" si="19"/>
        <v>2012</v>
      </c>
      <c r="AD83" s="354">
        <f t="shared" si="19"/>
        <v>2013</v>
      </c>
      <c r="AE83" s="354">
        <f t="shared" si="19"/>
        <v>2014</v>
      </c>
    </row>
    <row r="84" spans="2:31" ht="12.75">
      <c r="D84" s="390" t="s">
        <v>363</v>
      </c>
      <c r="E84" s="389"/>
      <c r="F84" s="391"/>
      <c r="G84" s="368">
        <v>643.25714300000004</v>
      </c>
      <c r="H84" s="368">
        <v>699.43853999999999</v>
      </c>
      <c r="I84" s="368">
        <v>737.84470799999997</v>
      </c>
      <c r="J84" s="368">
        <v>797.21140300000002</v>
      </c>
      <c r="K84" s="368">
        <v>809.79050800000005</v>
      </c>
      <c r="L84" s="368">
        <v>872.15658900000005</v>
      </c>
      <c r="M84" s="368">
        <v>907.60794499999997</v>
      </c>
      <c r="N84" s="368">
        <v>934.225145</v>
      </c>
      <c r="O84" s="368">
        <v>949.29413099999999</v>
      </c>
      <c r="P84" s="368">
        <v>1002.602233</v>
      </c>
      <c r="Q84" s="368">
        <v>1047.235606</v>
      </c>
      <c r="R84" s="368">
        <v>1063.4884059999999</v>
      </c>
      <c r="S84" s="368">
        <v>1148.3913130000001</v>
      </c>
      <c r="T84" s="368">
        <v>1197.819886</v>
      </c>
      <c r="U84" s="368">
        <v>1261.6000309999999</v>
      </c>
      <c r="V84" s="368">
        <v>1358.7560639999999</v>
      </c>
      <c r="W84" s="368">
        <v>1413.2868559999999</v>
      </c>
      <c r="X84" s="368">
        <v>1502.6255619999999</v>
      </c>
      <c r="Y84" s="368">
        <v>1444.39636</v>
      </c>
      <c r="Z84" s="368">
        <v>1416.452074</v>
      </c>
      <c r="AA84" s="368">
        <v>1476.8769420000001</v>
      </c>
      <c r="AB84" s="368">
        <v>1503.2788009999999</v>
      </c>
      <c r="AC84" s="368">
        <v>1520.491479</v>
      </c>
      <c r="AD84" s="368">
        <v>1536.0119709999999</v>
      </c>
      <c r="AE84" s="368">
        <v>1553.0140160000001</v>
      </c>
    </row>
    <row r="85" spans="2:31" ht="12.75">
      <c r="D85" s="390" t="s">
        <v>362</v>
      </c>
      <c r="E85" s="389"/>
      <c r="F85" s="383" t="s">
        <v>358</v>
      </c>
      <c r="G85" s="388" t="s">
        <v>360</v>
      </c>
      <c r="H85" s="388" t="s">
        <v>360</v>
      </c>
      <c r="I85" s="388" t="s">
        <v>360</v>
      </c>
      <c r="J85" s="388" t="s">
        <v>360</v>
      </c>
      <c r="K85" s="388" t="s">
        <v>360</v>
      </c>
      <c r="L85" s="388" t="s">
        <v>360</v>
      </c>
      <c r="M85" s="388" t="s">
        <v>360</v>
      </c>
      <c r="N85" s="388" t="s">
        <v>360</v>
      </c>
      <c r="O85" s="388" t="s">
        <v>360</v>
      </c>
      <c r="P85" s="388" t="s">
        <v>360</v>
      </c>
      <c r="Q85" s="388" t="s">
        <v>360</v>
      </c>
      <c r="R85" s="388" t="s">
        <v>360</v>
      </c>
      <c r="S85" s="388" t="s">
        <v>360</v>
      </c>
      <c r="T85" s="388" t="s">
        <v>360</v>
      </c>
      <c r="U85" s="368">
        <v>15.573</v>
      </c>
      <c r="V85" s="368">
        <v>31.146000000000001</v>
      </c>
      <c r="W85" s="368">
        <v>75.576898999999997</v>
      </c>
      <c r="X85" s="368">
        <v>68.937679000000003</v>
      </c>
      <c r="Y85" s="368">
        <v>85.470881000000006</v>
      </c>
      <c r="Z85" s="368">
        <v>91.076567999999995</v>
      </c>
      <c r="AA85" s="368">
        <v>95.140112999999999</v>
      </c>
      <c r="AB85" s="368">
        <v>109.51862199999999</v>
      </c>
      <c r="AC85" s="368">
        <v>104.053673</v>
      </c>
      <c r="AD85" s="368">
        <v>111.213768</v>
      </c>
      <c r="AE85" s="368">
        <v>108.322688</v>
      </c>
    </row>
    <row r="86" spans="2:31" ht="13.5" thickBot="1">
      <c r="D86" s="387" t="s">
        <v>361</v>
      </c>
      <c r="E86" s="386"/>
      <c r="F86" s="385"/>
      <c r="G86" s="384" t="s">
        <v>360</v>
      </c>
      <c r="H86" s="384" t="s">
        <v>360</v>
      </c>
      <c r="I86" s="384" t="s">
        <v>360</v>
      </c>
      <c r="J86" s="384" t="s">
        <v>360</v>
      </c>
      <c r="K86" s="364">
        <v>2.4612500000000002</v>
      </c>
      <c r="L86" s="364">
        <v>4.9225000000000003</v>
      </c>
      <c r="M86" s="364">
        <v>7.38375</v>
      </c>
      <c r="N86" s="364">
        <v>9.8450000000000006</v>
      </c>
      <c r="O86" s="364">
        <v>12.30625</v>
      </c>
      <c r="P86" s="364">
        <v>14.7675</v>
      </c>
      <c r="Q86" s="364">
        <v>17.228750000000002</v>
      </c>
      <c r="R86" s="364">
        <v>19.690000000000001</v>
      </c>
      <c r="S86" s="364">
        <v>22.151250000000001</v>
      </c>
      <c r="T86" s="364">
        <v>24.612500000000001</v>
      </c>
      <c r="U86" s="364">
        <v>27.07375</v>
      </c>
      <c r="V86" s="364">
        <v>29.535</v>
      </c>
      <c r="W86" s="364">
        <v>25.864356000000001</v>
      </c>
      <c r="X86" s="364">
        <v>29.353483000000001</v>
      </c>
      <c r="Y86" s="364">
        <v>32.771034</v>
      </c>
      <c r="Z86" s="364">
        <v>38.767792999999998</v>
      </c>
      <c r="AA86" s="364">
        <v>72.345797000000005</v>
      </c>
      <c r="AB86" s="364">
        <v>77.860373999999993</v>
      </c>
      <c r="AC86" s="364">
        <v>63.768985000000001</v>
      </c>
      <c r="AD86" s="364">
        <v>19.592966000000001</v>
      </c>
      <c r="AE86" s="364">
        <v>19.792425999999999</v>
      </c>
    </row>
    <row r="87" spans="2:31" ht="13.5" thickTop="1">
      <c r="D87" s="382" t="s">
        <v>359</v>
      </c>
      <c r="E87" s="381"/>
      <c r="F87" s="383" t="s">
        <v>358</v>
      </c>
      <c r="G87" s="313">
        <v>643.25714300000004</v>
      </c>
      <c r="H87" s="313">
        <v>699.43853999999999</v>
      </c>
      <c r="I87" s="313">
        <v>737.84470799999997</v>
      </c>
      <c r="J87" s="313">
        <v>797.21140300000002</v>
      </c>
      <c r="K87" s="313">
        <v>812.251758</v>
      </c>
      <c r="L87" s="313">
        <v>877.07908899999995</v>
      </c>
      <c r="M87" s="313">
        <v>914.99169500000005</v>
      </c>
      <c r="N87" s="313">
        <v>944.07014500000002</v>
      </c>
      <c r="O87" s="313">
        <v>961.60038099999997</v>
      </c>
      <c r="P87" s="313">
        <v>1017.369733</v>
      </c>
      <c r="Q87" s="313">
        <v>1064.464356</v>
      </c>
      <c r="R87" s="313">
        <v>1083.178406</v>
      </c>
      <c r="S87" s="313">
        <v>1170.542563</v>
      </c>
      <c r="T87" s="313">
        <v>1222.432386</v>
      </c>
      <c r="U87" s="313">
        <v>1304.2467810000001</v>
      </c>
      <c r="V87" s="313">
        <v>1419.437064</v>
      </c>
      <c r="W87" s="313">
        <v>1514.7281109999999</v>
      </c>
      <c r="X87" s="313">
        <v>1600.9167239999999</v>
      </c>
      <c r="Y87" s="313">
        <v>1562.638275</v>
      </c>
      <c r="Z87" s="313">
        <v>1546.296435</v>
      </c>
      <c r="AA87" s="313">
        <v>1644.362852</v>
      </c>
      <c r="AB87" s="313">
        <v>1690.6577970000001</v>
      </c>
      <c r="AC87" s="313">
        <v>1688.3141370000001</v>
      </c>
      <c r="AD87" s="313">
        <v>1666.8187049999999</v>
      </c>
      <c r="AE87" s="313">
        <v>1681.12913</v>
      </c>
    </row>
    <row r="88" spans="2:31" ht="15.75">
      <c r="D88" s="382" t="s">
        <v>357</v>
      </c>
      <c r="E88" s="381"/>
      <c r="F88" s="380" t="s">
        <v>356</v>
      </c>
      <c r="G88" s="379">
        <v>41.860500000000002</v>
      </c>
      <c r="H88" s="378">
        <v>41.860500000000002</v>
      </c>
      <c r="I88" s="378">
        <v>41.860500000000002</v>
      </c>
      <c r="J88" s="378">
        <v>41.860500000000002</v>
      </c>
      <c r="K88" s="378">
        <v>41.860500000000002</v>
      </c>
      <c r="L88" s="378">
        <v>41.860500000000002</v>
      </c>
      <c r="M88" s="378">
        <v>41.860500000000002</v>
      </c>
      <c r="N88" s="378">
        <v>41.860500000000002</v>
      </c>
      <c r="O88" s="378">
        <v>41.860500000000002</v>
      </c>
      <c r="P88" s="378">
        <v>41.860500000000002</v>
      </c>
      <c r="Q88" s="378">
        <v>41.1</v>
      </c>
      <c r="R88" s="378">
        <v>41.1</v>
      </c>
      <c r="S88" s="378">
        <v>41.1</v>
      </c>
      <c r="T88" s="378">
        <v>41.1</v>
      </c>
      <c r="U88" s="378">
        <v>41.1</v>
      </c>
      <c r="V88" s="378">
        <v>44.8</v>
      </c>
      <c r="W88" s="378">
        <v>44.8</v>
      </c>
      <c r="X88" s="378">
        <v>44.8</v>
      </c>
      <c r="Y88" s="378">
        <v>44.8</v>
      </c>
      <c r="Z88" s="378">
        <v>44.8</v>
      </c>
      <c r="AA88" s="378">
        <v>44.8</v>
      </c>
      <c r="AB88" s="378">
        <v>44.8</v>
      </c>
      <c r="AC88" s="378">
        <v>44.8</v>
      </c>
      <c r="AD88" s="378">
        <v>40.345465399866313</v>
      </c>
      <c r="AE88" s="378">
        <v>42.48879687511878</v>
      </c>
    </row>
    <row r="89" spans="2:31" ht="15.75">
      <c r="D89" s="377" t="s">
        <v>355</v>
      </c>
      <c r="E89" s="376"/>
      <c r="F89" s="375" t="s">
        <v>354</v>
      </c>
      <c r="G89" s="374">
        <v>15366.685610539767</v>
      </c>
      <c r="H89" s="374">
        <v>16708.795642670295</v>
      </c>
      <c r="I89" s="374">
        <v>17626.275558103698</v>
      </c>
      <c r="J89" s="374">
        <v>19044.478756823257</v>
      </c>
      <c r="K89" s="374">
        <v>19403.775826853478</v>
      </c>
      <c r="L89" s="374">
        <v>20952.427443532688</v>
      </c>
      <c r="M89" s="374">
        <v>21858.116721013845</v>
      </c>
      <c r="N89" s="374">
        <v>22552.768003248886</v>
      </c>
      <c r="O89" s="374">
        <v>22971.545514267626</v>
      </c>
      <c r="P89" s="374">
        <v>24303.812257378675</v>
      </c>
      <c r="Q89" s="374">
        <v>25899.376058394158</v>
      </c>
      <c r="R89" s="374">
        <v>26354.705742092458</v>
      </c>
      <c r="S89" s="374">
        <v>28480.354330900242</v>
      </c>
      <c r="T89" s="374">
        <v>29742.880437956203</v>
      </c>
      <c r="U89" s="374">
        <v>31733.498321167881</v>
      </c>
      <c r="V89" s="374">
        <v>31683.863035714287</v>
      </c>
      <c r="W89" s="374">
        <v>33810.895334821435</v>
      </c>
      <c r="X89" s="374">
        <v>35734.748303571432</v>
      </c>
      <c r="Y89" s="374">
        <v>34880.318638392855</v>
      </c>
      <c r="Z89" s="374">
        <v>34515.545424107142</v>
      </c>
      <c r="AA89" s="374">
        <v>36704.527946428578</v>
      </c>
      <c r="AB89" s="374">
        <v>37737.897254464289</v>
      </c>
      <c r="AC89" s="374">
        <v>37685.583415178575</v>
      </c>
      <c r="AD89" s="374">
        <v>41313.656652118407</v>
      </c>
      <c r="AE89" s="374">
        <v>39566.409351177943</v>
      </c>
    </row>
    <row r="90" spans="2:31" ht="12.75">
      <c r="E90" s="358"/>
      <c r="G90" s="29"/>
    </row>
    <row r="91" spans="2:31" ht="12.75">
      <c r="E91" s="358"/>
      <c r="G91" s="29"/>
    </row>
    <row r="92" spans="2:31" ht="12.75">
      <c r="E92" s="358"/>
      <c r="G92" s="29"/>
    </row>
    <row r="93" spans="2:31" ht="13.5" customHeight="1">
      <c r="B93" s="33" t="s">
        <v>304</v>
      </c>
      <c r="C93" s="32">
        <f>C82+2</f>
        <v>81</v>
      </c>
      <c r="D93" s="318" t="s">
        <v>515</v>
      </c>
      <c r="F93" s="373"/>
      <c r="G93" s="29"/>
    </row>
    <row r="94" spans="2:31" ht="13.5" customHeight="1">
      <c r="D94" s="342" t="s">
        <v>343</v>
      </c>
      <c r="E94" s="341"/>
      <c r="F94" s="340" t="s">
        <v>302</v>
      </c>
      <c r="G94" s="339">
        <v>1990</v>
      </c>
      <c r="H94" s="339">
        <f t="shared" ref="H94:AE94" si="20">G94+1</f>
        <v>1991</v>
      </c>
      <c r="I94" s="339">
        <f t="shared" si="20"/>
        <v>1992</v>
      </c>
      <c r="J94" s="339">
        <f t="shared" si="20"/>
        <v>1993</v>
      </c>
      <c r="K94" s="339">
        <f t="shared" si="20"/>
        <v>1994</v>
      </c>
      <c r="L94" s="339">
        <f t="shared" si="20"/>
        <v>1995</v>
      </c>
      <c r="M94" s="339">
        <f t="shared" si="20"/>
        <v>1996</v>
      </c>
      <c r="N94" s="339">
        <f t="shared" si="20"/>
        <v>1997</v>
      </c>
      <c r="O94" s="339">
        <f t="shared" si="20"/>
        <v>1998</v>
      </c>
      <c r="P94" s="339">
        <f t="shared" si="20"/>
        <v>1999</v>
      </c>
      <c r="Q94" s="339">
        <f t="shared" si="20"/>
        <v>2000</v>
      </c>
      <c r="R94" s="339">
        <f t="shared" si="20"/>
        <v>2001</v>
      </c>
      <c r="S94" s="339">
        <f t="shared" si="20"/>
        <v>2002</v>
      </c>
      <c r="T94" s="339">
        <f t="shared" si="20"/>
        <v>2003</v>
      </c>
      <c r="U94" s="339">
        <f t="shared" si="20"/>
        <v>2004</v>
      </c>
      <c r="V94" s="339">
        <f t="shared" si="20"/>
        <v>2005</v>
      </c>
      <c r="W94" s="339">
        <f t="shared" si="20"/>
        <v>2006</v>
      </c>
      <c r="X94" s="339">
        <f t="shared" si="20"/>
        <v>2007</v>
      </c>
      <c r="Y94" s="339">
        <f t="shared" si="20"/>
        <v>2008</v>
      </c>
      <c r="Z94" s="339">
        <f t="shared" si="20"/>
        <v>2009</v>
      </c>
      <c r="AA94" s="339">
        <f t="shared" si="20"/>
        <v>2010</v>
      </c>
      <c r="AB94" s="339">
        <f t="shared" si="20"/>
        <v>2011</v>
      </c>
      <c r="AC94" s="339">
        <f t="shared" si="20"/>
        <v>2012</v>
      </c>
      <c r="AD94" s="339">
        <f t="shared" si="20"/>
        <v>2013</v>
      </c>
      <c r="AE94" s="339">
        <f t="shared" si="20"/>
        <v>2014</v>
      </c>
    </row>
    <row r="95" spans="2:31" ht="13.5" customHeight="1">
      <c r="D95" s="317" t="s">
        <v>341</v>
      </c>
      <c r="E95" s="316"/>
      <c r="F95" s="369" t="s">
        <v>353</v>
      </c>
      <c r="G95" s="314">
        <v>0.13341207073105582</v>
      </c>
      <c r="H95" s="314">
        <v>0.13008795522284344</v>
      </c>
      <c r="I95" s="314">
        <v>0.12676383971463109</v>
      </c>
      <c r="J95" s="314">
        <v>0.12343972420641872</v>
      </c>
      <c r="K95" s="314">
        <v>0.12011560869820635</v>
      </c>
      <c r="L95" s="314">
        <v>0.11679149318999399</v>
      </c>
      <c r="M95" s="314">
        <v>0.1188237506489357</v>
      </c>
      <c r="N95" s="314">
        <v>0.11879810222733905</v>
      </c>
      <c r="O95" s="314">
        <v>0.11824570015039343</v>
      </c>
      <c r="P95" s="314">
        <v>0.11630871252109498</v>
      </c>
      <c r="Q95" s="314">
        <v>0.12566782283940642</v>
      </c>
      <c r="R95" s="314">
        <v>0.12017170272975812</v>
      </c>
      <c r="S95" s="314">
        <v>0.10693068974785945</v>
      </c>
      <c r="T95" s="314">
        <v>0.11342618054148501</v>
      </c>
      <c r="U95" s="314">
        <v>0.11311127795792789</v>
      </c>
      <c r="V95" s="314">
        <v>0.11358923974818853</v>
      </c>
      <c r="W95" s="314">
        <v>0.11162000493888295</v>
      </c>
      <c r="X95" s="314">
        <v>0.124988490077691</v>
      </c>
      <c r="Y95" s="314">
        <v>0.12433251828915327</v>
      </c>
      <c r="Z95" s="314">
        <v>0.12281630553318543</v>
      </c>
      <c r="AA95" s="314">
        <v>0.1202879378857903</v>
      </c>
      <c r="AB95" s="314">
        <v>0.11876009189133203</v>
      </c>
      <c r="AC95" s="314">
        <v>0.12197622677047368</v>
      </c>
      <c r="AD95" s="314">
        <v>0.12132379258114206</v>
      </c>
      <c r="AE95" s="314">
        <v>0.11467742410482733</v>
      </c>
    </row>
    <row r="96" spans="2:31" ht="12.75">
      <c r="E96" s="358"/>
      <c r="G96" s="29"/>
    </row>
    <row r="97" spans="2:31" ht="12.75">
      <c r="E97" s="358"/>
      <c r="G97" s="29"/>
    </row>
    <row r="98" spans="2:31" ht="12.75">
      <c r="E98" s="358"/>
      <c r="G98" s="343"/>
      <c r="H98" s="432"/>
      <c r="I98" s="343"/>
      <c r="J98" s="343"/>
      <c r="K98" s="343"/>
      <c r="L98" s="343"/>
      <c r="M98" s="432"/>
      <c r="N98" s="343"/>
      <c r="O98" s="343"/>
      <c r="P98" s="343"/>
      <c r="Q98" s="343"/>
      <c r="R98" s="432"/>
      <c r="S98" s="343"/>
      <c r="T98" s="343"/>
      <c r="U98" s="343"/>
    </row>
    <row r="99" spans="2:31" ht="13.5" customHeight="1">
      <c r="B99" s="33" t="s">
        <v>304</v>
      </c>
      <c r="C99" s="32">
        <f>C93+1</f>
        <v>82</v>
      </c>
      <c r="D99" s="318" t="s">
        <v>352</v>
      </c>
      <c r="F99" s="372"/>
      <c r="G99" s="29"/>
    </row>
    <row r="100" spans="2:31" ht="13.5" customHeight="1">
      <c r="D100" s="342" t="s">
        <v>343</v>
      </c>
      <c r="E100" s="341"/>
      <c r="F100" s="340" t="s">
        <v>302</v>
      </c>
      <c r="G100" s="339">
        <v>1990</v>
      </c>
      <c r="H100" s="339">
        <f t="shared" ref="H100:AE100" si="21">G100+1</f>
        <v>1991</v>
      </c>
      <c r="I100" s="339">
        <f t="shared" si="21"/>
        <v>1992</v>
      </c>
      <c r="J100" s="339">
        <f t="shared" si="21"/>
        <v>1993</v>
      </c>
      <c r="K100" s="339">
        <f t="shared" si="21"/>
        <v>1994</v>
      </c>
      <c r="L100" s="339">
        <f t="shared" si="21"/>
        <v>1995</v>
      </c>
      <c r="M100" s="339">
        <f t="shared" si="21"/>
        <v>1996</v>
      </c>
      <c r="N100" s="339">
        <f t="shared" si="21"/>
        <v>1997</v>
      </c>
      <c r="O100" s="339">
        <f t="shared" si="21"/>
        <v>1998</v>
      </c>
      <c r="P100" s="339">
        <f t="shared" si="21"/>
        <v>1999</v>
      </c>
      <c r="Q100" s="339">
        <f t="shared" si="21"/>
        <v>2000</v>
      </c>
      <c r="R100" s="339">
        <f t="shared" si="21"/>
        <v>2001</v>
      </c>
      <c r="S100" s="339">
        <f t="shared" si="21"/>
        <v>2002</v>
      </c>
      <c r="T100" s="339">
        <f t="shared" si="21"/>
        <v>2003</v>
      </c>
      <c r="U100" s="339">
        <f t="shared" si="21"/>
        <v>2004</v>
      </c>
      <c r="V100" s="339">
        <f t="shared" si="21"/>
        <v>2005</v>
      </c>
      <c r="W100" s="339">
        <f t="shared" si="21"/>
        <v>2006</v>
      </c>
      <c r="X100" s="339">
        <f t="shared" si="21"/>
        <v>2007</v>
      </c>
      <c r="Y100" s="339">
        <f t="shared" si="21"/>
        <v>2008</v>
      </c>
      <c r="Z100" s="339">
        <f t="shared" si="21"/>
        <v>2009</v>
      </c>
      <c r="AA100" s="339">
        <f t="shared" si="21"/>
        <v>2010</v>
      </c>
      <c r="AB100" s="339">
        <f t="shared" si="21"/>
        <v>2011</v>
      </c>
      <c r="AC100" s="339">
        <f t="shared" si="21"/>
        <v>2012</v>
      </c>
      <c r="AD100" s="339">
        <f t="shared" si="21"/>
        <v>2013</v>
      </c>
      <c r="AE100" s="339">
        <f t="shared" si="21"/>
        <v>2014</v>
      </c>
    </row>
    <row r="101" spans="2:31" ht="13.5" customHeight="1">
      <c r="D101" s="371" t="s">
        <v>351</v>
      </c>
      <c r="E101" s="370"/>
      <c r="F101" s="369" t="s">
        <v>348</v>
      </c>
      <c r="G101" s="368">
        <v>241.011</v>
      </c>
      <c r="H101" s="368">
        <v>244.875</v>
      </c>
      <c r="I101" s="368">
        <v>235.941</v>
      </c>
      <c r="J101" s="368">
        <v>328.61900000000003</v>
      </c>
      <c r="K101" s="368">
        <v>329.62700000000001</v>
      </c>
      <c r="L101" s="368">
        <v>376.21800000000002</v>
      </c>
      <c r="M101" s="368">
        <v>413.447</v>
      </c>
      <c r="N101" s="368">
        <v>459.73399999999998</v>
      </c>
      <c r="O101" s="368">
        <v>460.31799999999998</v>
      </c>
      <c r="P101" s="368">
        <v>513.64499999999998</v>
      </c>
      <c r="Q101" s="368">
        <v>570.70100000000002</v>
      </c>
      <c r="R101" s="368">
        <v>582.01099999999997</v>
      </c>
      <c r="S101" s="368">
        <v>662.18700000000001</v>
      </c>
      <c r="T101" s="368">
        <v>678.72</v>
      </c>
      <c r="U101" s="368">
        <v>776.43200000000002</v>
      </c>
      <c r="V101" s="368">
        <v>892.51900000000001</v>
      </c>
      <c r="W101" s="368">
        <v>1244.0319999999999</v>
      </c>
      <c r="X101" s="368">
        <v>1695.6130000000001</v>
      </c>
      <c r="Y101" s="368">
        <v>1719.404</v>
      </c>
      <c r="Z101" s="368">
        <v>1632.0519999999999</v>
      </c>
      <c r="AA101" s="368">
        <v>1313.356</v>
      </c>
      <c r="AB101" s="368">
        <v>1308.373</v>
      </c>
      <c r="AC101" s="368">
        <v>1372.1859999999999</v>
      </c>
      <c r="AD101" s="368">
        <v>1295.3340000000001</v>
      </c>
      <c r="AE101" s="368">
        <v>1295.3340000000001</v>
      </c>
    </row>
    <row r="102" spans="2:31" ht="13.5" customHeight="1" thickBot="1">
      <c r="D102" s="367" t="s">
        <v>350</v>
      </c>
      <c r="E102" s="366"/>
      <c r="F102" s="365" t="s">
        <v>348</v>
      </c>
      <c r="G102" s="364">
        <v>191.24799999999999</v>
      </c>
      <c r="H102" s="364">
        <v>209.166</v>
      </c>
      <c r="I102" s="364">
        <v>170.30799999999999</v>
      </c>
      <c r="J102" s="364">
        <v>250.86500000000001</v>
      </c>
      <c r="K102" s="364">
        <v>280.06200000000001</v>
      </c>
      <c r="L102" s="364">
        <v>281.23</v>
      </c>
      <c r="M102" s="364">
        <v>277.36399999999998</v>
      </c>
      <c r="N102" s="364">
        <v>273.20400000000001</v>
      </c>
      <c r="O102" s="364">
        <v>288.65499999999997</v>
      </c>
      <c r="P102" s="364">
        <v>263.31200000000001</v>
      </c>
      <c r="Q102" s="364">
        <v>218.52500000000001</v>
      </c>
      <c r="R102" s="364">
        <v>219.57400000000001</v>
      </c>
      <c r="S102" s="364">
        <v>317.988</v>
      </c>
      <c r="T102" s="364">
        <v>316.34500000000003</v>
      </c>
      <c r="U102" s="364">
        <v>312.86</v>
      </c>
      <c r="V102" s="364">
        <v>336.33699999999999</v>
      </c>
      <c r="W102" s="364">
        <v>298.827</v>
      </c>
      <c r="X102" s="364">
        <v>298.53500000000003</v>
      </c>
      <c r="Y102" s="364">
        <v>281.68700000000001</v>
      </c>
      <c r="Z102" s="364">
        <v>279.38299999999998</v>
      </c>
      <c r="AA102" s="364">
        <v>346.45800000000003</v>
      </c>
      <c r="AB102" s="364">
        <v>395.32100000000003</v>
      </c>
      <c r="AC102" s="364">
        <v>358.49900000000002</v>
      </c>
      <c r="AD102" s="364">
        <v>368.50700000000001</v>
      </c>
      <c r="AE102" s="364">
        <v>368.50700000000001</v>
      </c>
    </row>
    <row r="103" spans="2:31" ht="13.5" customHeight="1" thickTop="1">
      <c r="D103" s="363" t="s">
        <v>349</v>
      </c>
      <c r="E103" s="362"/>
      <c r="F103" s="360" t="s">
        <v>348</v>
      </c>
      <c r="G103" s="359">
        <v>432.25900000000001</v>
      </c>
      <c r="H103" s="359">
        <v>454.041</v>
      </c>
      <c r="I103" s="359">
        <v>406.24900000000002</v>
      </c>
      <c r="J103" s="359">
        <v>579.48400000000004</v>
      </c>
      <c r="K103" s="359">
        <v>609.68899999999996</v>
      </c>
      <c r="L103" s="359">
        <v>657.44799999999998</v>
      </c>
      <c r="M103" s="359">
        <v>690.81100000000004</v>
      </c>
      <c r="N103" s="359">
        <v>732.93799999999999</v>
      </c>
      <c r="O103" s="359">
        <v>748.97299999999996</v>
      </c>
      <c r="P103" s="359">
        <v>776.95699999999999</v>
      </c>
      <c r="Q103" s="359">
        <v>789.226</v>
      </c>
      <c r="R103" s="359">
        <v>801.58500000000004</v>
      </c>
      <c r="S103" s="359">
        <v>980.17499999999995</v>
      </c>
      <c r="T103" s="359">
        <v>995.06500000000005</v>
      </c>
      <c r="U103" s="359">
        <v>1089.2919999999999</v>
      </c>
      <c r="V103" s="359">
        <v>1228.856</v>
      </c>
      <c r="W103" s="359">
        <v>1542.8589999999999</v>
      </c>
      <c r="X103" s="359">
        <v>1994.1479999999999</v>
      </c>
      <c r="Y103" s="359">
        <v>2001.0909999999999</v>
      </c>
      <c r="Z103" s="359">
        <v>1911.4349999999999</v>
      </c>
      <c r="AA103" s="359">
        <v>1659.8140000000001</v>
      </c>
      <c r="AB103" s="359">
        <v>1703.694</v>
      </c>
      <c r="AC103" s="359">
        <v>1730.6849999999999</v>
      </c>
      <c r="AD103" s="359">
        <v>1663.8409999999999</v>
      </c>
      <c r="AE103" s="359">
        <v>1663.8409999999999</v>
      </c>
    </row>
    <row r="104" spans="2:31" ht="12.75">
      <c r="E104" s="358"/>
      <c r="G104" s="29"/>
    </row>
    <row r="105" spans="2:31" ht="12.75">
      <c r="E105" s="358"/>
      <c r="G105" s="29"/>
    </row>
    <row r="106" spans="2:31" ht="12.75">
      <c r="E106" s="358"/>
      <c r="G106" s="29"/>
    </row>
    <row r="107" spans="2:31" ht="13.5" customHeight="1">
      <c r="B107" s="33" t="s">
        <v>304</v>
      </c>
      <c r="C107" s="32">
        <f>C99+4</f>
        <v>86</v>
      </c>
      <c r="D107" s="358" t="s">
        <v>516</v>
      </c>
      <c r="G107" s="29"/>
    </row>
    <row r="108" spans="2:31" ht="13.5" customHeight="1">
      <c r="D108" s="342" t="s">
        <v>343</v>
      </c>
      <c r="E108" s="341"/>
      <c r="F108" s="355" t="s">
        <v>302</v>
      </c>
      <c r="G108" s="354">
        <v>1990</v>
      </c>
      <c r="H108" s="354">
        <f t="shared" ref="H108:AE108" si="22">G108+1</f>
        <v>1991</v>
      </c>
      <c r="I108" s="354">
        <f t="shared" si="22"/>
        <v>1992</v>
      </c>
      <c r="J108" s="354">
        <f t="shared" si="22"/>
        <v>1993</v>
      </c>
      <c r="K108" s="354">
        <f t="shared" si="22"/>
        <v>1994</v>
      </c>
      <c r="L108" s="354">
        <f t="shared" si="22"/>
        <v>1995</v>
      </c>
      <c r="M108" s="354">
        <f t="shared" si="22"/>
        <v>1996</v>
      </c>
      <c r="N108" s="354">
        <f t="shared" si="22"/>
        <v>1997</v>
      </c>
      <c r="O108" s="354">
        <f t="shared" si="22"/>
        <v>1998</v>
      </c>
      <c r="P108" s="354">
        <f t="shared" si="22"/>
        <v>1999</v>
      </c>
      <c r="Q108" s="354">
        <f t="shared" si="22"/>
        <v>2000</v>
      </c>
      <c r="R108" s="354">
        <f t="shared" si="22"/>
        <v>2001</v>
      </c>
      <c r="S108" s="354">
        <f t="shared" si="22"/>
        <v>2002</v>
      </c>
      <c r="T108" s="354">
        <f t="shared" si="22"/>
        <v>2003</v>
      </c>
      <c r="U108" s="354">
        <f t="shared" si="22"/>
        <v>2004</v>
      </c>
      <c r="V108" s="354">
        <f t="shared" si="22"/>
        <v>2005</v>
      </c>
      <c r="W108" s="354">
        <f t="shared" si="22"/>
        <v>2006</v>
      </c>
      <c r="X108" s="354">
        <f t="shared" si="22"/>
        <v>2007</v>
      </c>
      <c r="Y108" s="354">
        <f t="shared" si="22"/>
        <v>2008</v>
      </c>
      <c r="Z108" s="354">
        <f t="shared" si="22"/>
        <v>2009</v>
      </c>
      <c r="AA108" s="354">
        <f t="shared" si="22"/>
        <v>2010</v>
      </c>
      <c r="AB108" s="354">
        <f t="shared" si="22"/>
        <v>2011</v>
      </c>
      <c r="AC108" s="354">
        <f t="shared" si="22"/>
        <v>2012</v>
      </c>
      <c r="AD108" s="354">
        <f t="shared" si="22"/>
        <v>2013</v>
      </c>
      <c r="AE108" s="354">
        <f t="shared" si="22"/>
        <v>2014</v>
      </c>
    </row>
    <row r="109" spans="2:31" ht="13.5" customHeight="1">
      <c r="D109" s="352" t="s">
        <v>347</v>
      </c>
      <c r="E109" s="348"/>
      <c r="F109" s="353"/>
      <c r="G109" s="345">
        <v>8</v>
      </c>
      <c r="H109" s="345">
        <v>10</v>
      </c>
      <c r="I109" s="345">
        <v>8</v>
      </c>
      <c r="J109" s="345">
        <v>10</v>
      </c>
      <c r="K109" s="345">
        <v>7</v>
      </c>
      <c r="L109" s="345">
        <v>7</v>
      </c>
      <c r="M109" s="345">
        <v>7</v>
      </c>
      <c r="N109" s="345">
        <v>10</v>
      </c>
      <c r="O109" s="345">
        <v>7</v>
      </c>
      <c r="P109" s="345">
        <v>8</v>
      </c>
      <c r="Q109" s="345">
        <v>7</v>
      </c>
      <c r="R109" s="345">
        <v>6</v>
      </c>
      <c r="S109" s="345">
        <v>6</v>
      </c>
      <c r="T109" s="345">
        <v>10</v>
      </c>
      <c r="U109" s="345">
        <v>8</v>
      </c>
      <c r="V109" s="345">
        <v>10</v>
      </c>
      <c r="W109" s="345">
        <v>7</v>
      </c>
      <c r="X109" s="345">
        <v>6</v>
      </c>
      <c r="Y109" s="345">
        <v>7</v>
      </c>
      <c r="Z109" s="345">
        <v>4</v>
      </c>
      <c r="AA109" s="345">
        <v>2</v>
      </c>
      <c r="AB109" s="345">
        <v>1</v>
      </c>
      <c r="AC109" s="345">
        <v>4</v>
      </c>
      <c r="AD109" s="345">
        <v>5</v>
      </c>
      <c r="AE109" s="345">
        <v>5</v>
      </c>
    </row>
    <row r="110" spans="2:31" ht="13.5" customHeight="1">
      <c r="D110" s="352" t="s">
        <v>346</v>
      </c>
      <c r="E110" s="348"/>
      <c r="F110" s="350" t="s">
        <v>345</v>
      </c>
      <c r="G110" s="345">
        <v>1</v>
      </c>
      <c r="H110" s="345">
        <v>2</v>
      </c>
      <c r="I110" s="345">
        <v>5</v>
      </c>
      <c r="J110" s="345">
        <v>5</v>
      </c>
      <c r="K110" s="345">
        <v>3</v>
      </c>
      <c r="L110" s="345">
        <v>3</v>
      </c>
      <c r="M110" s="345">
        <v>3</v>
      </c>
      <c r="N110" s="345">
        <v>5</v>
      </c>
      <c r="O110" s="345">
        <v>2</v>
      </c>
      <c r="P110" s="345">
        <v>3</v>
      </c>
      <c r="Q110" s="345">
        <v>4</v>
      </c>
      <c r="R110" s="345">
        <v>3</v>
      </c>
      <c r="S110" s="345">
        <v>2</v>
      </c>
      <c r="T110" s="345">
        <v>5</v>
      </c>
      <c r="U110" s="345">
        <v>4</v>
      </c>
      <c r="V110" s="345">
        <v>5</v>
      </c>
      <c r="W110" s="345">
        <v>2</v>
      </c>
      <c r="X110" s="345">
        <v>0</v>
      </c>
      <c r="Y110" s="345">
        <v>1</v>
      </c>
      <c r="Z110" s="345">
        <v>2</v>
      </c>
      <c r="AA110" s="345">
        <v>0</v>
      </c>
      <c r="AB110" s="345">
        <v>1</v>
      </c>
      <c r="AC110" s="345">
        <v>2</v>
      </c>
      <c r="AD110" s="345">
        <v>1</v>
      </c>
      <c r="AE110" s="345">
        <v>1</v>
      </c>
    </row>
    <row r="111" spans="2:31" ht="13.5" customHeight="1">
      <c r="D111" s="349" t="s">
        <v>344</v>
      </c>
      <c r="E111" s="348"/>
      <c r="F111" s="346"/>
      <c r="G111" s="345">
        <v>4.5</v>
      </c>
      <c r="H111" s="345">
        <v>6</v>
      </c>
      <c r="I111" s="345">
        <v>6.5</v>
      </c>
      <c r="J111" s="345">
        <v>7.5</v>
      </c>
      <c r="K111" s="345">
        <v>5</v>
      </c>
      <c r="L111" s="345">
        <v>5</v>
      </c>
      <c r="M111" s="345">
        <v>5</v>
      </c>
      <c r="N111" s="345">
        <v>7.5</v>
      </c>
      <c r="O111" s="345">
        <v>4.5</v>
      </c>
      <c r="P111" s="345">
        <v>5.5</v>
      </c>
      <c r="Q111" s="345">
        <v>5.5</v>
      </c>
      <c r="R111" s="345">
        <v>4.5</v>
      </c>
      <c r="S111" s="345">
        <v>4</v>
      </c>
      <c r="T111" s="345">
        <v>7.5</v>
      </c>
      <c r="U111" s="345">
        <v>6</v>
      </c>
      <c r="V111" s="345">
        <v>7.5</v>
      </c>
      <c r="W111" s="345">
        <v>4.5</v>
      </c>
      <c r="X111" s="345">
        <v>3</v>
      </c>
      <c r="Y111" s="345">
        <v>4</v>
      </c>
      <c r="Z111" s="345">
        <v>3</v>
      </c>
      <c r="AA111" s="345">
        <v>1</v>
      </c>
      <c r="AB111" s="345">
        <v>1</v>
      </c>
      <c r="AC111" s="345">
        <v>3</v>
      </c>
      <c r="AD111" s="345">
        <v>3</v>
      </c>
      <c r="AE111" s="345">
        <v>3</v>
      </c>
    </row>
    <row r="112" spans="2:31" ht="12.75">
      <c r="D112" s="29"/>
      <c r="G112" s="29"/>
    </row>
    <row r="113" spans="2:33" ht="15.75" customHeight="1">
      <c r="D113" s="29"/>
      <c r="E113" s="338"/>
      <c r="F113" s="338"/>
      <c r="G113" s="438"/>
      <c r="H113" s="432"/>
      <c r="I113" s="343"/>
      <c r="J113" s="343"/>
      <c r="K113" s="343"/>
      <c r="L113" s="343"/>
      <c r="M113" s="432"/>
      <c r="N113" s="343"/>
      <c r="O113" s="343"/>
      <c r="P113" s="343"/>
      <c r="Q113" s="343"/>
      <c r="R113" s="432"/>
      <c r="S113" s="343"/>
      <c r="T113" s="343"/>
      <c r="U113" s="319"/>
      <c r="V113" s="337"/>
      <c r="W113" s="337"/>
      <c r="X113" s="337"/>
      <c r="Y113" s="337"/>
      <c r="Z113" s="337"/>
      <c r="AA113" s="337"/>
      <c r="AB113" s="337"/>
      <c r="AC113" s="337"/>
      <c r="AD113" s="337"/>
      <c r="AE113" s="319"/>
      <c r="AF113" s="319"/>
      <c r="AG113" s="319"/>
    </row>
    <row r="114" spans="2:33" ht="12.75">
      <c r="D114" s="29"/>
      <c r="E114" s="319"/>
      <c r="F114" s="319"/>
      <c r="G114" s="552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</row>
    <row r="115" spans="2:33" ht="13.5" customHeight="1">
      <c r="B115" s="33" t="s">
        <v>304</v>
      </c>
      <c r="C115" s="32">
        <f>C107+1</f>
        <v>87</v>
      </c>
      <c r="D115" s="336" t="s">
        <v>342</v>
      </c>
      <c r="E115" s="319"/>
      <c r="F115" s="319"/>
      <c r="G115" s="335"/>
      <c r="H115" s="319"/>
      <c r="I115" s="319"/>
      <c r="J115" s="319"/>
      <c r="K115" s="319"/>
      <c r="L115" s="319"/>
      <c r="AF115" s="319"/>
      <c r="AG115" s="319"/>
    </row>
    <row r="116" spans="2:33" ht="12.75">
      <c r="D116" s="334"/>
      <c r="E116" s="333" t="s">
        <v>341</v>
      </c>
      <c r="F116" s="328"/>
      <c r="G116" s="328" t="s">
        <v>340</v>
      </c>
      <c r="H116" s="33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2"/>
      <c r="X116" s="332"/>
      <c r="Y116" s="332"/>
      <c r="Z116" s="332"/>
      <c r="AA116" s="332"/>
      <c r="AB116" s="332"/>
      <c r="AC116" s="332"/>
      <c r="AD116" s="332"/>
      <c r="AE116" s="327"/>
      <c r="AG116" s="319"/>
    </row>
    <row r="117" spans="2:33" ht="14.25">
      <c r="D117" s="331" t="s">
        <v>339</v>
      </c>
      <c r="E117" s="326" t="s">
        <v>338</v>
      </c>
      <c r="F117" s="325" t="s">
        <v>337</v>
      </c>
      <c r="G117" s="324" t="s">
        <v>336</v>
      </c>
      <c r="H117" s="323"/>
      <c r="I117" s="323"/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3"/>
      <c r="X117" s="323"/>
      <c r="Y117" s="323"/>
      <c r="Z117" s="323"/>
      <c r="AA117" s="323"/>
      <c r="AB117" s="323"/>
      <c r="AC117" s="323"/>
      <c r="AD117" s="329"/>
      <c r="AE117" s="322"/>
      <c r="AG117" s="319"/>
    </row>
    <row r="118" spans="2:33" ht="14.25">
      <c r="D118" s="330"/>
      <c r="E118" s="321" t="s">
        <v>335</v>
      </c>
      <c r="F118" s="320" t="s">
        <v>334</v>
      </c>
      <c r="G118" s="310">
        <v>1990</v>
      </c>
      <c r="H118" s="310">
        <f t="shared" ref="H118:AE118" si="23">G118+1</f>
        <v>1991</v>
      </c>
      <c r="I118" s="310">
        <f t="shared" si="23"/>
        <v>1992</v>
      </c>
      <c r="J118" s="310">
        <f t="shared" si="23"/>
        <v>1993</v>
      </c>
      <c r="K118" s="310">
        <f t="shared" si="23"/>
        <v>1994</v>
      </c>
      <c r="L118" s="310">
        <f t="shared" si="23"/>
        <v>1995</v>
      </c>
      <c r="M118" s="310">
        <f t="shared" si="23"/>
        <v>1996</v>
      </c>
      <c r="N118" s="310">
        <f t="shared" si="23"/>
        <v>1997</v>
      </c>
      <c r="O118" s="310">
        <f t="shared" si="23"/>
        <v>1998</v>
      </c>
      <c r="P118" s="310">
        <f t="shared" si="23"/>
        <v>1999</v>
      </c>
      <c r="Q118" s="310">
        <f t="shared" si="23"/>
        <v>2000</v>
      </c>
      <c r="R118" s="310">
        <f t="shared" si="23"/>
        <v>2001</v>
      </c>
      <c r="S118" s="310">
        <f t="shared" si="23"/>
        <v>2002</v>
      </c>
      <c r="T118" s="310">
        <f t="shared" si="23"/>
        <v>2003</v>
      </c>
      <c r="U118" s="310">
        <f t="shared" si="23"/>
        <v>2004</v>
      </c>
      <c r="V118" s="310">
        <f t="shared" si="23"/>
        <v>2005</v>
      </c>
      <c r="W118" s="310">
        <f t="shared" si="23"/>
        <v>2006</v>
      </c>
      <c r="X118" s="310">
        <f t="shared" si="23"/>
        <v>2007</v>
      </c>
      <c r="Y118" s="310">
        <f t="shared" si="23"/>
        <v>2008</v>
      </c>
      <c r="Z118" s="310">
        <f t="shared" si="23"/>
        <v>2009</v>
      </c>
      <c r="AA118" s="310">
        <f t="shared" si="23"/>
        <v>2010</v>
      </c>
      <c r="AB118" s="310">
        <f t="shared" si="23"/>
        <v>2011</v>
      </c>
      <c r="AC118" s="310">
        <f t="shared" si="23"/>
        <v>2012</v>
      </c>
      <c r="AD118" s="310">
        <f t="shared" si="23"/>
        <v>2013</v>
      </c>
      <c r="AE118" s="310">
        <f t="shared" si="23"/>
        <v>2014</v>
      </c>
      <c r="AG118" s="319"/>
    </row>
    <row r="119" spans="2:33" ht="12.75">
      <c r="D119" s="317" t="s">
        <v>333</v>
      </c>
      <c r="E119" s="315">
        <v>12.220132775919733</v>
      </c>
      <c r="F119" s="314">
        <v>2.502090301003345E-2</v>
      </c>
      <c r="G119" s="313">
        <v>1884.2670000000001</v>
      </c>
      <c r="H119" s="313">
        <v>1879.02</v>
      </c>
      <c r="I119" s="313">
        <v>1904.4</v>
      </c>
      <c r="J119" s="313">
        <v>1399.2909999999999</v>
      </c>
      <c r="K119" s="313">
        <v>1633.48</v>
      </c>
      <c r="L119" s="313">
        <v>1493.46</v>
      </c>
      <c r="M119" s="313">
        <v>1509.6859999999999</v>
      </c>
      <c r="N119" s="313">
        <v>1549.002</v>
      </c>
      <c r="O119" s="313">
        <v>1519.2660000000001</v>
      </c>
      <c r="P119" s="313">
        <v>1468.77</v>
      </c>
      <c r="Q119" s="313">
        <v>1707.6959999999999</v>
      </c>
      <c r="R119" s="313">
        <v>1870.1020000000001</v>
      </c>
      <c r="S119" s="313">
        <v>1585.35</v>
      </c>
      <c r="T119" s="313">
        <v>1518.047</v>
      </c>
      <c r="U119" s="313">
        <v>1373.3</v>
      </c>
      <c r="V119" s="313">
        <v>1114.8310999999999</v>
      </c>
      <c r="W119" s="313">
        <v>1207.778</v>
      </c>
      <c r="X119" s="313">
        <v>1115.53</v>
      </c>
      <c r="Y119" s="313">
        <v>1257.048</v>
      </c>
      <c r="Z119" s="313">
        <v>1083.4369999999999</v>
      </c>
      <c r="AA119" s="313">
        <v>813.30200000000002</v>
      </c>
      <c r="AB119" s="313">
        <v>776.7</v>
      </c>
      <c r="AC119" s="313">
        <v>744.74400000000003</v>
      </c>
      <c r="AD119" s="313">
        <v>871.62400000000002</v>
      </c>
      <c r="AE119" s="313">
        <v>871.62400000000002</v>
      </c>
      <c r="AG119" s="555"/>
    </row>
    <row r="120" spans="2:33" ht="12.75">
      <c r="D120" s="317" t="s">
        <v>332</v>
      </c>
      <c r="E120" s="315">
        <v>3.0641071906354518</v>
      </c>
      <c r="F120" s="314">
        <v>5.9260033444816064E-3</v>
      </c>
      <c r="G120" s="313">
        <v>1173.1500000000001</v>
      </c>
      <c r="H120" s="313">
        <v>1131.8399999999999</v>
      </c>
      <c r="I120" s="313">
        <v>1182.5999999999999</v>
      </c>
      <c r="J120" s="313">
        <v>970.29899999999998</v>
      </c>
      <c r="K120" s="313">
        <v>1094</v>
      </c>
      <c r="L120" s="313">
        <v>995.125</v>
      </c>
      <c r="M120" s="313">
        <v>1042.415</v>
      </c>
      <c r="N120" s="313">
        <v>916.68</v>
      </c>
      <c r="O120" s="313">
        <v>984.79499999999996</v>
      </c>
      <c r="P120" s="313">
        <v>1005.631</v>
      </c>
      <c r="Q120" s="313">
        <v>994.75</v>
      </c>
      <c r="R120" s="313">
        <v>998.625</v>
      </c>
      <c r="S120" s="313">
        <v>1059.96</v>
      </c>
      <c r="T120" s="313">
        <v>902.33</v>
      </c>
      <c r="U120" s="313">
        <v>963.6</v>
      </c>
      <c r="V120" s="313">
        <v>773.95500000000004</v>
      </c>
      <c r="W120" s="313">
        <v>893.52</v>
      </c>
      <c r="X120" s="313">
        <v>813.24800000000005</v>
      </c>
      <c r="Y120" s="313">
        <v>928.03</v>
      </c>
      <c r="Z120" s="313">
        <v>816.8605</v>
      </c>
      <c r="AA120" s="313">
        <v>788.78800000000001</v>
      </c>
      <c r="AB120" s="313">
        <v>677.44600000000003</v>
      </c>
      <c r="AC120" s="313">
        <v>769.91200000000003</v>
      </c>
      <c r="AD120" s="313">
        <v>936.63699999999994</v>
      </c>
      <c r="AE120" s="313">
        <v>936.63699999999994</v>
      </c>
      <c r="AG120" s="318"/>
    </row>
    <row r="121" spans="2:33" ht="12.75">
      <c r="D121" s="317" t="s">
        <v>331</v>
      </c>
      <c r="E121" s="315">
        <v>0.59209642976588639</v>
      </c>
      <c r="F121" s="314">
        <v>2.4142976588628767E-3</v>
      </c>
      <c r="G121" s="313">
        <v>693.59</v>
      </c>
      <c r="H121" s="313">
        <v>687.20690000000002</v>
      </c>
      <c r="I121" s="313">
        <v>704.24880000000007</v>
      </c>
      <c r="J121" s="313">
        <v>708.36749999999995</v>
      </c>
      <c r="K121" s="313">
        <v>691.8501</v>
      </c>
      <c r="L121" s="313">
        <v>681.56220000000008</v>
      </c>
      <c r="M121" s="313">
        <v>645.58440000000007</v>
      </c>
      <c r="N121" s="313">
        <v>585.90279999999996</v>
      </c>
      <c r="O121" s="313">
        <v>590.4552000000001</v>
      </c>
      <c r="P121" s="313">
        <v>574.49840000000006</v>
      </c>
      <c r="Q121" s="313">
        <v>535.00400000000002</v>
      </c>
      <c r="R121" s="313">
        <v>541.255</v>
      </c>
      <c r="S121" s="313">
        <v>539.95500000000004</v>
      </c>
      <c r="T121" s="313">
        <v>614.35799999999995</v>
      </c>
      <c r="U121" s="313">
        <v>606.94460000000004</v>
      </c>
      <c r="V121" s="313">
        <v>651.35500000000002</v>
      </c>
      <c r="W121" s="313">
        <v>638.4</v>
      </c>
      <c r="X121" s="313">
        <v>630.375</v>
      </c>
      <c r="Y121" s="313">
        <v>627.67499999999995</v>
      </c>
      <c r="Z121" s="313">
        <v>609.75599999999997</v>
      </c>
      <c r="AA121" s="313">
        <v>599.904</v>
      </c>
      <c r="AB121" s="313">
        <v>589.67999999999995</v>
      </c>
      <c r="AC121" s="313">
        <v>518.19299999999998</v>
      </c>
      <c r="AD121" s="313">
        <v>537.28</v>
      </c>
      <c r="AE121" s="313">
        <v>537.28</v>
      </c>
      <c r="AG121" s="318"/>
    </row>
    <row r="122" spans="2:33" ht="12.75">
      <c r="D122" s="317" t="s">
        <v>330</v>
      </c>
      <c r="E122" s="315">
        <v>2.5745953177257537</v>
      </c>
      <c r="F122" s="314">
        <v>7.6818561872909717E-3</v>
      </c>
      <c r="G122" s="313">
        <v>1017.731</v>
      </c>
      <c r="H122" s="313">
        <v>649.98800000000006</v>
      </c>
      <c r="I122" s="313">
        <v>958.39800000000002</v>
      </c>
      <c r="J122" s="313">
        <v>974.16</v>
      </c>
      <c r="K122" s="313">
        <v>1000.7910000000001</v>
      </c>
      <c r="L122" s="313">
        <v>1014.873</v>
      </c>
      <c r="M122" s="313">
        <v>983.26199999999994</v>
      </c>
      <c r="N122" s="313">
        <v>1090.83</v>
      </c>
      <c r="O122" s="313">
        <v>1054.3</v>
      </c>
      <c r="P122" s="313">
        <v>990.86</v>
      </c>
      <c r="Q122" s="313">
        <v>1034.5530000000001</v>
      </c>
      <c r="R122" s="313">
        <v>1060.6679999999999</v>
      </c>
      <c r="S122" s="313">
        <v>774.96</v>
      </c>
      <c r="T122" s="313">
        <v>1020.164</v>
      </c>
      <c r="U122" s="313">
        <v>908.53399999999999</v>
      </c>
      <c r="V122" s="313">
        <v>982.03559999999993</v>
      </c>
      <c r="W122" s="313">
        <v>1006.4297999999999</v>
      </c>
      <c r="X122" s="313">
        <v>974.61</v>
      </c>
      <c r="Y122" s="313">
        <v>896.26800000000003</v>
      </c>
      <c r="Z122" s="313">
        <v>1026.2410500000001</v>
      </c>
      <c r="AA122" s="313">
        <v>1184.5178000000001</v>
      </c>
      <c r="AB122" s="313">
        <v>455.86980000000005</v>
      </c>
      <c r="AC122" s="313">
        <v>347.82</v>
      </c>
      <c r="AD122" s="313">
        <v>357.30799999999999</v>
      </c>
      <c r="AE122" s="313">
        <v>357.30799999999999</v>
      </c>
    </row>
    <row r="123" spans="2:33" ht="12.75">
      <c r="D123" s="317" t="s">
        <v>329</v>
      </c>
      <c r="E123" s="315">
        <v>6.4698806020066888</v>
      </c>
      <c r="F123" s="314">
        <v>1.2729933110367894E-2</v>
      </c>
      <c r="G123" s="313">
        <v>2883.18</v>
      </c>
      <c r="H123" s="313">
        <v>3044.652</v>
      </c>
      <c r="I123" s="313">
        <v>2898.84</v>
      </c>
      <c r="J123" s="313">
        <v>1837.92</v>
      </c>
      <c r="K123" s="313">
        <v>1926.704</v>
      </c>
      <c r="L123" s="313">
        <v>2365.5970000000002</v>
      </c>
      <c r="M123" s="313">
        <v>2059.4639999999999</v>
      </c>
      <c r="N123" s="313">
        <v>2896.6350000000002</v>
      </c>
      <c r="O123" s="313">
        <v>2603.04</v>
      </c>
      <c r="P123" s="313">
        <v>2822.04</v>
      </c>
      <c r="Q123" s="313">
        <v>2597.9</v>
      </c>
      <c r="R123" s="313">
        <v>2981.7040000000002</v>
      </c>
      <c r="S123" s="313">
        <v>2617.1750000000002</v>
      </c>
      <c r="T123" s="313">
        <v>2830.14</v>
      </c>
      <c r="U123" s="313">
        <v>2683.0439999999999</v>
      </c>
      <c r="V123" s="313">
        <v>2601.7199999999998</v>
      </c>
      <c r="W123" s="313">
        <v>2419.5120000000002</v>
      </c>
      <c r="X123" s="313">
        <v>3030.5940000000001</v>
      </c>
      <c r="Y123" s="313">
        <v>2936.6819999999998</v>
      </c>
      <c r="Z123" s="313">
        <v>2782.904</v>
      </c>
      <c r="AA123" s="313">
        <v>2287.1419999999998</v>
      </c>
      <c r="AB123" s="313">
        <v>2468.3040000000001</v>
      </c>
      <c r="AC123" s="313">
        <v>2352.5790000000002</v>
      </c>
      <c r="AD123" s="313">
        <v>2347.0839999999998</v>
      </c>
      <c r="AE123" s="313">
        <v>2347.0839999999998</v>
      </c>
    </row>
    <row r="124" spans="2:33" ht="12.75">
      <c r="D124" s="317" t="s">
        <v>328</v>
      </c>
      <c r="E124" s="315">
        <v>5.8477673913043473</v>
      </c>
      <c r="F124" s="314">
        <v>1.141304347826087E-2</v>
      </c>
      <c r="G124" s="313">
        <v>2513.6039999999998</v>
      </c>
      <c r="H124" s="313">
        <v>2649.3539999999998</v>
      </c>
      <c r="I124" s="313">
        <v>2838.36</v>
      </c>
      <c r="J124" s="313">
        <v>2156.6999999999998</v>
      </c>
      <c r="K124" s="313">
        <v>2603.924</v>
      </c>
      <c r="L124" s="313">
        <v>2685.636</v>
      </c>
      <c r="M124" s="313">
        <v>2735.1640000000002</v>
      </c>
      <c r="N124" s="313">
        <v>2538.8440000000001</v>
      </c>
      <c r="O124" s="313">
        <v>2629.212</v>
      </c>
      <c r="P124" s="313">
        <v>2480.7759999999998</v>
      </c>
      <c r="Q124" s="313">
        <v>2531.991</v>
      </c>
      <c r="R124" s="313">
        <v>2458.2020000000002</v>
      </c>
      <c r="S124" s="313">
        <v>2635.1909999999998</v>
      </c>
      <c r="T124" s="313">
        <v>2520.6570000000002</v>
      </c>
      <c r="U124" s="313">
        <v>2643.6750000000002</v>
      </c>
      <c r="V124" s="313">
        <v>2451.8760000000002</v>
      </c>
      <c r="W124" s="313">
        <v>2440.788</v>
      </c>
      <c r="X124" s="313">
        <v>2434.2440000000001</v>
      </c>
      <c r="Y124" s="313">
        <v>2515.9859999999999</v>
      </c>
      <c r="Z124" s="313">
        <v>2215.1084999999998</v>
      </c>
      <c r="AA124" s="313">
        <v>2291.2199999999998</v>
      </c>
      <c r="AB124" s="313">
        <v>1942.59</v>
      </c>
      <c r="AC124" s="313">
        <v>2219.0079999999998</v>
      </c>
      <c r="AD124" s="313">
        <v>2342.1750000000002</v>
      </c>
      <c r="AE124" s="313">
        <v>2342.1750000000002</v>
      </c>
    </row>
    <row r="125" spans="2:33" ht="12.75">
      <c r="D125" s="317" t="s">
        <v>327</v>
      </c>
      <c r="E125" s="315">
        <v>0.29085183946488297</v>
      </c>
      <c r="F125" s="314">
        <v>8.7792642140468264E-4</v>
      </c>
      <c r="G125" s="313">
        <v>3497.5360000000001</v>
      </c>
      <c r="H125" s="313">
        <v>3586.14</v>
      </c>
      <c r="I125" s="313">
        <v>3866.0639999999999</v>
      </c>
      <c r="J125" s="313">
        <v>3787.194</v>
      </c>
      <c r="K125" s="313">
        <v>3539.57</v>
      </c>
      <c r="L125" s="313">
        <v>3125.84</v>
      </c>
      <c r="M125" s="313">
        <v>2540.3870000000002</v>
      </c>
      <c r="N125" s="313">
        <v>2675.0880000000002</v>
      </c>
      <c r="O125" s="313">
        <v>1911.644</v>
      </c>
      <c r="P125" s="313">
        <v>2409.96</v>
      </c>
      <c r="Q125" s="313">
        <v>1966.048</v>
      </c>
      <c r="R125" s="313">
        <v>2833.05</v>
      </c>
      <c r="S125" s="313">
        <v>2820.4160000000002</v>
      </c>
      <c r="T125" s="313">
        <v>2071.143</v>
      </c>
      <c r="U125" s="313">
        <v>1962.24</v>
      </c>
      <c r="V125" s="313">
        <v>2020.7650000000001</v>
      </c>
      <c r="W125" s="313">
        <v>1712.664</v>
      </c>
      <c r="X125" s="313">
        <v>2004.3869999999999</v>
      </c>
      <c r="Y125" s="313">
        <v>97.079333333333324</v>
      </c>
      <c r="Z125" s="313">
        <v>1475.6953333333333</v>
      </c>
      <c r="AA125" s="313">
        <v>1535.067</v>
      </c>
      <c r="AB125" s="313">
        <v>1537.2</v>
      </c>
      <c r="AC125" s="313">
        <v>1275.95</v>
      </c>
      <c r="AD125" s="313">
        <v>1373.6010000000001</v>
      </c>
      <c r="AE125" s="313">
        <v>1373.6010000000001</v>
      </c>
    </row>
    <row r="126" spans="2:33" ht="12.75">
      <c r="D126" s="317" t="s">
        <v>326</v>
      </c>
      <c r="E126" s="315">
        <v>0.35358340301003355</v>
      </c>
      <c r="F126" s="314">
        <v>1.097408026755853E-3</v>
      </c>
      <c r="G126" s="313">
        <v>0</v>
      </c>
      <c r="H126" s="313">
        <v>0</v>
      </c>
      <c r="I126" s="313">
        <v>0</v>
      </c>
      <c r="J126" s="313">
        <v>0</v>
      </c>
      <c r="K126" s="313">
        <v>0</v>
      </c>
      <c r="L126" s="313">
        <v>208.68</v>
      </c>
      <c r="M126" s="313">
        <v>2247.2800000000002</v>
      </c>
      <c r="N126" s="313">
        <v>2002.848</v>
      </c>
      <c r="O126" s="313">
        <v>2074.268</v>
      </c>
      <c r="P126" s="313">
        <v>1901.8579999999999</v>
      </c>
      <c r="Q126" s="313">
        <v>1822.6079999999999</v>
      </c>
      <c r="R126" s="313">
        <v>1597.8</v>
      </c>
      <c r="S126" s="313">
        <v>1712.3040000000001</v>
      </c>
      <c r="T126" s="313">
        <v>2010.7149999999999</v>
      </c>
      <c r="U126" s="313">
        <v>2098.1460000000002</v>
      </c>
      <c r="V126" s="313">
        <v>2003.7840000000001</v>
      </c>
      <c r="W126" s="313">
        <v>1555.8679999999999</v>
      </c>
      <c r="X126" s="313">
        <v>1256.43</v>
      </c>
      <c r="Y126" s="313">
        <v>466.88</v>
      </c>
      <c r="Z126" s="313">
        <v>1002.225</v>
      </c>
      <c r="AA126" s="313">
        <v>1440.05</v>
      </c>
      <c r="AB126" s="313">
        <v>1521.1</v>
      </c>
      <c r="AC126" s="313">
        <v>1254.9939999999999</v>
      </c>
      <c r="AD126" s="313">
        <v>1269.345</v>
      </c>
      <c r="AE126" s="313">
        <v>1269.345</v>
      </c>
    </row>
    <row r="127" spans="2:33" ht="12.75">
      <c r="D127" s="317" t="s">
        <v>325</v>
      </c>
      <c r="E127" s="315">
        <v>8.5225204584485805</v>
      </c>
      <c r="F127" s="314">
        <v>1.9288559905567583E-2</v>
      </c>
      <c r="G127" s="313">
        <v>220.185</v>
      </c>
      <c r="H127" s="313">
        <v>216.97499999999999</v>
      </c>
      <c r="I127" s="313">
        <v>187.35</v>
      </c>
      <c r="J127" s="313">
        <v>223.452</v>
      </c>
      <c r="K127" s="313">
        <v>227.292</v>
      </c>
      <c r="L127" s="313">
        <v>284.44400000000002</v>
      </c>
      <c r="M127" s="313">
        <v>211.875</v>
      </c>
      <c r="N127" s="313">
        <v>192.51</v>
      </c>
      <c r="O127" s="313">
        <v>248.63399999999999</v>
      </c>
      <c r="P127" s="313">
        <v>207.22499999999999</v>
      </c>
      <c r="Q127" s="313">
        <v>203.416</v>
      </c>
      <c r="R127" s="313">
        <v>195.47300000000001</v>
      </c>
      <c r="S127" s="313">
        <v>205.27250000000001</v>
      </c>
      <c r="T127" s="313">
        <v>189.76499999999999</v>
      </c>
      <c r="U127" s="313">
        <v>196.53749999999999</v>
      </c>
      <c r="V127" s="313">
        <v>144.18799999999999</v>
      </c>
      <c r="W127" s="313">
        <v>178.75</v>
      </c>
      <c r="X127" s="313">
        <v>151.05600000000001</v>
      </c>
      <c r="Y127" s="313">
        <v>156.99600000000001</v>
      </c>
      <c r="Z127" s="313">
        <v>145.90924999999999</v>
      </c>
      <c r="AA127" s="313">
        <v>128.74299999999999</v>
      </c>
      <c r="AB127" s="313">
        <v>139.45599999999999</v>
      </c>
      <c r="AC127" s="313">
        <v>170.352</v>
      </c>
      <c r="AD127" s="313">
        <v>139.5744</v>
      </c>
      <c r="AE127" s="313">
        <v>139.5744</v>
      </c>
    </row>
    <row r="128" spans="2:33" ht="12.75">
      <c r="D128" s="317" t="s">
        <v>324</v>
      </c>
      <c r="E128" s="315">
        <v>28.13664882943144</v>
      </c>
      <c r="F128" s="314">
        <v>5.2675585284280943E-2</v>
      </c>
      <c r="G128" s="313">
        <v>1367.056</v>
      </c>
      <c r="H128" s="313">
        <v>1765.819</v>
      </c>
      <c r="I128" s="313">
        <v>1704.56</v>
      </c>
      <c r="J128" s="313">
        <v>1720.0260000000001</v>
      </c>
      <c r="K128" s="313">
        <v>1815.9749999999999</v>
      </c>
      <c r="L128" s="313">
        <v>1990.25</v>
      </c>
      <c r="M128" s="313">
        <v>1850.58</v>
      </c>
      <c r="N128" s="313">
        <v>1630.86</v>
      </c>
      <c r="O128" s="313">
        <v>1830.8</v>
      </c>
      <c r="P128" s="313">
        <v>1655.2840000000001</v>
      </c>
      <c r="Q128" s="313">
        <v>1980.546</v>
      </c>
      <c r="R128" s="313">
        <v>1610.135</v>
      </c>
      <c r="S128" s="313">
        <v>1749.81</v>
      </c>
      <c r="T128" s="313">
        <v>1454.1120000000001</v>
      </c>
      <c r="U128" s="313">
        <v>1621.0260000000001</v>
      </c>
      <c r="V128" s="313">
        <v>1501.366</v>
      </c>
      <c r="W128" s="313">
        <v>1203.1679999999999</v>
      </c>
      <c r="X128" s="313">
        <v>1139.7</v>
      </c>
      <c r="Y128" s="313">
        <v>1199.9970000000001</v>
      </c>
      <c r="Z128" s="313">
        <v>1064.77</v>
      </c>
      <c r="AA128" s="313">
        <v>1068.4159999999999</v>
      </c>
      <c r="AB128" s="313">
        <v>888.42</v>
      </c>
      <c r="AC128" s="313">
        <v>1181.5999999999999</v>
      </c>
      <c r="AD128" s="313">
        <v>1000.828</v>
      </c>
      <c r="AE128" s="313">
        <v>1000.828</v>
      </c>
    </row>
    <row r="129" spans="2:31" ht="12.75">
      <c r="D129" s="317" t="s">
        <v>323</v>
      </c>
      <c r="E129" s="315">
        <v>1.1092053511705686</v>
      </c>
      <c r="F129" s="314">
        <v>2.6337792642140466E-3</v>
      </c>
      <c r="G129" s="313">
        <v>47.585999999999999</v>
      </c>
      <c r="H129" s="313">
        <v>48.311999999999998</v>
      </c>
      <c r="I129" s="313">
        <v>51.984000000000002</v>
      </c>
      <c r="J129" s="313">
        <v>52.356000000000002</v>
      </c>
      <c r="K129" s="313">
        <v>80.41</v>
      </c>
      <c r="L129" s="313">
        <v>96.569000000000003</v>
      </c>
      <c r="M129" s="313">
        <v>65.20920000000001</v>
      </c>
      <c r="N129" s="313">
        <v>74.442999999999998</v>
      </c>
      <c r="O129" s="313">
        <v>71.314999999999998</v>
      </c>
      <c r="P129" s="313">
        <v>48.92</v>
      </c>
      <c r="Q129" s="313">
        <v>70.08</v>
      </c>
      <c r="R129" s="313">
        <v>51.68</v>
      </c>
      <c r="S129" s="313">
        <v>67.584000000000003</v>
      </c>
      <c r="T129" s="313">
        <v>2.25</v>
      </c>
      <c r="U129" s="313">
        <v>0</v>
      </c>
      <c r="V129" s="313">
        <v>0</v>
      </c>
      <c r="W129" s="313">
        <v>0</v>
      </c>
      <c r="X129" s="313">
        <v>0</v>
      </c>
      <c r="Y129" s="313">
        <v>0</v>
      </c>
      <c r="Z129" s="313">
        <v>0</v>
      </c>
      <c r="AA129" s="313">
        <v>30.283399999999997</v>
      </c>
      <c r="AB129" s="313">
        <v>81.334500000000006</v>
      </c>
      <c r="AC129" s="313">
        <v>58.167999999999999</v>
      </c>
      <c r="AD129" s="313">
        <v>67.784000000000006</v>
      </c>
      <c r="AE129" s="313">
        <v>67.784000000000006</v>
      </c>
    </row>
    <row r="130" spans="2:31" ht="12.75">
      <c r="D130" s="317" t="s">
        <v>322</v>
      </c>
      <c r="E130" s="315">
        <v>6.5140165217391308</v>
      </c>
      <c r="F130" s="314">
        <v>1.3607859531772579E-2</v>
      </c>
      <c r="G130" s="313">
        <v>0</v>
      </c>
      <c r="H130" s="313">
        <v>0</v>
      </c>
      <c r="I130" s="313">
        <v>0</v>
      </c>
      <c r="J130" s="313">
        <v>480.00799999999998</v>
      </c>
      <c r="K130" s="313">
        <v>1606.6590000000001</v>
      </c>
      <c r="L130" s="313">
        <v>1881.63</v>
      </c>
      <c r="M130" s="313">
        <v>2064.7199999999998</v>
      </c>
      <c r="N130" s="313">
        <v>2082.84</v>
      </c>
      <c r="O130" s="313">
        <v>2079.3510000000001</v>
      </c>
      <c r="P130" s="313">
        <v>1890.624</v>
      </c>
      <c r="Q130" s="313">
        <v>2069.7399999999998</v>
      </c>
      <c r="R130" s="313">
        <v>1721.5329999999999</v>
      </c>
      <c r="S130" s="313">
        <v>1896.838</v>
      </c>
      <c r="T130" s="313">
        <v>1568.3219999999999</v>
      </c>
      <c r="U130" s="313">
        <v>1650.7260000000001</v>
      </c>
      <c r="V130" s="313">
        <v>1600.9839999999999</v>
      </c>
      <c r="W130" s="313">
        <v>1620.99</v>
      </c>
      <c r="X130" s="313">
        <v>1500.1890000000001</v>
      </c>
      <c r="Y130" s="313">
        <v>1742</v>
      </c>
      <c r="Z130" s="313">
        <v>1801.25</v>
      </c>
      <c r="AA130" s="313">
        <v>481.86666666666667</v>
      </c>
      <c r="AB130" s="313">
        <v>1479.6</v>
      </c>
      <c r="AC130" s="313">
        <v>1846.3920000000001</v>
      </c>
      <c r="AD130" s="313">
        <v>1784.3720000000001</v>
      </c>
      <c r="AE130" s="313">
        <v>1784.3720000000001</v>
      </c>
    </row>
    <row r="131" spans="2:31" ht="12.75">
      <c r="D131" s="317" t="s">
        <v>321</v>
      </c>
      <c r="E131" s="315">
        <v>5.8436538461538463</v>
      </c>
      <c r="F131" s="314">
        <v>1.2290969899665553E-2</v>
      </c>
      <c r="G131" s="313">
        <v>0</v>
      </c>
      <c r="H131" s="313">
        <v>0</v>
      </c>
      <c r="I131" s="313">
        <v>0</v>
      </c>
      <c r="J131" s="313">
        <v>0</v>
      </c>
      <c r="K131" s="313">
        <v>315.88</v>
      </c>
      <c r="L131" s="313">
        <v>1450.8689999999999</v>
      </c>
      <c r="M131" s="313">
        <v>1673.595</v>
      </c>
      <c r="N131" s="313">
        <v>1226.4000000000001</v>
      </c>
      <c r="O131" s="313">
        <v>971.25800000000004</v>
      </c>
      <c r="P131" s="313">
        <v>1159.0920000000001</v>
      </c>
      <c r="Q131" s="313">
        <v>1335.69</v>
      </c>
      <c r="R131" s="313">
        <v>1234.3140000000001</v>
      </c>
      <c r="S131" s="313">
        <v>1079.9639999999999</v>
      </c>
      <c r="T131" s="313">
        <v>1001.376</v>
      </c>
      <c r="U131" s="313">
        <v>939.58799999999997</v>
      </c>
      <c r="V131" s="313">
        <v>639.48</v>
      </c>
      <c r="W131" s="313">
        <v>662.59900000000005</v>
      </c>
      <c r="X131" s="313">
        <v>900.72</v>
      </c>
      <c r="Y131" s="313">
        <v>802.09799999999996</v>
      </c>
      <c r="Z131" s="313">
        <v>972.94399999999996</v>
      </c>
      <c r="AA131" s="313">
        <v>1026.375</v>
      </c>
      <c r="AB131" s="313">
        <v>1150.704</v>
      </c>
      <c r="AC131" s="313">
        <v>1026.3219999999999</v>
      </c>
      <c r="AD131" s="313">
        <v>989.17499999999995</v>
      </c>
      <c r="AE131" s="313">
        <v>989.17499999999995</v>
      </c>
    </row>
    <row r="132" spans="2:31" ht="12.75">
      <c r="D132" s="317" t="s">
        <v>320</v>
      </c>
      <c r="E132" s="315">
        <v>1.3647290969899668</v>
      </c>
      <c r="F132" s="314">
        <v>3.5117056856187306E-3</v>
      </c>
      <c r="G132" s="313">
        <v>0</v>
      </c>
      <c r="H132" s="313">
        <v>0</v>
      </c>
      <c r="I132" s="313">
        <v>0</v>
      </c>
      <c r="J132" s="313">
        <v>0</v>
      </c>
      <c r="K132" s="313">
        <v>878</v>
      </c>
      <c r="L132" s="313">
        <v>3234</v>
      </c>
      <c r="M132" s="313">
        <v>3288.8220000000001</v>
      </c>
      <c r="N132" s="313">
        <v>3256.9119999999998</v>
      </c>
      <c r="O132" s="313">
        <v>2825.9</v>
      </c>
      <c r="P132" s="313">
        <v>2763.84</v>
      </c>
      <c r="Q132" s="313">
        <v>2845.7460000000001</v>
      </c>
      <c r="R132" s="313">
        <v>2988.0450000000001</v>
      </c>
      <c r="S132" s="313">
        <v>3272.8049999999998</v>
      </c>
      <c r="T132" s="313">
        <v>3239.35</v>
      </c>
      <c r="U132" s="313">
        <v>3396.51</v>
      </c>
      <c r="V132" s="313">
        <v>2908.32</v>
      </c>
      <c r="W132" s="313">
        <v>2101.232</v>
      </c>
      <c r="X132" s="313">
        <v>2699.7359999999999</v>
      </c>
      <c r="Y132" s="313">
        <v>2378.759</v>
      </c>
      <c r="Z132" s="313">
        <v>2592.96</v>
      </c>
      <c r="AA132" s="313">
        <v>2610.951</v>
      </c>
      <c r="AB132" s="313">
        <v>2144.8739999999998</v>
      </c>
      <c r="AC132" s="313">
        <v>1852.578</v>
      </c>
      <c r="AD132" s="313">
        <v>2038.33</v>
      </c>
      <c r="AE132" s="313">
        <v>2038.33</v>
      </c>
    </row>
    <row r="133" spans="2:31" ht="12.75">
      <c r="D133" s="317" t="s">
        <v>319</v>
      </c>
      <c r="E133" s="315">
        <v>68.794929096989961</v>
      </c>
      <c r="F133" s="314">
        <v>0.12993311036789301</v>
      </c>
      <c r="G133" s="313">
        <v>0</v>
      </c>
      <c r="H133" s="313">
        <v>0</v>
      </c>
      <c r="I133" s="313">
        <v>0</v>
      </c>
      <c r="J133" s="313">
        <v>0</v>
      </c>
      <c r="K133" s="313">
        <v>0</v>
      </c>
      <c r="L133" s="313">
        <v>3912.125</v>
      </c>
      <c r="M133" s="313">
        <v>4572.2250000000004</v>
      </c>
      <c r="N133" s="313">
        <v>4684.9110000000001</v>
      </c>
      <c r="O133" s="313">
        <v>3487.424</v>
      </c>
      <c r="P133" s="313">
        <v>4140.8559999999998</v>
      </c>
      <c r="Q133" s="313">
        <v>3424.7689999999998</v>
      </c>
      <c r="R133" s="313">
        <v>4146.5519999999997</v>
      </c>
      <c r="S133" s="313">
        <v>3715.8670000000002</v>
      </c>
      <c r="T133" s="313">
        <v>3459.6</v>
      </c>
      <c r="U133" s="313">
        <v>2852.4</v>
      </c>
      <c r="V133" s="313">
        <v>3196.6315</v>
      </c>
      <c r="W133" s="313">
        <v>3524.2647000000002</v>
      </c>
      <c r="X133" s="313">
        <v>3263.6214</v>
      </c>
      <c r="Y133" s="313">
        <v>2493.2550000000001</v>
      </c>
      <c r="Z133" s="313">
        <v>1872.0350000000001</v>
      </c>
      <c r="AA133" s="313">
        <v>2228.625</v>
      </c>
      <c r="AB133" s="313">
        <v>2266.3000000000002</v>
      </c>
      <c r="AC133" s="313">
        <v>2203.2399999999998</v>
      </c>
      <c r="AD133" s="313">
        <v>1626.1769999999999</v>
      </c>
      <c r="AE133" s="313">
        <v>1626.1769999999999</v>
      </c>
    </row>
    <row r="134" spans="2:31" ht="12.75">
      <c r="D134" s="317" t="s">
        <v>318</v>
      </c>
      <c r="E134" s="315">
        <v>0.43869749163879601</v>
      </c>
      <c r="F134" s="314">
        <v>8.7792642140468221E-4</v>
      </c>
      <c r="G134" s="313">
        <v>0</v>
      </c>
      <c r="H134" s="313">
        <v>0</v>
      </c>
      <c r="I134" s="313">
        <v>0</v>
      </c>
      <c r="J134" s="313">
        <v>0</v>
      </c>
      <c r="K134" s="313">
        <v>0</v>
      </c>
      <c r="L134" s="313">
        <v>219.48</v>
      </c>
      <c r="M134" s="313">
        <v>2398.8620000000001</v>
      </c>
      <c r="N134" s="313">
        <v>2242.2399999999998</v>
      </c>
      <c r="O134" s="313">
        <v>2356.44</v>
      </c>
      <c r="P134" s="313">
        <v>2211.4490000000001</v>
      </c>
      <c r="Q134" s="313">
        <v>2373.4180000000001</v>
      </c>
      <c r="R134" s="313">
        <v>2260.364</v>
      </c>
      <c r="S134" s="313">
        <v>2450.2800000000002</v>
      </c>
      <c r="T134" s="313">
        <v>2311.12</v>
      </c>
      <c r="U134" s="313">
        <v>2452.8000000000002</v>
      </c>
      <c r="V134" s="313">
        <v>2305.8000000000002</v>
      </c>
      <c r="W134" s="313">
        <v>2112.1759999999999</v>
      </c>
      <c r="X134" s="313">
        <v>2090.0329999999999</v>
      </c>
      <c r="Y134" s="313">
        <v>2216.2800000000002</v>
      </c>
      <c r="Z134" s="313">
        <v>2116.9090000000001</v>
      </c>
      <c r="AA134" s="313">
        <v>2286.36</v>
      </c>
      <c r="AB134" s="313">
        <v>2078.748</v>
      </c>
      <c r="AC134" s="313">
        <v>1983.3440000000001</v>
      </c>
      <c r="AD134" s="313">
        <v>1969.45</v>
      </c>
      <c r="AE134" s="313">
        <v>1969.45</v>
      </c>
    </row>
    <row r="135" spans="2:31" ht="12.75">
      <c r="D135" s="317" t="s">
        <v>317</v>
      </c>
      <c r="E135" s="315">
        <v>1.9186058528428094</v>
      </c>
      <c r="F135" s="314">
        <v>3.9506688963210712E-3</v>
      </c>
      <c r="G135" s="313">
        <v>0</v>
      </c>
      <c r="H135" s="313">
        <v>0</v>
      </c>
      <c r="I135" s="313">
        <v>0</v>
      </c>
      <c r="J135" s="313">
        <v>0</v>
      </c>
      <c r="K135" s="313">
        <v>0</v>
      </c>
      <c r="L135" s="313">
        <v>0</v>
      </c>
      <c r="M135" s="313">
        <v>906</v>
      </c>
      <c r="N135" s="313">
        <v>2057.5</v>
      </c>
      <c r="O135" s="313">
        <v>2190</v>
      </c>
      <c r="P135" s="313">
        <v>2061.75</v>
      </c>
      <c r="Q135" s="313">
        <v>2111.16</v>
      </c>
      <c r="R135" s="313">
        <v>2023.4549999999999</v>
      </c>
      <c r="S135" s="313">
        <v>2141.79</v>
      </c>
      <c r="T135" s="313">
        <v>1976.0519999999999</v>
      </c>
      <c r="U135" s="313">
        <v>2091.489</v>
      </c>
      <c r="V135" s="313">
        <v>2074.9349999999999</v>
      </c>
      <c r="W135" s="313">
        <v>2021.2</v>
      </c>
      <c r="X135" s="313">
        <v>2143.2959999999998</v>
      </c>
      <c r="Y135" s="313">
        <v>1993.2360000000001</v>
      </c>
      <c r="Z135" s="313">
        <v>2241.5374999999999</v>
      </c>
      <c r="AA135" s="313">
        <v>2238.7310000000002</v>
      </c>
      <c r="AB135" s="313">
        <v>2357.6255999999998</v>
      </c>
      <c r="AC135" s="313">
        <v>2251.056</v>
      </c>
      <c r="AD135" s="313">
        <v>2373.96</v>
      </c>
      <c r="AE135" s="313">
        <v>2373.96</v>
      </c>
    </row>
    <row r="136" spans="2:31" ht="12.75">
      <c r="D136" s="317" t="s">
        <v>316</v>
      </c>
      <c r="E136" s="315">
        <v>18.094033277591976</v>
      </c>
      <c r="F136" s="314">
        <v>4.126254180602007E-2</v>
      </c>
      <c r="G136" s="313">
        <v>0</v>
      </c>
      <c r="H136" s="313">
        <v>0</v>
      </c>
      <c r="I136" s="313">
        <v>0</v>
      </c>
      <c r="J136" s="313">
        <v>0</v>
      </c>
      <c r="K136" s="313">
        <v>0</v>
      </c>
      <c r="L136" s="313">
        <v>0</v>
      </c>
      <c r="M136" s="313">
        <v>0</v>
      </c>
      <c r="N136" s="313">
        <v>0</v>
      </c>
      <c r="O136" s="313">
        <v>2.883</v>
      </c>
      <c r="P136" s="313">
        <v>156.85</v>
      </c>
      <c r="Q136" s="313">
        <v>187.32499999999999</v>
      </c>
      <c r="R136" s="313">
        <v>209.35</v>
      </c>
      <c r="S136" s="313">
        <v>170.59200000000001</v>
      </c>
      <c r="T136" s="313">
        <v>171.53399999999999</v>
      </c>
      <c r="U136" s="313">
        <v>152.636</v>
      </c>
      <c r="V136" s="313">
        <v>156.13399999999999</v>
      </c>
      <c r="W136" s="313">
        <v>161.75899999999999</v>
      </c>
      <c r="X136" s="313">
        <v>170.499</v>
      </c>
      <c r="Y136" s="313">
        <v>163.77600000000001</v>
      </c>
      <c r="Z136" s="313">
        <v>179.24199999999999</v>
      </c>
      <c r="AA136" s="313">
        <v>152.4</v>
      </c>
      <c r="AB136" s="313">
        <v>170.952</v>
      </c>
      <c r="AC136" s="313">
        <v>142.12799999999999</v>
      </c>
      <c r="AD136" s="313">
        <v>148.65899999999999</v>
      </c>
      <c r="AE136" s="313">
        <v>148.65899999999999</v>
      </c>
    </row>
    <row r="137" spans="2:31" ht="12.75">
      <c r="D137" s="317" t="s">
        <v>315</v>
      </c>
      <c r="E137" s="315">
        <v>8.5225204584485805</v>
      </c>
      <c r="F137" s="314">
        <v>1.9288559905567583E-2</v>
      </c>
      <c r="G137" s="313">
        <v>0</v>
      </c>
      <c r="H137" s="313">
        <v>0</v>
      </c>
      <c r="I137" s="313">
        <v>0</v>
      </c>
      <c r="J137" s="313">
        <v>0</v>
      </c>
      <c r="K137" s="313">
        <v>0</v>
      </c>
      <c r="L137" s="313">
        <v>0</v>
      </c>
      <c r="M137" s="313">
        <v>0</v>
      </c>
      <c r="N137" s="313">
        <v>0</v>
      </c>
      <c r="O137" s="313">
        <v>0</v>
      </c>
      <c r="P137" s="313">
        <v>0</v>
      </c>
      <c r="Q137" s="313">
        <v>10.237</v>
      </c>
      <c r="R137" s="313">
        <v>124.874</v>
      </c>
      <c r="S137" s="313">
        <v>108.735</v>
      </c>
      <c r="T137" s="313">
        <v>130.47</v>
      </c>
      <c r="U137" s="313">
        <v>124.545</v>
      </c>
      <c r="V137" s="313">
        <v>136.16</v>
      </c>
      <c r="W137" s="313">
        <v>132.68799999999999</v>
      </c>
      <c r="X137" s="313">
        <v>128.83500000000001</v>
      </c>
      <c r="Y137" s="313">
        <v>122.07</v>
      </c>
      <c r="Z137" s="313">
        <v>129.405</v>
      </c>
      <c r="AA137" s="313">
        <v>124.485</v>
      </c>
      <c r="AB137" s="313">
        <v>56.234999999999999</v>
      </c>
      <c r="AC137" s="313">
        <v>25.515000000000001</v>
      </c>
      <c r="AD137" s="313">
        <v>120.3</v>
      </c>
      <c r="AE137" s="313">
        <v>120.3</v>
      </c>
    </row>
    <row r="138" spans="2:31" ht="12.75">
      <c r="H138" s="343"/>
      <c r="I138" s="343"/>
      <c r="J138" s="343"/>
      <c r="K138" s="343"/>
      <c r="L138" s="343"/>
      <c r="M138" s="343"/>
      <c r="N138" s="343"/>
      <c r="O138" s="343"/>
      <c r="P138" s="343"/>
      <c r="Q138" s="343"/>
      <c r="R138" s="343"/>
      <c r="S138" s="343"/>
      <c r="T138" s="343"/>
      <c r="U138" s="343"/>
    </row>
    <row r="139" spans="2:31" ht="12.75">
      <c r="H139" s="432"/>
      <c r="I139" s="343"/>
      <c r="J139" s="343"/>
      <c r="K139" s="343"/>
      <c r="L139" s="343"/>
      <c r="M139" s="432"/>
      <c r="N139" s="343"/>
      <c r="O139" s="343"/>
      <c r="P139" s="343"/>
      <c r="Q139" s="343"/>
      <c r="R139" s="432"/>
      <c r="S139" s="343"/>
      <c r="T139" s="343"/>
      <c r="U139" s="343"/>
      <c r="V139" s="34"/>
    </row>
    <row r="140" spans="2:31" ht="12.75"/>
    <row r="141" spans="2:31" ht="12.75">
      <c r="B141" s="33" t="s">
        <v>304</v>
      </c>
      <c r="C141" s="32">
        <f>C115+2</f>
        <v>89</v>
      </c>
      <c r="D141" s="32" t="s">
        <v>314</v>
      </c>
    </row>
    <row r="142" spans="2:31" ht="12.75">
      <c r="D142" s="312" t="s">
        <v>313</v>
      </c>
      <c r="E142" s="311"/>
      <c r="F142" s="311"/>
      <c r="G142" s="310">
        <v>1990</v>
      </c>
      <c r="H142" s="310">
        <f t="shared" ref="H142:AE142" si="24">G142+1</f>
        <v>1991</v>
      </c>
      <c r="I142" s="310">
        <f t="shared" si="24"/>
        <v>1992</v>
      </c>
      <c r="J142" s="310">
        <f t="shared" si="24"/>
        <v>1993</v>
      </c>
      <c r="K142" s="310">
        <f t="shared" si="24"/>
        <v>1994</v>
      </c>
      <c r="L142" s="310">
        <f t="shared" si="24"/>
        <v>1995</v>
      </c>
      <c r="M142" s="310">
        <f t="shared" si="24"/>
        <v>1996</v>
      </c>
      <c r="N142" s="310">
        <f t="shared" si="24"/>
        <v>1997</v>
      </c>
      <c r="O142" s="310">
        <f t="shared" si="24"/>
        <v>1998</v>
      </c>
      <c r="P142" s="310">
        <f t="shared" si="24"/>
        <v>1999</v>
      </c>
      <c r="Q142" s="310">
        <f t="shared" si="24"/>
        <v>2000</v>
      </c>
      <c r="R142" s="310">
        <f t="shared" si="24"/>
        <v>2001</v>
      </c>
      <c r="S142" s="310">
        <f t="shared" si="24"/>
        <v>2002</v>
      </c>
      <c r="T142" s="310">
        <f t="shared" si="24"/>
        <v>2003</v>
      </c>
      <c r="U142" s="310">
        <f t="shared" si="24"/>
        <v>2004</v>
      </c>
      <c r="V142" s="310">
        <f t="shared" si="24"/>
        <v>2005</v>
      </c>
      <c r="W142" s="310">
        <f t="shared" si="24"/>
        <v>2006</v>
      </c>
      <c r="X142" s="310">
        <f t="shared" si="24"/>
        <v>2007</v>
      </c>
      <c r="Y142" s="310">
        <f t="shared" si="24"/>
        <v>2008</v>
      </c>
      <c r="Z142" s="310">
        <f t="shared" si="24"/>
        <v>2009</v>
      </c>
      <c r="AA142" s="310">
        <f t="shared" si="24"/>
        <v>2010</v>
      </c>
      <c r="AB142" s="310">
        <f t="shared" si="24"/>
        <v>2011</v>
      </c>
      <c r="AC142" s="310">
        <f t="shared" si="24"/>
        <v>2012</v>
      </c>
      <c r="AD142" s="310">
        <f t="shared" si="24"/>
        <v>2013</v>
      </c>
      <c r="AE142" s="310">
        <f t="shared" si="24"/>
        <v>2014</v>
      </c>
    </row>
    <row r="143" spans="2:31" ht="14.25">
      <c r="D143" s="306" t="s">
        <v>312</v>
      </c>
      <c r="E143" s="306" t="s">
        <v>311</v>
      </c>
      <c r="F143" s="306"/>
      <c r="G143" s="292" t="s">
        <v>519</v>
      </c>
      <c r="H143" s="292" t="s">
        <v>519</v>
      </c>
      <c r="I143" s="292" t="s">
        <v>519</v>
      </c>
      <c r="J143" s="292" t="s">
        <v>519</v>
      </c>
      <c r="K143" s="292" t="s">
        <v>518</v>
      </c>
      <c r="L143" s="292" t="s">
        <v>518</v>
      </c>
      <c r="M143" s="292" t="s">
        <v>518</v>
      </c>
      <c r="N143" s="292" t="s">
        <v>519</v>
      </c>
      <c r="O143" s="292" t="s">
        <v>519</v>
      </c>
      <c r="P143" s="292" t="s">
        <v>519</v>
      </c>
      <c r="Q143" s="292" t="s">
        <v>518</v>
      </c>
      <c r="R143" s="292" t="s">
        <v>518</v>
      </c>
      <c r="S143" s="292" t="s">
        <v>518</v>
      </c>
      <c r="T143" s="292" t="s">
        <v>519</v>
      </c>
      <c r="U143" s="292" t="s">
        <v>519</v>
      </c>
      <c r="V143" s="292" t="s">
        <v>519</v>
      </c>
      <c r="W143" s="292" t="s">
        <v>519</v>
      </c>
      <c r="X143" s="292" t="s">
        <v>519</v>
      </c>
      <c r="Y143" s="292" t="s">
        <v>518</v>
      </c>
      <c r="Z143" s="292" t="s">
        <v>518</v>
      </c>
      <c r="AA143" s="292" t="s">
        <v>518</v>
      </c>
      <c r="AB143" s="292" t="s">
        <v>518</v>
      </c>
      <c r="AC143" s="292" t="s">
        <v>518</v>
      </c>
      <c r="AD143" s="292" t="s">
        <v>518</v>
      </c>
      <c r="AE143" s="292" t="s">
        <v>518</v>
      </c>
    </row>
    <row r="144" spans="2:31" ht="12.75">
      <c r="D144" s="309"/>
      <c r="E144" s="305" t="s">
        <v>310</v>
      </c>
      <c r="F144" s="309"/>
      <c r="G144" s="292" t="s">
        <v>518</v>
      </c>
      <c r="H144" s="292" t="s">
        <v>518</v>
      </c>
      <c r="I144" s="292" t="s">
        <v>518</v>
      </c>
      <c r="J144" s="292" t="s">
        <v>518</v>
      </c>
      <c r="K144" s="292" t="s">
        <v>518</v>
      </c>
      <c r="L144" s="292" t="s">
        <v>518</v>
      </c>
      <c r="M144" s="292" t="s">
        <v>518</v>
      </c>
      <c r="N144" s="292" t="s">
        <v>518</v>
      </c>
      <c r="O144" s="292" t="s">
        <v>518</v>
      </c>
      <c r="P144" s="292" t="s">
        <v>518</v>
      </c>
      <c r="Q144" s="292" t="s">
        <v>518</v>
      </c>
      <c r="R144" s="292" t="s">
        <v>518</v>
      </c>
      <c r="S144" s="292" t="s">
        <v>518</v>
      </c>
      <c r="T144" s="292" t="s">
        <v>518</v>
      </c>
      <c r="U144" s="292" t="s">
        <v>518</v>
      </c>
      <c r="V144" s="292" t="s">
        <v>518</v>
      </c>
      <c r="W144" s="292" t="s">
        <v>518</v>
      </c>
      <c r="X144" s="292" t="s">
        <v>518</v>
      </c>
      <c r="Y144" s="292" t="s">
        <v>518</v>
      </c>
      <c r="Z144" s="292" t="s">
        <v>518</v>
      </c>
      <c r="AA144" s="292" t="s">
        <v>518</v>
      </c>
      <c r="AB144" s="292" t="s">
        <v>518</v>
      </c>
      <c r="AC144" s="292" t="s">
        <v>518</v>
      </c>
      <c r="AD144" s="292" t="s">
        <v>518</v>
      </c>
      <c r="AE144" s="292" t="s">
        <v>518</v>
      </c>
    </row>
    <row r="145" spans="2:32" ht="12.75">
      <c r="D145" s="309"/>
      <c r="E145" s="308" t="s">
        <v>309</v>
      </c>
      <c r="F145" s="308"/>
      <c r="G145" s="292" t="s">
        <v>519</v>
      </c>
      <c r="H145" s="292" t="s">
        <v>519</v>
      </c>
      <c r="I145" s="292" t="s">
        <v>519</v>
      </c>
      <c r="J145" s="292" t="s">
        <v>519</v>
      </c>
      <c r="K145" s="292" t="s">
        <v>518</v>
      </c>
      <c r="L145" s="292" t="s">
        <v>518</v>
      </c>
      <c r="M145" s="292" t="s">
        <v>518</v>
      </c>
      <c r="N145" s="292" t="s">
        <v>519</v>
      </c>
      <c r="O145" s="292" t="s">
        <v>519</v>
      </c>
      <c r="P145" s="292" t="s">
        <v>519</v>
      </c>
      <c r="Q145" s="292" t="s">
        <v>518</v>
      </c>
      <c r="R145" s="292" t="s">
        <v>518</v>
      </c>
      <c r="S145" s="292" t="s">
        <v>518</v>
      </c>
      <c r="T145" s="292" t="s">
        <v>519</v>
      </c>
      <c r="U145" s="292" t="s">
        <v>519</v>
      </c>
      <c r="V145" s="292" t="s">
        <v>519</v>
      </c>
      <c r="W145" s="292" t="s">
        <v>519</v>
      </c>
      <c r="X145" s="292" t="s">
        <v>519</v>
      </c>
      <c r="Y145" s="292" t="s">
        <v>518</v>
      </c>
      <c r="Z145" s="292" t="s">
        <v>518</v>
      </c>
      <c r="AA145" s="292" t="s">
        <v>518</v>
      </c>
      <c r="AB145" s="292" t="s">
        <v>518</v>
      </c>
      <c r="AC145" s="292" t="s">
        <v>518</v>
      </c>
      <c r="AD145" s="292" t="s">
        <v>518</v>
      </c>
      <c r="AE145" s="292" t="s">
        <v>518</v>
      </c>
    </row>
    <row r="146" spans="2:32" ht="15" customHeight="1">
      <c r="D146" s="307" t="s">
        <v>308</v>
      </c>
      <c r="E146" s="305" t="s">
        <v>307</v>
      </c>
      <c r="F146" s="306"/>
      <c r="G146" s="292" t="s">
        <v>519</v>
      </c>
      <c r="H146" s="292" t="s">
        <v>519</v>
      </c>
      <c r="I146" s="292" t="s">
        <v>519</v>
      </c>
      <c r="J146" s="292" t="s">
        <v>519</v>
      </c>
      <c r="K146" s="292" t="s">
        <v>518</v>
      </c>
      <c r="L146" s="292" t="s">
        <v>518</v>
      </c>
      <c r="M146" s="292" t="s">
        <v>518</v>
      </c>
      <c r="N146" s="292" t="s">
        <v>519</v>
      </c>
      <c r="O146" s="292" t="s">
        <v>519</v>
      </c>
      <c r="P146" s="292" t="s">
        <v>519</v>
      </c>
      <c r="Q146" s="292" t="s">
        <v>518</v>
      </c>
      <c r="R146" s="292" t="s">
        <v>518</v>
      </c>
      <c r="S146" s="292" t="s">
        <v>518</v>
      </c>
      <c r="T146" s="292" t="s">
        <v>519</v>
      </c>
      <c r="U146" s="292" t="s">
        <v>519</v>
      </c>
      <c r="V146" s="292" t="s">
        <v>519</v>
      </c>
      <c r="W146" s="292" t="s">
        <v>519</v>
      </c>
      <c r="X146" s="292" t="s">
        <v>519</v>
      </c>
      <c r="Y146" s="292" t="s">
        <v>518</v>
      </c>
      <c r="Z146" s="292" t="s">
        <v>518</v>
      </c>
      <c r="AA146" s="292" t="s">
        <v>518</v>
      </c>
      <c r="AB146" s="292" t="s">
        <v>518</v>
      </c>
      <c r="AC146" s="292" t="s">
        <v>518</v>
      </c>
      <c r="AD146" s="292" t="s">
        <v>518</v>
      </c>
      <c r="AE146" s="292" t="s">
        <v>518</v>
      </c>
    </row>
    <row r="147" spans="2:32" ht="12.75">
      <c r="D147" s="304"/>
      <c r="E147" s="290" t="s">
        <v>306</v>
      </c>
      <c r="F147" s="303"/>
      <c r="G147" s="292" t="s">
        <v>519</v>
      </c>
      <c r="H147" s="292" t="s">
        <v>519</v>
      </c>
      <c r="I147" s="292" t="s">
        <v>519</v>
      </c>
      <c r="J147" s="292" t="s">
        <v>519</v>
      </c>
      <c r="K147" s="292" t="s">
        <v>519</v>
      </c>
      <c r="L147" s="292" t="s">
        <v>519</v>
      </c>
      <c r="M147" s="292" t="s">
        <v>519</v>
      </c>
      <c r="N147" s="292" t="s">
        <v>519</v>
      </c>
      <c r="O147" s="292" t="s">
        <v>519</v>
      </c>
      <c r="P147" s="292" t="s">
        <v>519</v>
      </c>
      <c r="Q147" s="292" t="s">
        <v>519</v>
      </c>
      <c r="R147" s="292" t="s">
        <v>519</v>
      </c>
      <c r="S147" s="292" t="s">
        <v>519</v>
      </c>
      <c r="T147" s="292" t="s">
        <v>519</v>
      </c>
      <c r="U147" s="292" t="s">
        <v>519</v>
      </c>
      <c r="V147" s="292" t="s">
        <v>519</v>
      </c>
      <c r="W147" s="292" t="s">
        <v>519</v>
      </c>
      <c r="X147" s="292" t="s">
        <v>519</v>
      </c>
      <c r="Y147" s="292" t="s">
        <v>519</v>
      </c>
      <c r="Z147" s="292" t="s">
        <v>519</v>
      </c>
      <c r="AA147" s="292" t="s">
        <v>519</v>
      </c>
      <c r="AB147" s="292" t="s">
        <v>519</v>
      </c>
      <c r="AC147" s="292" t="s">
        <v>519</v>
      </c>
      <c r="AD147" s="292" t="s">
        <v>519</v>
      </c>
      <c r="AE147" s="292" t="s">
        <v>519</v>
      </c>
    </row>
    <row r="148" spans="2:32" ht="12.75">
      <c r="D148" s="301" t="s">
        <v>305</v>
      </c>
      <c r="E148" s="293"/>
      <c r="F148" s="302"/>
      <c r="G148" s="292" t="s">
        <v>518</v>
      </c>
      <c r="H148" s="292" t="s">
        <v>518</v>
      </c>
      <c r="I148" s="292" t="s">
        <v>518</v>
      </c>
      <c r="J148" s="292" t="s">
        <v>518</v>
      </c>
      <c r="K148" s="292" t="s">
        <v>518</v>
      </c>
      <c r="L148" s="292" t="s">
        <v>518</v>
      </c>
      <c r="M148" s="292" t="s">
        <v>518</v>
      </c>
      <c r="N148" s="292" t="s">
        <v>518</v>
      </c>
      <c r="O148" s="292" t="s">
        <v>518</v>
      </c>
      <c r="P148" s="292" t="s">
        <v>518</v>
      </c>
      <c r="Q148" s="292" t="s">
        <v>518</v>
      </c>
      <c r="R148" s="292" t="s">
        <v>518</v>
      </c>
      <c r="S148" s="292" t="s">
        <v>518</v>
      </c>
      <c r="T148" s="292" t="s">
        <v>518</v>
      </c>
      <c r="U148" s="292" t="s">
        <v>518</v>
      </c>
      <c r="V148" s="292" t="s">
        <v>518</v>
      </c>
      <c r="W148" s="292" t="s">
        <v>518</v>
      </c>
      <c r="X148" s="292" t="s">
        <v>518</v>
      </c>
      <c r="Y148" s="292" t="s">
        <v>518</v>
      </c>
      <c r="Z148" s="292" t="s">
        <v>518</v>
      </c>
      <c r="AA148" s="292" t="s">
        <v>518</v>
      </c>
      <c r="AB148" s="292" t="s">
        <v>518</v>
      </c>
      <c r="AC148" s="292" t="s">
        <v>518</v>
      </c>
      <c r="AD148" s="292" t="s">
        <v>518</v>
      </c>
      <c r="AE148" s="292" t="s">
        <v>518</v>
      </c>
    </row>
    <row r="149" spans="2:32" ht="12.75"/>
    <row r="150" spans="2:32" ht="12.75"/>
    <row r="151" spans="2:32" ht="12.75"/>
    <row r="152" spans="2:32" ht="14.25">
      <c r="B152" s="33" t="s">
        <v>304</v>
      </c>
      <c r="C152" s="32">
        <f>C141+1</f>
        <v>90</v>
      </c>
      <c r="D152" s="32" t="s">
        <v>517</v>
      </c>
    </row>
    <row r="153" spans="2:32" ht="12.75">
      <c r="D153" s="300" t="s">
        <v>303</v>
      </c>
      <c r="E153" s="299"/>
      <c r="F153" s="297" t="s">
        <v>302</v>
      </c>
      <c r="G153" s="297">
        <v>1990</v>
      </c>
      <c r="H153" s="297">
        <f t="shared" ref="H153:AE153" si="25">G153+1</f>
        <v>1991</v>
      </c>
      <c r="I153" s="297">
        <f t="shared" si="25"/>
        <v>1992</v>
      </c>
      <c r="J153" s="297">
        <f t="shared" si="25"/>
        <v>1993</v>
      </c>
      <c r="K153" s="297">
        <f t="shared" si="25"/>
        <v>1994</v>
      </c>
      <c r="L153" s="297">
        <f t="shared" si="25"/>
        <v>1995</v>
      </c>
      <c r="M153" s="297">
        <f t="shared" si="25"/>
        <v>1996</v>
      </c>
      <c r="N153" s="297">
        <f t="shared" si="25"/>
        <v>1997</v>
      </c>
      <c r="O153" s="297">
        <f t="shared" si="25"/>
        <v>1998</v>
      </c>
      <c r="P153" s="297">
        <f t="shared" si="25"/>
        <v>1999</v>
      </c>
      <c r="Q153" s="297">
        <f t="shared" si="25"/>
        <v>2000</v>
      </c>
      <c r="R153" s="297">
        <f t="shared" si="25"/>
        <v>2001</v>
      </c>
      <c r="S153" s="297">
        <f t="shared" si="25"/>
        <v>2002</v>
      </c>
      <c r="T153" s="297">
        <f t="shared" si="25"/>
        <v>2003</v>
      </c>
      <c r="U153" s="297">
        <f t="shared" si="25"/>
        <v>2004</v>
      </c>
      <c r="V153" s="297">
        <f t="shared" si="25"/>
        <v>2005</v>
      </c>
      <c r="W153" s="297">
        <f t="shared" si="25"/>
        <v>2006</v>
      </c>
      <c r="X153" s="297">
        <f t="shared" si="25"/>
        <v>2007</v>
      </c>
      <c r="Y153" s="297">
        <f t="shared" si="25"/>
        <v>2008</v>
      </c>
      <c r="Z153" s="297">
        <f t="shared" si="25"/>
        <v>2009</v>
      </c>
      <c r="AA153" s="297">
        <f t="shared" si="25"/>
        <v>2010</v>
      </c>
      <c r="AB153" s="297">
        <f t="shared" si="25"/>
        <v>2011</v>
      </c>
      <c r="AC153" s="297">
        <f t="shared" si="25"/>
        <v>2012</v>
      </c>
      <c r="AD153" s="297">
        <f t="shared" si="25"/>
        <v>2013</v>
      </c>
      <c r="AE153" s="297">
        <f t="shared" si="25"/>
        <v>2014</v>
      </c>
      <c r="AF153" s="298" t="s">
        <v>301</v>
      </c>
    </row>
    <row r="154" spans="2:32" ht="12.75">
      <c r="D154" s="296" t="s">
        <v>300</v>
      </c>
      <c r="E154" s="295"/>
      <c r="F154" s="292" t="s">
        <v>295</v>
      </c>
      <c r="G154" s="291">
        <v>0.22900000000000001</v>
      </c>
      <c r="H154" s="291">
        <v>3.9260000000000002</v>
      </c>
      <c r="I154" s="291">
        <v>4.4560000000000004</v>
      </c>
      <c r="J154" s="291">
        <v>1.1659999999999999</v>
      </c>
      <c r="K154" s="291" t="s">
        <v>518</v>
      </c>
      <c r="L154" s="291" t="s">
        <v>518</v>
      </c>
      <c r="M154" s="291" t="s">
        <v>518</v>
      </c>
      <c r="N154" s="291" t="s">
        <v>518</v>
      </c>
      <c r="O154" s="291" t="s">
        <v>518</v>
      </c>
      <c r="P154" s="291" t="s">
        <v>518</v>
      </c>
      <c r="Q154" s="291" t="s">
        <v>518</v>
      </c>
      <c r="R154" s="291" t="s">
        <v>518</v>
      </c>
      <c r="S154" s="291" t="s">
        <v>518</v>
      </c>
      <c r="T154" s="291" t="s">
        <v>518</v>
      </c>
      <c r="U154" s="291" t="s">
        <v>518</v>
      </c>
      <c r="V154" s="291" t="s">
        <v>518</v>
      </c>
      <c r="W154" s="291" t="s">
        <v>518</v>
      </c>
      <c r="X154" s="291" t="s">
        <v>518</v>
      </c>
      <c r="Y154" s="291" t="s">
        <v>518</v>
      </c>
      <c r="Z154" s="291" t="s">
        <v>518</v>
      </c>
      <c r="AA154" s="291" t="s">
        <v>518</v>
      </c>
      <c r="AB154" s="291" t="s">
        <v>518</v>
      </c>
      <c r="AC154" s="291" t="s">
        <v>518</v>
      </c>
      <c r="AD154" s="291" t="s">
        <v>518</v>
      </c>
      <c r="AE154" s="291" t="s">
        <v>518</v>
      </c>
      <c r="AF154" s="290" t="s">
        <v>297</v>
      </c>
    </row>
    <row r="155" spans="2:32" ht="12.75">
      <c r="D155" s="296" t="s">
        <v>299</v>
      </c>
      <c r="E155" s="295"/>
      <c r="F155" s="292" t="s">
        <v>295</v>
      </c>
      <c r="G155" s="291" t="s">
        <v>518</v>
      </c>
      <c r="H155" s="291" t="s">
        <v>518</v>
      </c>
      <c r="I155" s="291" t="s">
        <v>518</v>
      </c>
      <c r="J155" s="291" t="s">
        <v>518</v>
      </c>
      <c r="K155" s="291" t="s">
        <v>518</v>
      </c>
      <c r="L155" s="291" t="s">
        <v>518</v>
      </c>
      <c r="M155" s="291" t="s">
        <v>518</v>
      </c>
      <c r="N155" s="291">
        <v>2.3690000000000002</v>
      </c>
      <c r="O155" s="291">
        <v>4.867</v>
      </c>
      <c r="P155" s="291">
        <v>2.7109999999999999</v>
      </c>
      <c r="Q155" s="291" t="s">
        <v>518</v>
      </c>
      <c r="R155" s="291" t="s">
        <v>518</v>
      </c>
      <c r="S155" s="291" t="s">
        <v>518</v>
      </c>
      <c r="T155" s="291" t="s">
        <v>518</v>
      </c>
      <c r="U155" s="291" t="s">
        <v>518</v>
      </c>
      <c r="V155" s="291" t="s">
        <v>518</v>
      </c>
      <c r="W155" s="291" t="s">
        <v>518</v>
      </c>
      <c r="X155" s="291" t="s">
        <v>518</v>
      </c>
      <c r="Y155" s="291" t="s">
        <v>518</v>
      </c>
      <c r="Z155" s="291" t="s">
        <v>518</v>
      </c>
      <c r="AA155" s="291" t="s">
        <v>518</v>
      </c>
      <c r="AB155" s="291" t="s">
        <v>518</v>
      </c>
      <c r="AC155" s="291" t="s">
        <v>518</v>
      </c>
      <c r="AD155" s="291" t="s">
        <v>518</v>
      </c>
      <c r="AE155" s="291" t="s">
        <v>518</v>
      </c>
      <c r="AF155" s="290" t="s">
        <v>297</v>
      </c>
    </row>
    <row r="156" spans="2:32" ht="12.75">
      <c r="D156" s="296" t="s">
        <v>298</v>
      </c>
      <c r="E156" s="295"/>
      <c r="F156" s="292" t="s">
        <v>295</v>
      </c>
      <c r="G156" s="291" t="s">
        <v>518</v>
      </c>
      <c r="H156" s="291" t="s">
        <v>518</v>
      </c>
      <c r="I156" s="291" t="s">
        <v>518</v>
      </c>
      <c r="J156" s="291" t="s">
        <v>518</v>
      </c>
      <c r="K156" s="291" t="s">
        <v>518</v>
      </c>
      <c r="L156" s="291" t="s">
        <v>518</v>
      </c>
      <c r="M156" s="291" t="s">
        <v>518</v>
      </c>
      <c r="N156" s="291" t="s">
        <v>518</v>
      </c>
      <c r="O156" s="291" t="s">
        <v>518</v>
      </c>
      <c r="P156" s="291" t="s">
        <v>518</v>
      </c>
      <c r="Q156" s="291" t="s">
        <v>518</v>
      </c>
      <c r="R156" s="291" t="s">
        <v>518</v>
      </c>
      <c r="S156" s="291" t="s">
        <v>518</v>
      </c>
      <c r="T156" s="291">
        <v>3.9769999999999999</v>
      </c>
      <c r="U156" s="291">
        <v>6.4279999999999999</v>
      </c>
      <c r="V156" s="291" t="s">
        <v>518</v>
      </c>
      <c r="W156" s="291" t="s">
        <v>518</v>
      </c>
      <c r="X156" s="291" t="s">
        <v>518</v>
      </c>
      <c r="Y156" s="291" t="s">
        <v>518</v>
      </c>
      <c r="Z156" s="291" t="s">
        <v>518</v>
      </c>
      <c r="AA156" s="291" t="s">
        <v>518</v>
      </c>
      <c r="AB156" s="291" t="s">
        <v>518</v>
      </c>
      <c r="AC156" s="291" t="s">
        <v>518</v>
      </c>
      <c r="AD156" s="291" t="s">
        <v>518</v>
      </c>
      <c r="AE156" s="291" t="s">
        <v>518</v>
      </c>
      <c r="AF156" s="290" t="s">
        <v>297</v>
      </c>
    </row>
    <row r="157" spans="2:32" ht="12.75">
      <c r="D157" s="296" t="s">
        <v>296</v>
      </c>
      <c r="E157" s="295"/>
      <c r="F157" s="292" t="s">
        <v>295</v>
      </c>
      <c r="G157" s="291" t="s">
        <v>518</v>
      </c>
      <c r="H157" s="291" t="s">
        <v>518</v>
      </c>
      <c r="I157" s="291" t="s">
        <v>518</v>
      </c>
      <c r="J157" s="291" t="s">
        <v>518</v>
      </c>
      <c r="K157" s="291" t="s">
        <v>518</v>
      </c>
      <c r="L157" s="291" t="s">
        <v>518</v>
      </c>
      <c r="M157" s="291" t="s">
        <v>518</v>
      </c>
      <c r="N157" s="291" t="s">
        <v>518</v>
      </c>
      <c r="O157" s="291" t="s">
        <v>518</v>
      </c>
      <c r="P157" s="291" t="s">
        <v>518</v>
      </c>
      <c r="Q157" s="291" t="s">
        <v>518</v>
      </c>
      <c r="R157" s="291" t="s">
        <v>518</v>
      </c>
      <c r="S157" s="291" t="s">
        <v>518</v>
      </c>
      <c r="T157" s="291" t="s">
        <v>518</v>
      </c>
      <c r="U157" s="291">
        <v>3.5700000000000003E-2</v>
      </c>
      <c r="V157" s="291">
        <v>0.1212</v>
      </c>
      <c r="W157" s="291">
        <v>0.35620000000000002</v>
      </c>
      <c r="X157" s="291">
        <v>0.371</v>
      </c>
      <c r="Y157" s="291" t="s">
        <v>518</v>
      </c>
      <c r="Z157" s="291" t="s">
        <v>518</v>
      </c>
      <c r="AA157" s="291" t="s">
        <v>518</v>
      </c>
      <c r="AB157" s="291" t="s">
        <v>518</v>
      </c>
      <c r="AC157" s="291" t="s">
        <v>518</v>
      </c>
      <c r="AD157" s="291" t="s">
        <v>518</v>
      </c>
      <c r="AE157" s="291" t="s">
        <v>518</v>
      </c>
      <c r="AF157" s="290" t="s">
        <v>294</v>
      </c>
    </row>
    <row r="159" spans="2:32" ht="12.95" customHeight="1">
      <c r="K159" s="432"/>
      <c r="L159" s="343"/>
      <c r="M159" s="343"/>
      <c r="N159" s="343"/>
      <c r="O159" s="343"/>
      <c r="P159" s="343"/>
      <c r="Q159" s="432"/>
      <c r="R159" s="343"/>
      <c r="S159" s="343"/>
      <c r="T159" s="343"/>
      <c r="U159" s="343"/>
      <c r="V159" s="343"/>
      <c r="W159" s="343"/>
      <c r="X159" s="343"/>
      <c r="Y159" s="432"/>
      <c r="Z159" s="343"/>
      <c r="AA159" s="343"/>
      <c r="AB159" s="343"/>
      <c r="AC159" s="343"/>
      <c r="AD159" s="343"/>
      <c r="AE159" s="343"/>
    </row>
  </sheetData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H67"/>
  <sheetViews>
    <sheetView zoomScale="90" zoomScaleNormal="90" workbookViewId="0">
      <selection activeCell="AF27" sqref="AF27"/>
    </sheetView>
  </sheetViews>
  <sheetFormatPr defaultColWidth="10" defaultRowHeight="12.95" customHeight="1"/>
  <cols>
    <col min="1" max="1" width="1.85546875" style="29" customWidth="1"/>
    <col min="2" max="2" width="5.28515625" style="29" customWidth="1"/>
    <col min="3" max="3" width="3" style="29" customWidth="1"/>
    <col min="4" max="4" width="5.5703125" style="29" bestFit="1" customWidth="1"/>
    <col min="5" max="5" width="20.140625" style="29" customWidth="1"/>
    <col min="6" max="6" width="22" style="29" customWidth="1"/>
    <col min="7" max="7" width="12.42578125" style="29" customWidth="1"/>
    <col min="8" max="32" width="10" style="29" customWidth="1"/>
    <col min="33" max="16384" width="10" style="29"/>
  </cols>
  <sheetData>
    <row r="1" spans="1:34" ht="12.75">
      <c r="AH1" s="372"/>
    </row>
    <row r="2" spans="1:34" ht="12.75">
      <c r="B2" s="33" t="s">
        <v>462</v>
      </c>
      <c r="C2" s="32">
        <v>2</v>
      </c>
      <c r="D2" s="32" t="s">
        <v>463</v>
      </c>
    </row>
    <row r="3" spans="1:34" ht="18" customHeight="1">
      <c r="D3" s="31" t="s">
        <v>121</v>
      </c>
      <c r="E3" s="677" t="s">
        <v>120</v>
      </c>
      <c r="F3" s="678"/>
      <c r="G3" s="31" t="s">
        <v>119</v>
      </c>
      <c r="H3" s="30">
        <v>1990</v>
      </c>
      <c r="I3" s="30">
        <f t="shared" ref="I3:AF3" si="0">H3+1</f>
        <v>1991</v>
      </c>
      <c r="J3" s="30">
        <f t="shared" si="0"/>
        <v>1992</v>
      </c>
      <c r="K3" s="30">
        <f t="shared" si="0"/>
        <v>1993</v>
      </c>
      <c r="L3" s="30">
        <f t="shared" si="0"/>
        <v>1994</v>
      </c>
      <c r="M3" s="30">
        <f t="shared" si="0"/>
        <v>1995</v>
      </c>
      <c r="N3" s="30">
        <f t="shared" si="0"/>
        <v>1996</v>
      </c>
      <c r="O3" s="30">
        <f t="shared" si="0"/>
        <v>1997</v>
      </c>
      <c r="P3" s="30">
        <f t="shared" si="0"/>
        <v>1998</v>
      </c>
      <c r="Q3" s="30">
        <f t="shared" si="0"/>
        <v>1999</v>
      </c>
      <c r="R3" s="30">
        <f t="shared" si="0"/>
        <v>2000</v>
      </c>
      <c r="S3" s="30">
        <f t="shared" si="0"/>
        <v>2001</v>
      </c>
      <c r="T3" s="30">
        <f t="shared" si="0"/>
        <v>2002</v>
      </c>
      <c r="U3" s="30">
        <f t="shared" si="0"/>
        <v>2003</v>
      </c>
      <c r="V3" s="30">
        <f t="shared" si="0"/>
        <v>2004</v>
      </c>
      <c r="W3" s="30">
        <f t="shared" si="0"/>
        <v>2005</v>
      </c>
      <c r="X3" s="30">
        <f t="shared" si="0"/>
        <v>2006</v>
      </c>
      <c r="Y3" s="30">
        <f t="shared" si="0"/>
        <v>2007</v>
      </c>
      <c r="Z3" s="30">
        <f t="shared" si="0"/>
        <v>2008</v>
      </c>
      <c r="AA3" s="30">
        <f t="shared" si="0"/>
        <v>2009</v>
      </c>
      <c r="AB3" s="30">
        <f t="shared" si="0"/>
        <v>2010</v>
      </c>
      <c r="AC3" s="30">
        <f t="shared" si="0"/>
        <v>2011</v>
      </c>
      <c r="AD3" s="30">
        <f t="shared" si="0"/>
        <v>2012</v>
      </c>
      <c r="AE3" s="30">
        <f t="shared" si="0"/>
        <v>2013</v>
      </c>
      <c r="AF3" s="30">
        <f t="shared" si="0"/>
        <v>2014</v>
      </c>
    </row>
    <row r="4" spans="1:34" ht="15.75" customHeight="1">
      <c r="A4" s="29" t="s">
        <v>117</v>
      </c>
      <c r="D4" s="665" t="s">
        <v>118</v>
      </c>
      <c r="E4" s="668" t="s">
        <v>107</v>
      </c>
      <c r="F4" s="446" t="s">
        <v>106</v>
      </c>
      <c r="G4" s="447" t="s">
        <v>115</v>
      </c>
      <c r="H4" s="448">
        <v>300172.51820683037</v>
      </c>
      <c r="I4" s="448">
        <v>302876.08069464134</v>
      </c>
      <c r="J4" s="448">
        <v>310527.56034670339</v>
      </c>
      <c r="K4" s="448">
        <v>292583.8793945713</v>
      </c>
      <c r="L4" s="448">
        <v>330206.57162133692</v>
      </c>
      <c r="M4" s="448">
        <v>318716.23562727281</v>
      </c>
      <c r="N4" s="448">
        <v>320690.06004838651</v>
      </c>
      <c r="O4" s="448">
        <v>314202.94351711939</v>
      </c>
      <c r="P4" s="448">
        <v>304924.73831725493</v>
      </c>
      <c r="Q4" s="448">
        <v>325017.92108039837</v>
      </c>
      <c r="R4" s="448">
        <v>334091.04613299918</v>
      </c>
      <c r="S4" s="448">
        <v>326888.75195272092</v>
      </c>
      <c r="T4" s="448">
        <v>354684.37962326308</v>
      </c>
      <c r="U4" s="448">
        <v>372115.47463581339</v>
      </c>
      <c r="V4" s="448">
        <v>366638.43947788706</v>
      </c>
      <c r="W4" s="448">
        <v>382780.48144136055</v>
      </c>
      <c r="X4" s="448">
        <v>374111.98913069186</v>
      </c>
      <c r="Y4" s="448">
        <v>428021.4017546454</v>
      </c>
      <c r="Z4" s="448">
        <v>399443.95451707661</v>
      </c>
      <c r="AA4" s="448">
        <v>360396.40182741376</v>
      </c>
      <c r="AB4" s="448">
        <v>383262.83127291437</v>
      </c>
      <c r="AC4" s="448">
        <v>444486.25185072084</v>
      </c>
      <c r="AD4" s="448">
        <v>490974.80116521532</v>
      </c>
      <c r="AE4" s="448">
        <v>495607.93418401276</v>
      </c>
      <c r="AF4" s="448">
        <v>470325.00473950111</v>
      </c>
      <c r="AH4" s="445"/>
    </row>
    <row r="5" spans="1:34" ht="15.95" customHeight="1">
      <c r="A5" s="29" t="s">
        <v>117</v>
      </c>
      <c r="D5" s="666"/>
      <c r="E5" s="669"/>
      <c r="F5" s="449" t="s">
        <v>105</v>
      </c>
      <c r="G5" s="447" t="s">
        <v>115</v>
      </c>
      <c r="H5" s="448">
        <v>37150.28393535439</v>
      </c>
      <c r="I5" s="448">
        <v>37729.708770976555</v>
      </c>
      <c r="J5" s="448">
        <v>38510.749695219238</v>
      </c>
      <c r="K5" s="448">
        <v>41096.701013253434</v>
      </c>
      <c r="L5" s="448">
        <v>41219.340453011078</v>
      </c>
      <c r="M5" s="448">
        <v>41766.300324285214</v>
      </c>
      <c r="N5" s="448">
        <v>43475.351246760554</v>
      </c>
      <c r="O5" s="448">
        <v>46572.518218112447</v>
      </c>
      <c r="P5" s="448">
        <v>46233.987663158165</v>
      </c>
      <c r="Q5" s="448">
        <v>47018.818352895585</v>
      </c>
      <c r="R5" s="448">
        <v>47377.257274106545</v>
      </c>
      <c r="S5" s="448">
        <v>44657.663360573439</v>
      </c>
      <c r="T5" s="448">
        <v>44411.941764360112</v>
      </c>
      <c r="U5" s="448">
        <v>46911.325573174996</v>
      </c>
      <c r="V5" s="448">
        <v>48500.14817310527</v>
      </c>
      <c r="W5" s="448">
        <v>50883.603751492337</v>
      </c>
      <c r="X5" s="448">
        <v>49774.915668976762</v>
      </c>
      <c r="Y5" s="448">
        <v>48426.045359592281</v>
      </c>
      <c r="Z5" s="448">
        <v>46986.793311259906</v>
      </c>
      <c r="AA5" s="448">
        <v>47307.467791908297</v>
      </c>
      <c r="AB5" s="448">
        <v>49627.426928955596</v>
      </c>
      <c r="AC5" s="448">
        <v>46428.521985590429</v>
      </c>
      <c r="AD5" s="448">
        <v>45144.223613622031</v>
      </c>
      <c r="AE5" s="448">
        <v>47453.566186995115</v>
      </c>
      <c r="AF5" s="448">
        <v>41972.739205892467</v>
      </c>
      <c r="AH5" s="445"/>
    </row>
    <row r="6" spans="1:34" ht="30" customHeight="1">
      <c r="A6" s="29" t="s">
        <v>117</v>
      </c>
      <c r="D6" s="666"/>
      <c r="E6" s="669"/>
      <c r="F6" s="449" t="s">
        <v>104</v>
      </c>
      <c r="G6" s="447" t="s">
        <v>115</v>
      </c>
      <c r="H6" s="448">
        <v>15460.045236009973</v>
      </c>
      <c r="I6" s="448">
        <v>15275.249849415271</v>
      </c>
      <c r="J6" s="448">
        <v>13676.718760743212</v>
      </c>
      <c r="K6" s="448">
        <v>12742.043796761585</v>
      </c>
      <c r="L6" s="448">
        <v>15940.879740893741</v>
      </c>
      <c r="M6" s="448">
        <v>16546.052890925603</v>
      </c>
      <c r="N6" s="448">
        <v>14987.608228532337</v>
      </c>
      <c r="O6" s="448">
        <v>16229.928698248597</v>
      </c>
      <c r="P6" s="448">
        <v>13838.350645264232</v>
      </c>
      <c r="Q6" s="448">
        <v>11995.601223512704</v>
      </c>
      <c r="R6" s="448">
        <v>11592.145400563159</v>
      </c>
      <c r="S6" s="448">
        <v>11458.001172858376</v>
      </c>
      <c r="T6" s="448">
        <v>15087.759275671027</v>
      </c>
      <c r="U6" s="448">
        <v>11897.094635566878</v>
      </c>
      <c r="V6" s="448">
        <v>12801.6198694051</v>
      </c>
      <c r="W6" s="448">
        <v>14278.865167607486</v>
      </c>
      <c r="X6" s="448">
        <v>12595.969759787937</v>
      </c>
      <c r="Y6" s="448">
        <v>22305.425330690443</v>
      </c>
      <c r="Z6" s="448">
        <v>27408.981070897389</v>
      </c>
      <c r="AA6" s="448">
        <v>29066.7472479397</v>
      </c>
      <c r="AB6" s="448">
        <v>28290.043388137881</v>
      </c>
      <c r="AC6" s="448">
        <v>27697.839754427234</v>
      </c>
      <c r="AD6" s="448">
        <v>25767.088572061824</v>
      </c>
      <c r="AE6" s="448">
        <v>21127.779376636056</v>
      </c>
      <c r="AF6" s="448">
        <v>19413.541013442333</v>
      </c>
      <c r="AH6" s="445"/>
    </row>
    <row r="7" spans="1:34" ht="15.95" customHeight="1">
      <c r="A7" s="29" t="s">
        <v>117</v>
      </c>
      <c r="D7" s="666"/>
      <c r="E7" s="668" t="s">
        <v>103</v>
      </c>
      <c r="F7" s="449" t="s">
        <v>102</v>
      </c>
      <c r="G7" s="447" t="s">
        <v>115</v>
      </c>
      <c r="H7" s="448">
        <v>167330.52878497849</v>
      </c>
      <c r="I7" s="448">
        <v>158873.05654955257</v>
      </c>
      <c r="J7" s="448">
        <v>151420.04198997875</v>
      </c>
      <c r="K7" s="448">
        <v>151532.12161188261</v>
      </c>
      <c r="L7" s="448">
        <v>154224.23491694839</v>
      </c>
      <c r="M7" s="448">
        <v>155182.21513749743</v>
      </c>
      <c r="N7" s="448">
        <v>159220.2848525671</v>
      </c>
      <c r="O7" s="448">
        <v>161723.90835646458</v>
      </c>
      <c r="P7" s="448">
        <v>151633.4691218533</v>
      </c>
      <c r="Q7" s="448">
        <v>158230.58656303224</v>
      </c>
      <c r="R7" s="448">
        <v>163243.50278390243</v>
      </c>
      <c r="S7" s="448">
        <v>160650.67323182747</v>
      </c>
      <c r="T7" s="448">
        <v>169441.74486789276</v>
      </c>
      <c r="U7" s="448">
        <v>170911.76090826021</v>
      </c>
      <c r="V7" s="448">
        <v>174612.6066222006</v>
      </c>
      <c r="W7" s="448">
        <v>172176.63233307397</v>
      </c>
      <c r="X7" s="448">
        <v>179461.82816154463</v>
      </c>
      <c r="Y7" s="448">
        <v>173629.11644998781</v>
      </c>
      <c r="Z7" s="448">
        <v>148780.66543434051</v>
      </c>
      <c r="AA7" s="448">
        <v>139437.91734289195</v>
      </c>
      <c r="AB7" s="448">
        <v>159484.62980790759</v>
      </c>
      <c r="AC7" s="448">
        <v>153689.10790701519</v>
      </c>
      <c r="AD7" s="448">
        <v>159084.89198039999</v>
      </c>
      <c r="AE7" s="448">
        <v>164755.41325887089</v>
      </c>
      <c r="AF7" s="448">
        <v>168835.88119551487</v>
      </c>
      <c r="AH7" s="445"/>
    </row>
    <row r="8" spans="1:34" ht="15.95" customHeight="1">
      <c r="D8" s="666"/>
      <c r="E8" s="669"/>
      <c r="F8" s="450" t="s">
        <v>101</v>
      </c>
      <c r="G8" s="447" t="s">
        <v>115</v>
      </c>
      <c r="H8" s="448">
        <v>8409.4996753690302</v>
      </c>
      <c r="I8" s="448">
        <v>8016.4253528239688</v>
      </c>
      <c r="J8" s="448">
        <v>8048.4008228365174</v>
      </c>
      <c r="K8" s="448">
        <v>7904.571500919551</v>
      </c>
      <c r="L8" s="448">
        <v>7566.294855885596</v>
      </c>
      <c r="M8" s="448">
        <v>7079.7803016908229</v>
      </c>
      <c r="N8" s="448">
        <v>6595.8351175755379</v>
      </c>
      <c r="O8" s="448">
        <v>6380.300773778622</v>
      </c>
      <c r="P8" s="448">
        <v>5827.673043636114</v>
      </c>
      <c r="Q8" s="448">
        <v>5609.0645035987864</v>
      </c>
      <c r="R8" s="448">
        <v>5536.270966899564</v>
      </c>
      <c r="S8" s="448">
        <v>5387.844730705182</v>
      </c>
      <c r="T8" s="448">
        <v>5655.0161103450573</v>
      </c>
      <c r="U8" s="448">
        <v>5471.3084236573095</v>
      </c>
      <c r="V8" s="448">
        <v>5493.6463300745008</v>
      </c>
      <c r="W8" s="448">
        <v>5388.9525541014318</v>
      </c>
      <c r="X8" s="448">
        <v>5640.2827811020952</v>
      </c>
      <c r="Y8" s="448">
        <v>5536.1902840518796</v>
      </c>
      <c r="Z8" s="448">
        <v>4942.4338942267359</v>
      </c>
      <c r="AA8" s="448">
        <v>4389.3878497748592</v>
      </c>
      <c r="AB8" s="448">
        <v>3072.5942174455686</v>
      </c>
      <c r="AC8" s="448">
        <v>3177.2788886344097</v>
      </c>
      <c r="AD8" s="448">
        <v>3158.8157630222404</v>
      </c>
      <c r="AE8" s="448">
        <v>3398.3741615607019</v>
      </c>
      <c r="AF8" s="448">
        <v>2997.5632678487759</v>
      </c>
      <c r="AH8" s="445"/>
    </row>
    <row r="9" spans="1:34" ht="15.95" customHeight="1">
      <c r="D9" s="666"/>
      <c r="E9" s="669"/>
      <c r="F9" s="450" t="s">
        <v>100</v>
      </c>
      <c r="G9" s="447" t="s">
        <v>115</v>
      </c>
      <c r="H9" s="448">
        <v>63684.116957540842</v>
      </c>
      <c r="I9" s="448">
        <v>66393.959388713862</v>
      </c>
      <c r="J9" s="448">
        <v>67171.992707618017</v>
      </c>
      <c r="K9" s="448">
        <v>68644.126274290305</v>
      </c>
      <c r="L9" s="448">
        <v>71966.863317837866</v>
      </c>
      <c r="M9" s="448">
        <v>73044.362383348896</v>
      </c>
      <c r="N9" s="448">
        <v>73988.981110493929</v>
      </c>
      <c r="O9" s="448">
        <v>72843.019129896275</v>
      </c>
      <c r="P9" s="448">
        <v>63021.126441361106</v>
      </c>
      <c r="Q9" s="448">
        <v>65040.488540147999</v>
      </c>
      <c r="R9" s="448">
        <v>65824.727217666019</v>
      </c>
      <c r="S9" s="448">
        <v>63868.705835298657</v>
      </c>
      <c r="T9" s="448">
        <v>63848.239483978425</v>
      </c>
      <c r="U9" s="448">
        <v>62613.264833232381</v>
      </c>
      <c r="V9" s="448">
        <v>62537.421894189138</v>
      </c>
      <c r="W9" s="448">
        <v>59925.92344213355</v>
      </c>
      <c r="X9" s="448">
        <v>59299.265650023401</v>
      </c>
      <c r="Y9" s="448">
        <v>58857.965521479142</v>
      </c>
      <c r="Z9" s="448">
        <v>54003.278876360579</v>
      </c>
      <c r="AA9" s="448">
        <v>55790.102800275199</v>
      </c>
      <c r="AB9" s="448">
        <v>55740.919785017657</v>
      </c>
      <c r="AC9" s="448">
        <v>54605.549251212738</v>
      </c>
      <c r="AD9" s="448">
        <v>52241.978066718795</v>
      </c>
      <c r="AE9" s="448">
        <v>57061.086826667823</v>
      </c>
      <c r="AF9" s="448">
        <v>53951.912770945783</v>
      </c>
      <c r="AH9" s="445"/>
    </row>
    <row r="10" spans="1:34" ht="15.95" customHeight="1">
      <c r="D10" s="666"/>
      <c r="E10" s="669"/>
      <c r="F10" s="450" t="s">
        <v>116</v>
      </c>
      <c r="G10" s="447" t="s">
        <v>115</v>
      </c>
      <c r="H10" s="448">
        <v>28246.641593629782</v>
      </c>
      <c r="I10" s="448">
        <v>28776.211754996537</v>
      </c>
      <c r="J10" s="448">
        <v>28726.27829599092</v>
      </c>
      <c r="K10" s="448">
        <v>29620.679059543127</v>
      </c>
      <c r="L10" s="448">
        <v>30983.992398461505</v>
      </c>
      <c r="M10" s="448">
        <v>33040.930550666228</v>
      </c>
      <c r="N10" s="448">
        <v>32851.781909026009</v>
      </c>
      <c r="O10" s="448">
        <v>32690.992796032504</v>
      </c>
      <c r="P10" s="448">
        <v>31491.475357101092</v>
      </c>
      <c r="Q10" s="448">
        <v>31797.861516952344</v>
      </c>
      <c r="R10" s="448">
        <v>32272.121592962056</v>
      </c>
      <c r="S10" s="448">
        <v>31872.832632796282</v>
      </c>
      <c r="T10" s="448">
        <v>31620.630217227485</v>
      </c>
      <c r="U10" s="448">
        <v>31218.664320297052</v>
      </c>
      <c r="V10" s="448">
        <v>31311.304940399816</v>
      </c>
      <c r="W10" s="448">
        <v>30010.261109805608</v>
      </c>
      <c r="X10" s="448">
        <v>29233.096387427449</v>
      </c>
      <c r="Y10" s="448">
        <v>28116.679633747743</v>
      </c>
      <c r="Z10" s="448">
        <v>25706.610443553116</v>
      </c>
      <c r="AA10" s="448">
        <v>23537.631861400812</v>
      </c>
      <c r="AB10" s="448">
        <v>24011.173584987519</v>
      </c>
      <c r="AC10" s="448">
        <v>25056.233185778096</v>
      </c>
      <c r="AD10" s="448">
        <v>23262.179965405958</v>
      </c>
      <c r="AE10" s="448">
        <v>25029.527085805476</v>
      </c>
      <c r="AF10" s="448">
        <v>22629.349786097169</v>
      </c>
      <c r="AH10" s="445"/>
    </row>
    <row r="11" spans="1:34" ht="15.95" customHeight="1">
      <c r="D11" s="666"/>
      <c r="E11" s="669"/>
      <c r="F11" s="450" t="s">
        <v>98</v>
      </c>
      <c r="G11" s="447" t="s">
        <v>115</v>
      </c>
      <c r="H11" s="448">
        <v>17039.340472210792</v>
      </c>
      <c r="I11" s="448">
        <v>17710.899572621951</v>
      </c>
      <c r="J11" s="448">
        <v>18252.693168368773</v>
      </c>
      <c r="K11" s="448">
        <v>17993.989495372247</v>
      </c>
      <c r="L11" s="448">
        <v>19148.351907412129</v>
      </c>
      <c r="M11" s="448">
        <v>19827.919784397418</v>
      </c>
      <c r="N11" s="448">
        <v>19752.213561894539</v>
      </c>
      <c r="O11" s="448">
        <v>21272.358635457422</v>
      </c>
      <c r="P11" s="448">
        <v>23101.2707964652</v>
      </c>
      <c r="Q11" s="448">
        <v>23816.796673639066</v>
      </c>
      <c r="R11" s="448">
        <v>23810.239540006682</v>
      </c>
      <c r="S11" s="448">
        <v>24954.20846426655</v>
      </c>
      <c r="T11" s="448">
        <v>26540.584139100709</v>
      </c>
      <c r="U11" s="448">
        <v>26827.286059037247</v>
      </c>
      <c r="V11" s="448">
        <v>27462.611405560285</v>
      </c>
      <c r="W11" s="448">
        <v>25904.864579621375</v>
      </c>
      <c r="X11" s="448">
        <v>24861.807046860104</v>
      </c>
      <c r="Y11" s="448">
        <v>23002.940703837736</v>
      </c>
      <c r="Z11" s="448">
        <v>23886.614413154941</v>
      </c>
      <c r="AA11" s="448">
        <v>17665.821649487913</v>
      </c>
      <c r="AB11" s="448">
        <v>24817.904798776668</v>
      </c>
      <c r="AC11" s="448">
        <v>24493.897692971219</v>
      </c>
      <c r="AD11" s="448">
        <v>23298.289439600114</v>
      </c>
      <c r="AE11" s="448">
        <v>17812.58986733733</v>
      </c>
      <c r="AF11" s="448">
        <v>14610.586856484513</v>
      </c>
      <c r="AH11" s="445"/>
    </row>
    <row r="12" spans="1:34" ht="15.95" customHeight="1">
      <c r="D12" s="666"/>
      <c r="E12" s="669"/>
      <c r="F12" s="450" t="s">
        <v>97</v>
      </c>
      <c r="G12" s="447" t="s">
        <v>115</v>
      </c>
      <c r="H12" s="448" t="s">
        <v>127</v>
      </c>
      <c r="I12" s="448" t="s">
        <v>127</v>
      </c>
      <c r="J12" s="448" t="s">
        <v>127</v>
      </c>
      <c r="K12" s="448" t="s">
        <v>127</v>
      </c>
      <c r="L12" s="448" t="s">
        <v>127</v>
      </c>
      <c r="M12" s="448" t="s">
        <v>127</v>
      </c>
      <c r="N12" s="448" t="s">
        <v>127</v>
      </c>
      <c r="O12" s="448" t="s">
        <v>127</v>
      </c>
      <c r="P12" s="448" t="s">
        <v>127</v>
      </c>
      <c r="Q12" s="448" t="s">
        <v>127</v>
      </c>
      <c r="R12" s="448" t="s">
        <v>127</v>
      </c>
      <c r="S12" s="448" t="s">
        <v>127</v>
      </c>
      <c r="T12" s="448" t="s">
        <v>127</v>
      </c>
      <c r="U12" s="448" t="s">
        <v>127</v>
      </c>
      <c r="V12" s="448" t="s">
        <v>127</v>
      </c>
      <c r="W12" s="448" t="s">
        <v>127</v>
      </c>
      <c r="X12" s="448" t="s">
        <v>127</v>
      </c>
      <c r="Y12" s="448" t="s">
        <v>127</v>
      </c>
      <c r="Z12" s="448" t="s">
        <v>127</v>
      </c>
      <c r="AA12" s="448" t="s">
        <v>127</v>
      </c>
      <c r="AB12" s="448" t="s">
        <v>127</v>
      </c>
      <c r="AC12" s="448" t="s">
        <v>127</v>
      </c>
      <c r="AD12" s="448" t="s">
        <v>127</v>
      </c>
      <c r="AE12" s="448" t="s">
        <v>127</v>
      </c>
      <c r="AF12" s="448" t="s">
        <v>127</v>
      </c>
      <c r="AH12" s="445"/>
    </row>
    <row r="13" spans="1:34" ht="15.95" customHeight="1">
      <c r="D13" s="666"/>
      <c r="E13" s="670"/>
      <c r="F13" s="450" t="s">
        <v>96</v>
      </c>
      <c r="G13" s="447" t="s">
        <v>115</v>
      </c>
      <c r="H13" s="448">
        <v>95401.098670935331</v>
      </c>
      <c r="I13" s="448">
        <v>95330.219420954905</v>
      </c>
      <c r="J13" s="448">
        <v>94863.39503464583</v>
      </c>
      <c r="K13" s="448">
        <v>91312.329792571953</v>
      </c>
      <c r="L13" s="448">
        <v>92984.556180947489</v>
      </c>
      <c r="M13" s="448">
        <v>94687.11702820033</v>
      </c>
      <c r="N13" s="448">
        <v>94534.873646391279</v>
      </c>
      <c r="O13" s="448">
        <v>92278.864967138798</v>
      </c>
      <c r="P13" s="448">
        <v>88805.353542509692</v>
      </c>
      <c r="Q13" s="448">
        <v>86003.587603204884</v>
      </c>
      <c r="R13" s="448">
        <v>88973.530816882092</v>
      </c>
      <c r="S13" s="448">
        <v>87234.450009354186</v>
      </c>
      <c r="T13" s="448">
        <v>88032.629978753946</v>
      </c>
      <c r="U13" s="448">
        <v>87219.028174899373</v>
      </c>
      <c r="V13" s="448">
        <v>84813.864155203133</v>
      </c>
      <c r="W13" s="448">
        <v>81170.617331465866</v>
      </c>
      <c r="X13" s="448">
        <v>80236.871805404749</v>
      </c>
      <c r="Y13" s="448">
        <v>75656.256146568281</v>
      </c>
      <c r="Z13" s="448">
        <v>74322.687791292483</v>
      </c>
      <c r="AA13" s="448">
        <v>62106.3035121707</v>
      </c>
      <c r="AB13" s="448">
        <v>71279.020021960605</v>
      </c>
      <c r="AC13" s="448">
        <v>73825.776927180123</v>
      </c>
      <c r="AD13" s="448">
        <v>72702.289142720561</v>
      </c>
      <c r="AE13" s="448">
        <v>73704.833868212736</v>
      </c>
      <c r="AF13" s="448">
        <v>65126.186404464483</v>
      </c>
      <c r="AH13" s="445"/>
    </row>
    <row r="14" spans="1:34" ht="15.95" customHeight="1">
      <c r="D14" s="666"/>
      <c r="E14" s="668" t="s">
        <v>95</v>
      </c>
      <c r="F14" s="450" t="s">
        <v>94</v>
      </c>
      <c r="G14" s="447" t="s">
        <v>115</v>
      </c>
      <c r="H14" s="448">
        <v>7162.4137346729703</v>
      </c>
      <c r="I14" s="448">
        <v>7762.9604814168806</v>
      </c>
      <c r="J14" s="448">
        <v>8291.4720276213466</v>
      </c>
      <c r="K14" s="448">
        <v>8688.7643217319237</v>
      </c>
      <c r="L14" s="448">
        <v>9153.1617710055089</v>
      </c>
      <c r="M14" s="448">
        <v>10278.290579645151</v>
      </c>
      <c r="N14" s="448">
        <v>10086.072696871748</v>
      </c>
      <c r="O14" s="448">
        <v>10744.189447108491</v>
      </c>
      <c r="P14" s="448">
        <v>10709.474289425118</v>
      </c>
      <c r="Q14" s="448">
        <v>10531.51751020182</v>
      </c>
      <c r="R14" s="448">
        <v>10677.130984677187</v>
      </c>
      <c r="S14" s="448">
        <v>10724.198612064285</v>
      </c>
      <c r="T14" s="448">
        <v>10933.837362880102</v>
      </c>
      <c r="U14" s="448">
        <v>11063.17716772301</v>
      </c>
      <c r="V14" s="448">
        <v>10663.394897683746</v>
      </c>
      <c r="W14" s="448">
        <v>10798.818155999939</v>
      </c>
      <c r="X14" s="448">
        <v>11178.230719633704</v>
      </c>
      <c r="Y14" s="448">
        <v>10875.772004529685</v>
      </c>
      <c r="Z14" s="448">
        <v>10277.138163510697</v>
      </c>
      <c r="AA14" s="448">
        <v>9781.3186700965198</v>
      </c>
      <c r="AB14" s="448">
        <v>9193.0021715533057</v>
      </c>
      <c r="AC14" s="448">
        <v>9001.2233458441679</v>
      </c>
      <c r="AD14" s="448">
        <v>9523.5710714918278</v>
      </c>
      <c r="AE14" s="448">
        <v>10149.08924302279</v>
      </c>
      <c r="AF14" s="448">
        <v>10172.049140751375</v>
      </c>
      <c r="AH14" s="445"/>
    </row>
    <row r="15" spans="1:34" ht="15.95" customHeight="1">
      <c r="D15" s="666"/>
      <c r="E15" s="669"/>
      <c r="F15" s="450" t="s">
        <v>93</v>
      </c>
      <c r="G15" s="447" t="s">
        <v>115</v>
      </c>
      <c r="H15" s="448">
        <v>178442.28710847371</v>
      </c>
      <c r="I15" s="448">
        <v>189698.87045962972</v>
      </c>
      <c r="J15" s="448">
        <v>195658.54753001229</v>
      </c>
      <c r="K15" s="448">
        <v>199104.75044819392</v>
      </c>
      <c r="L15" s="448">
        <v>207419.37577491265</v>
      </c>
      <c r="M15" s="448">
        <v>214683.60823243769</v>
      </c>
      <c r="N15" s="448">
        <v>220458.92489431935</v>
      </c>
      <c r="O15" s="448">
        <v>220107.897881254</v>
      </c>
      <c r="P15" s="448">
        <v>220058.89779955643</v>
      </c>
      <c r="Q15" s="448">
        <v>224184.67800950597</v>
      </c>
      <c r="R15" s="448">
        <v>222613.34158176102</v>
      </c>
      <c r="S15" s="448">
        <v>227065.90565887169</v>
      </c>
      <c r="T15" s="448">
        <v>222405.58856652275</v>
      </c>
      <c r="U15" s="448">
        <v>218511.2469206872</v>
      </c>
      <c r="V15" s="448">
        <v>214253.09650199593</v>
      </c>
      <c r="W15" s="448">
        <v>208266.93652209343</v>
      </c>
      <c r="X15" s="448">
        <v>205123.56887981726</v>
      </c>
      <c r="Y15" s="448">
        <v>203061.13975279886</v>
      </c>
      <c r="Z15" s="448">
        <v>196002.28103173454</v>
      </c>
      <c r="AA15" s="448">
        <v>193931.16901695036</v>
      </c>
      <c r="AB15" s="448">
        <v>194956.02048617307</v>
      </c>
      <c r="AC15" s="448">
        <v>192661.32154426569</v>
      </c>
      <c r="AD15" s="448">
        <v>196765.48559795224</v>
      </c>
      <c r="AE15" s="448">
        <v>194172.24937717972</v>
      </c>
      <c r="AF15" s="448">
        <v>186581.6628740817</v>
      </c>
      <c r="AH15" s="445"/>
    </row>
    <row r="16" spans="1:34" ht="15.95" customHeight="1">
      <c r="D16" s="666"/>
      <c r="E16" s="669"/>
      <c r="F16" s="450" t="s">
        <v>92</v>
      </c>
      <c r="G16" s="447" t="s">
        <v>115</v>
      </c>
      <c r="H16" s="448">
        <v>935.4023703910384</v>
      </c>
      <c r="I16" s="448">
        <v>924.73711416675837</v>
      </c>
      <c r="J16" s="448">
        <v>900.22486958611023</v>
      </c>
      <c r="K16" s="448">
        <v>851.02964741526978</v>
      </c>
      <c r="L16" s="448">
        <v>843.00028797963614</v>
      </c>
      <c r="M16" s="448">
        <v>822.17533400256741</v>
      </c>
      <c r="N16" s="448">
        <v>810.87375714092957</v>
      </c>
      <c r="O16" s="448">
        <v>782.43829381819467</v>
      </c>
      <c r="P16" s="448">
        <v>776.13000214239332</v>
      </c>
      <c r="Q16" s="448">
        <v>731.20540326174444</v>
      </c>
      <c r="R16" s="448">
        <v>711.403495518819</v>
      </c>
      <c r="S16" s="448">
        <v>681.64268984165449</v>
      </c>
      <c r="T16" s="448">
        <v>670.21021158376595</v>
      </c>
      <c r="U16" s="448">
        <v>632.22569392365551</v>
      </c>
      <c r="V16" s="448">
        <v>651.56287742535312</v>
      </c>
      <c r="W16" s="448">
        <v>647.0677978049041</v>
      </c>
      <c r="X16" s="448">
        <v>622.9775993004331</v>
      </c>
      <c r="Y16" s="448">
        <v>593.79356983129765</v>
      </c>
      <c r="Z16" s="448">
        <v>603.76643883754218</v>
      </c>
      <c r="AA16" s="448">
        <v>589.82758839129554</v>
      </c>
      <c r="AB16" s="448">
        <v>573.68233166952132</v>
      </c>
      <c r="AC16" s="448">
        <v>554.60658513734813</v>
      </c>
      <c r="AD16" s="448">
        <v>553.82689679177793</v>
      </c>
      <c r="AE16" s="448">
        <v>539.62612479244433</v>
      </c>
      <c r="AF16" s="448">
        <v>539.62612479244433</v>
      </c>
      <c r="AH16" s="445"/>
    </row>
    <row r="17" spans="1:34" ht="15.95" customHeight="1">
      <c r="D17" s="666"/>
      <c r="E17" s="670"/>
      <c r="F17" s="450" t="s">
        <v>91</v>
      </c>
      <c r="G17" s="447" t="s">
        <v>115</v>
      </c>
      <c r="H17" s="448">
        <v>13674.881461597057</v>
      </c>
      <c r="I17" s="448">
        <v>14285.999161914011</v>
      </c>
      <c r="J17" s="448">
        <v>14078.393810494077</v>
      </c>
      <c r="K17" s="448">
        <v>13923.743968122528</v>
      </c>
      <c r="L17" s="448">
        <v>14202.464939375535</v>
      </c>
      <c r="M17" s="448">
        <v>14669.036031093345</v>
      </c>
      <c r="N17" s="448">
        <v>15567.632269404563</v>
      </c>
      <c r="O17" s="448">
        <v>16666.811467542229</v>
      </c>
      <c r="P17" s="448">
        <v>14883.015417654216</v>
      </c>
      <c r="Q17" s="448">
        <v>14806.889852066743</v>
      </c>
      <c r="R17" s="448">
        <v>15011.83442774618</v>
      </c>
      <c r="S17" s="448">
        <v>14564.693045529775</v>
      </c>
      <c r="T17" s="448">
        <v>14688.181141860496</v>
      </c>
      <c r="U17" s="448">
        <v>14233.514959014825</v>
      </c>
      <c r="V17" s="448">
        <v>13020.265697011992</v>
      </c>
      <c r="W17" s="448">
        <v>13014.151410936556</v>
      </c>
      <c r="X17" s="448">
        <v>12738.581978810076</v>
      </c>
      <c r="Y17" s="448">
        <v>12191.483106886348</v>
      </c>
      <c r="Z17" s="448">
        <v>11309.980175347109</v>
      </c>
      <c r="AA17" s="448">
        <v>10461.636259648414</v>
      </c>
      <c r="AB17" s="448">
        <v>10744.74483541878</v>
      </c>
      <c r="AC17" s="448">
        <v>10434.218416379608</v>
      </c>
      <c r="AD17" s="448">
        <v>10593.594633448267</v>
      </c>
      <c r="AE17" s="448">
        <v>10942.483175054223</v>
      </c>
      <c r="AF17" s="448">
        <v>10993.353793050792</v>
      </c>
      <c r="AH17" s="445"/>
    </row>
    <row r="18" spans="1:34" ht="15.95" customHeight="1">
      <c r="D18" s="666"/>
      <c r="E18" s="668" t="s">
        <v>90</v>
      </c>
      <c r="F18" s="450" t="s">
        <v>89</v>
      </c>
      <c r="G18" s="447" t="s">
        <v>115</v>
      </c>
      <c r="H18" s="448">
        <v>80185.517418788615</v>
      </c>
      <c r="I18" s="448">
        <v>76878.247590352155</v>
      </c>
      <c r="J18" s="448">
        <v>76735.661993726346</v>
      </c>
      <c r="K18" s="448">
        <v>81542.897419543631</v>
      </c>
      <c r="L18" s="448">
        <v>82956.475770017627</v>
      </c>
      <c r="M18" s="448">
        <v>86867.530693324516</v>
      </c>
      <c r="N18" s="448">
        <v>86525.963281376782</v>
      </c>
      <c r="O18" s="448">
        <v>88309.791381250849</v>
      </c>
      <c r="P18" s="448">
        <v>97178.415416323012</v>
      </c>
      <c r="Q18" s="448">
        <v>100681.46442297689</v>
      </c>
      <c r="R18" s="448">
        <v>102040.47332488773</v>
      </c>
      <c r="S18" s="448">
        <v>103001.47469135834</v>
      </c>
      <c r="T18" s="448">
        <v>102839.79087987207</v>
      </c>
      <c r="U18" s="448">
        <v>100266.15439934461</v>
      </c>
      <c r="V18" s="448">
        <v>107743.14763178007</v>
      </c>
      <c r="W18" s="448">
        <v>109061.2578291535</v>
      </c>
      <c r="X18" s="448">
        <v>103364.97448662473</v>
      </c>
      <c r="Y18" s="448">
        <v>94444.651568535162</v>
      </c>
      <c r="Z18" s="448">
        <v>83597.45268951905</v>
      </c>
      <c r="AA18" s="448">
        <v>89122.767347180328</v>
      </c>
      <c r="AB18" s="448">
        <v>73850.733800483198</v>
      </c>
      <c r="AC18" s="448">
        <v>74602.671664822759</v>
      </c>
      <c r="AD18" s="448">
        <v>61619.576423408871</v>
      </c>
      <c r="AE18" s="448">
        <v>69341.832840129675</v>
      </c>
      <c r="AF18" s="448">
        <v>79534.852928007458</v>
      </c>
      <c r="AH18" s="445"/>
    </row>
    <row r="19" spans="1:34" ht="15.95" customHeight="1">
      <c r="D19" s="666"/>
      <c r="E19" s="669"/>
      <c r="F19" s="450" t="s">
        <v>88</v>
      </c>
      <c r="G19" s="447" t="s">
        <v>115</v>
      </c>
      <c r="H19" s="448">
        <v>58366.144410396337</v>
      </c>
      <c r="I19" s="448">
        <v>58963.626419680346</v>
      </c>
      <c r="J19" s="448">
        <v>62397.888166444332</v>
      </c>
      <c r="K19" s="448">
        <v>66872.807563926879</v>
      </c>
      <c r="L19" s="448">
        <v>63592.652484047794</v>
      </c>
      <c r="M19" s="448">
        <v>68309.933195733014</v>
      </c>
      <c r="N19" s="448">
        <v>68144.955561803828</v>
      </c>
      <c r="O19" s="448">
        <v>67010.560432702317</v>
      </c>
      <c r="P19" s="448">
        <v>66608.288275874074</v>
      </c>
      <c r="Q19" s="448">
        <v>68575.982811225695</v>
      </c>
      <c r="R19" s="448">
        <v>71037.318255307982</v>
      </c>
      <c r="S19" s="448">
        <v>67613.929415835708</v>
      </c>
      <c r="T19" s="448">
        <v>70171.665609411182</v>
      </c>
      <c r="U19" s="448">
        <v>67215.175898173358</v>
      </c>
      <c r="V19" s="448">
        <v>66341.161343336251</v>
      </c>
      <c r="W19" s="448">
        <v>69613.779997560297</v>
      </c>
      <c r="X19" s="448">
        <v>65479.128850667374</v>
      </c>
      <c r="Y19" s="448">
        <v>64553.367115117398</v>
      </c>
      <c r="Z19" s="448">
        <v>60897.430215625536</v>
      </c>
      <c r="AA19" s="448">
        <v>59611.361320704731</v>
      </c>
      <c r="AB19" s="448">
        <v>62883.340161971006</v>
      </c>
      <c r="AC19" s="448">
        <v>60670.131916765939</v>
      </c>
      <c r="AD19" s="448">
        <v>60038.768056961824</v>
      </c>
      <c r="AE19" s="448">
        <v>57660.046184631268</v>
      </c>
      <c r="AF19" s="448">
        <v>55497.050399312677</v>
      </c>
      <c r="AH19" s="445"/>
    </row>
    <row r="20" spans="1:34" ht="15.95" customHeight="1">
      <c r="D20" s="666"/>
      <c r="E20" s="669"/>
      <c r="F20" s="450" t="s">
        <v>87</v>
      </c>
      <c r="G20" s="447" t="s">
        <v>115</v>
      </c>
      <c r="H20" s="448">
        <v>6421.1975802437682</v>
      </c>
      <c r="I20" s="448">
        <v>5981.4913239625803</v>
      </c>
      <c r="J20" s="448">
        <v>5436.4853321382579</v>
      </c>
      <c r="K20" s="448">
        <v>4898.6405337555079</v>
      </c>
      <c r="L20" s="448">
        <v>4314.226823663992</v>
      </c>
      <c r="M20" s="448">
        <v>3930.9620355375046</v>
      </c>
      <c r="N20" s="448">
        <v>3629.7512851539445</v>
      </c>
      <c r="O20" s="448">
        <v>3365.9634872691299</v>
      </c>
      <c r="P20" s="448">
        <v>3303.6888000622312</v>
      </c>
      <c r="Q20" s="448">
        <v>3195.0306767295615</v>
      </c>
      <c r="R20" s="448">
        <v>2971.6175118562728</v>
      </c>
      <c r="S20" s="448">
        <v>2941.8910984558779</v>
      </c>
      <c r="T20" s="448">
        <v>2898.7017615692671</v>
      </c>
      <c r="U20" s="448">
        <v>2739.4601500705057</v>
      </c>
      <c r="V20" s="448">
        <v>2686.8512264417359</v>
      </c>
      <c r="W20" s="448">
        <v>2540.4649240142217</v>
      </c>
      <c r="X20" s="448">
        <v>2670.5973987323719</v>
      </c>
      <c r="Y20" s="448">
        <v>2461.4387779967246</v>
      </c>
      <c r="Z20" s="448">
        <v>1847.1156403827888</v>
      </c>
      <c r="AA20" s="448">
        <v>2452.7151156465457</v>
      </c>
      <c r="AB20" s="448">
        <v>2550.6199019429787</v>
      </c>
      <c r="AC20" s="448">
        <v>2574.1320107025631</v>
      </c>
      <c r="AD20" s="448">
        <v>2668.8333439945013</v>
      </c>
      <c r="AE20" s="448">
        <v>2423.0798406617787</v>
      </c>
      <c r="AF20" s="448">
        <v>2226.1960791708298</v>
      </c>
      <c r="AH20" s="445"/>
    </row>
    <row r="21" spans="1:34" ht="15.95" customHeight="1">
      <c r="D21" s="666"/>
      <c r="E21" s="671" t="s">
        <v>86</v>
      </c>
      <c r="F21" s="449" t="s">
        <v>85</v>
      </c>
      <c r="G21" s="447" t="s">
        <v>115</v>
      </c>
      <c r="H21" s="451" t="s">
        <v>518</v>
      </c>
      <c r="I21" s="451" t="s">
        <v>518</v>
      </c>
      <c r="J21" s="451" t="s">
        <v>518</v>
      </c>
      <c r="K21" s="451" t="s">
        <v>518</v>
      </c>
      <c r="L21" s="451" t="s">
        <v>518</v>
      </c>
      <c r="M21" s="451" t="s">
        <v>518</v>
      </c>
      <c r="N21" s="451" t="s">
        <v>518</v>
      </c>
      <c r="O21" s="451" t="s">
        <v>518</v>
      </c>
      <c r="P21" s="451" t="s">
        <v>518</v>
      </c>
      <c r="Q21" s="451" t="s">
        <v>518</v>
      </c>
      <c r="R21" s="451" t="s">
        <v>518</v>
      </c>
      <c r="S21" s="451" t="s">
        <v>518</v>
      </c>
      <c r="T21" s="451" t="s">
        <v>518</v>
      </c>
      <c r="U21" s="451" t="s">
        <v>518</v>
      </c>
      <c r="V21" s="451" t="s">
        <v>518</v>
      </c>
      <c r="W21" s="451" t="s">
        <v>518</v>
      </c>
      <c r="X21" s="451" t="s">
        <v>518</v>
      </c>
      <c r="Y21" s="451" t="s">
        <v>518</v>
      </c>
      <c r="Z21" s="451" t="s">
        <v>518</v>
      </c>
      <c r="AA21" s="451" t="s">
        <v>518</v>
      </c>
      <c r="AB21" s="451" t="s">
        <v>518</v>
      </c>
      <c r="AC21" s="451" t="s">
        <v>518</v>
      </c>
      <c r="AD21" s="451" t="s">
        <v>518</v>
      </c>
      <c r="AE21" s="451" t="s">
        <v>518</v>
      </c>
      <c r="AF21" s="451" t="s">
        <v>518</v>
      </c>
      <c r="AH21" s="445"/>
    </row>
    <row r="22" spans="1:34" ht="15.95" customHeight="1" thickBot="1">
      <c r="D22" s="666"/>
      <c r="E22" s="672"/>
      <c r="F22" s="452" t="s">
        <v>84</v>
      </c>
      <c r="G22" s="453" t="s">
        <v>115</v>
      </c>
      <c r="H22" s="454" t="s">
        <v>518</v>
      </c>
      <c r="I22" s="454" t="s">
        <v>518</v>
      </c>
      <c r="J22" s="454" t="s">
        <v>518</v>
      </c>
      <c r="K22" s="454" t="s">
        <v>518</v>
      </c>
      <c r="L22" s="454" t="s">
        <v>518</v>
      </c>
      <c r="M22" s="454" t="s">
        <v>518</v>
      </c>
      <c r="N22" s="454" t="s">
        <v>518</v>
      </c>
      <c r="O22" s="454" t="s">
        <v>518</v>
      </c>
      <c r="P22" s="454" t="s">
        <v>518</v>
      </c>
      <c r="Q22" s="454" t="s">
        <v>518</v>
      </c>
      <c r="R22" s="454" t="s">
        <v>518</v>
      </c>
      <c r="S22" s="454" t="s">
        <v>518</v>
      </c>
      <c r="T22" s="454" t="s">
        <v>518</v>
      </c>
      <c r="U22" s="454" t="s">
        <v>518</v>
      </c>
      <c r="V22" s="454" t="s">
        <v>518</v>
      </c>
      <c r="W22" s="454" t="s">
        <v>518</v>
      </c>
      <c r="X22" s="454" t="s">
        <v>518</v>
      </c>
      <c r="Y22" s="454" t="s">
        <v>518</v>
      </c>
      <c r="Z22" s="454" t="s">
        <v>518</v>
      </c>
      <c r="AA22" s="454" t="s">
        <v>518</v>
      </c>
      <c r="AB22" s="454" t="s">
        <v>518</v>
      </c>
      <c r="AC22" s="454" t="s">
        <v>518</v>
      </c>
      <c r="AD22" s="454" t="s">
        <v>518</v>
      </c>
      <c r="AE22" s="454" t="s">
        <v>518</v>
      </c>
      <c r="AF22" s="454" t="s">
        <v>518</v>
      </c>
      <c r="AH22" s="445"/>
    </row>
    <row r="23" spans="1:34" ht="21.95" customHeight="1" thickTop="1" thickBot="1">
      <c r="D23" s="667"/>
      <c r="E23" s="679" t="s">
        <v>82</v>
      </c>
      <c r="F23" s="680"/>
      <c r="G23" s="455" t="s">
        <v>114</v>
      </c>
      <c r="H23" s="456">
        <f t="shared" ref="H23:AE23" si="1">SUM(H4:H22)</f>
        <v>1078081.9176174223</v>
      </c>
      <c r="I23" s="456">
        <f t="shared" si="1"/>
        <v>1085477.7439058195</v>
      </c>
      <c r="J23" s="456">
        <f t="shared" si="1"/>
        <v>1094696.5045521276</v>
      </c>
      <c r="K23" s="456">
        <f t="shared" si="1"/>
        <v>1089313.0758418557</v>
      </c>
      <c r="L23" s="456">
        <f t="shared" si="1"/>
        <v>1146722.4432437373</v>
      </c>
      <c r="M23" s="456">
        <f t="shared" si="1"/>
        <v>1159452.4501300587</v>
      </c>
      <c r="N23" s="456">
        <f t="shared" si="1"/>
        <v>1171321.163467699</v>
      </c>
      <c r="O23" s="456">
        <f t="shared" si="1"/>
        <v>1171182.4874831939</v>
      </c>
      <c r="P23" s="456">
        <f t="shared" si="1"/>
        <v>1142395.3549296411</v>
      </c>
      <c r="Q23" s="456">
        <f t="shared" si="1"/>
        <v>1177237.4947433504</v>
      </c>
      <c r="R23" s="456">
        <f t="shared" si="1"/>
        <v>1197783.9613077433</v>
      </c>
      <c r="S23" s="456">
        <f t="shared" si="1"/>
        <v>1183566.8666023584</v>
      </c>
      <c r="T23" s="456">
        <f t="shared" si="1"/>
        <v>1223930.9009942925</v>
      </c>
      <c r="U23" s="456">
        <f t="shared" si="1"/>
        <v>1229846.1627528758</v>
      </c>
      <c r="V23" s="456">
        <f t="shared" si="1"/>
        <v>1229531.1430437001</v>
      </c>
      <c r="W23" s="456">
        <f t="shared" si="1"/>
        <v>1236462.6783482248</v>
      </c>
      <c r="X23" s="456">
        <f t="shared" si="1"/>
        <v>1216394.0863054048</v>
      </c>
      <c r="Y23" s="456">
        <f t="shared" si="1"/>
        <v>1251733.6670802964</v>
      </c>
      <c r="Z23" s="456">
        <f t="shared" si="1"/>
        <v>1170017.1841071195</v>
      </c>
      <c r="AA23" s="456">
        <f t="shared" si="1"/>
        <v>1105648.5772018814</v>
      </c>
      <c r="AB23" s="456">
        <f t="shared" si="1"/>
        <v>1154338.6874953154</v>
      </c>
      <c r="AC23" s="456">
        <f t="shared" si="1"/>
        <v>1203958.7629274484</v>
      </c>
      <c r="AD23" s="456">
        <f t="shared" si="1"/>
        <v>1237398.213732816</v>
      </c>
      <c r="AE23" s="456">
        <f t="shared" si="1"/>
        <v>1251179.5116015708</v>
      </c>
      <c r="AF23" s="456">
        <f t="shared" ref="AF23" si="2">SUM(AF4:AF22)</f>
        <v>1205407.5565793591</v>
      </c>
      <c r="AH23" s="445"/>
    </row>
    <row r="24" spans="1:34" ht="15.95" customHeight="1" thickTop="1">
      <c r="A24" s="29" t="s">
        <v>110</v>
      </c>
      <c r="D24" s="666" t="s">
        <v>112</v>
      </c>
      <c r="E24" s="669" t="s">
        <v>107</v>
      </c>
      <c r="F24" s="446" t="s">
        <v>106</v>
      </c>
      <c r="G24" s="457" t="s">
        <v>109</v>
      </c>
      <c r="H24" s="458">
        <v>1.3441683213527136</v>
      </c>
      <c r="I24" s="458">
        <v>1.4063185802511822</v>
      </c>
      <c r="J24" s="458">
        <v>1.4296661851938379</v>
      </c>
      <c r="K24" s="458">
        <v>1.4162800012331964</v>
      </c>
      <c r="L24" s="458">
        <v>1.5186788832879592</v>
      </c>
      <c r="M24" s="458">
        <v>1.5452572522743087</v>
      </c>
      <c r="N24" s="458">
        <v>1.6009175761381003</v>
      </c>
      <c r="O24" s="458">
        <v>1.6732178512680034</v>
      </c>
      <c r="P24" s="458">
        <v>1.7516685964917005</v>
      </c>
      <c r="Q24" s="458">
        <v>1.8777898866688505</v>
      </c>
      <c r="R24" s="458">
        <v>1.8932781326761778</v>
      </c>
      <c r="S24" s="458">
        <v>1.8468958762301206</v>
      </c>
      <c r="T24" s="458">
        <v>1.3919770889017795</v>
      </c>
      <c r="U24" s="458">
        <v>1.3906222809782773</v>
      </c>
      <c r="V24" s="458">
        <v>1.2956114966027894</v>
      </c>
      <c r="W24" s="458">
        <v>1.3610290836614798</v>
      </c>
      <c r="X24" s="458">
        <v>1.3375749243214183</v>
      </c>
      <c r="Y24" s="458">
        <v>1.4322340047685449</v>
      </c>
      <c r="Z24" s="458">
        <v>1.3219919067344381</v>
      </c>
      <c r="AA24" s="458">
        <v>1.2378704511811669</v>
      </c>
      <c r="AB24" s="458">
        <v>2.571372035295644</v>
      </c>
      <c r="AC24" s="458">
        <v>5.9722103976963314</v>
      </c>
      <c r="AD24" s="458">
        <v>7.599796817386407</v>
      </c>
      <c r="AE24" s="458">
        <v>5.9387203671486315</v>
      </c>
      <c r="AF24" s="458">
        <v>5.5097389497247082</v>
      </c>
      <c r="AH24" s="445"/>
    </row>
    <row r="25" spans="1:34" ht="15.95" customHeight="1">
      <c r="A25" s="29" t="s">
        <v>110</v>
      </c>
      <c r="D25" s="666"/>
      <c r="E25" s="669"/>
      <c r="F25" s="449" t="s">
        <v>105</v>
      </c>
      <c r="G25" s="459" t="s">
        <v>109</v>
      </c>
      <c r="H25" s="458">
        <v>9.7061592875302596E-2</v>
      </c>
      <c r="I25" s="458">
        <v>0.10131063900504167</v>
      </c>
      <c r="J25" s="458">
        <v>0.10529033035191183</v>
      </c>
      <c r="K25" s="458">
        <v>0.11166917336181403</v>
      </c>
      <c r="L25" s="458">
        <v>0.11325912283226751</v>
      </c>
      <c r="M25" s="458">
        <v>0.11610916375959621</v>
      </c>
      <c r="N25" s="458">
        <v>0.12499693294906364</v>
      </c>
      <c r="O25" s="458">
        <v>0.13403860123200237</v>
      </c>
      <c r="P25" s="458">
        <v>0.12970628675472373</v>
      </c>
      <c r="Q25" s="458">
        <v>0.13417045027197649</v>
      </c>
      <c r="R25" s="458">
        <v>0.22491790637972875</v>
      </c>
      <c r="S25" s="458">
        <v>0.29483005909993826</v>
      </c>
      <c r="T25" s="458">
        <v>0.39112356027993384</v>
      </c>
      <c r="U25" s="458">
        <v>0.75706477103459491</v>
      </c>
      <c r="V25" s="458">
        <v>1.2912843919072434</v>
      </c>
      <c r="W25" s="458">
        <v>1.5288804070971138</v>
      </c>
      <c r="X25" s="458">
        <v>1.9555043292198366</v>
      </c>
      <c r="Y25" s="458">
        <v>1.973999845227093</v>
      </c>
      <c r="Z25" s="458">
        <v>2.434994194069112</v>
      </c>
      <c r="AA25" s="458">
        <v>2.4465529377416626</v>
      </c>
      <c r="AB25" s="458">
        <v>2.5302764637110609</v>
      </c>
      <c r="AC25" s="458">
        <v>0.12744256424946465</v>
      </c>
      <c r="AD25" s="458">
        <v>0.12497535780540869</v>
      </c>
      <c r="AE25" s="458">
        <v>0.14157049039819919</v>
      </c>
      <c r="AF25" s="458">
        <v>0.12417599518127692</v>
      </c>
      <c r="AH25" s="445"/>
    </row>
    <row r="26" spans="1:34" ht="30" customHeight="1">
      <c r="A26" s="29" t="s">
        <v>110</v>
      </c>
      <c r="D26" s="666"/>
      <c r="E26" s="669"/>
      <c r="F26" s="449" t="s">
        <v>104</v>
      </c>
      <c r="G26" s="459" t="s">
        <v>109</v>
      </c>
      <c r="H26" s="458">
        <v>15.81716750196855</v>
      </c>
      <c r="I26" s="458">
        <v>15.420201132856503</v>
      </c>
      <c r="J26" s="458">
        <v>14.233183340367434</v>
      </c>
      <c r="K26" s="458">
        <v>14.06319148328136</v>
      </c>
      <c r="L26" s="458">
        <v>14.407044419893259</v>
      </c>
      <c r="M26" s="458">
        <v>14.444944160566656</v>
      </c>
      <c r="N26" s="458">
        <v>13.994057641186783</v>
      </c>
      <c r="O26" s="458">
        <v>11.68045036592744</v>
      </c>
      <c r="P26" s="458">
        <v>10.732590332870055</v>
      </c>
      <c r="Q26" s="458">
        <v>10.114042676221141</v>
      </c>
      <c r="R26" s="458">
        <v>8.1062616501947407</v>
      </c>
      <c r="S26" s="458">
        <v>5.8844025448225112</v>
      </c>
      <c r="T26" s="458">
        <v>5.9821684020324373</v>
      </c>
      <c r="U26" s="458">
        <v>5.2808287597654084</v>
      </c>
      <c r="V26" s="458">
        <v>5.8415939361431706</v>
      </c>
      <c r="W26" s="458">
        <v>5.6562881789274488</v>
      </c>
      <c r="X26" s="458">
        <v>5.3650912731913314</v>
      </c>
      <c r="Y26" s="458">
        <v>6.4557845689100235</v>
      </c>
      <c r="Z26" s="458">
        <v>8.8650788462385162</v>
      </c>
      <c r="AA26" s="458">
        <v>8.8519905156234113</v>
      </c>
      <c r="AB26" s="458">
        <v>8.8235378838853293</v>
      </c>
      <c r="AC26" s="458">
        <v>8.7163585333526274</v>
      </c>
      <c r="AD26" s="458">
        <v>8.1750142958711258</v>
      </c>
      <c r="AE26" s="458">
        <v>6.8946294185548709</v>
      </c>
      <c r="AF26" s="458">
        <v>6.337239105141566</v>
      </c>
      <c r="AH26" s="445"/>
    </row>
    <row r="27" spans="1:34" ht="15.95" customHeight="1">
      <c r="A27" s="29" t="s">
        <v>110</v>
      </c>
      <c r="D27" s="666"/>
      <c r="E27" s="668" t="s">
        <v>103</v>
      </c>
      <c r="F27" s="449" t="s">
        <v>102</v>
      </c>
      <c r="G27" s="459" t="s">
        <v>109</v>
      </c>
      <c r="H27" s="458">
        <v>6.4422894721626003</v>
      </c>
      <c r="I27" s="458">
        <v>5.8163365690314324</v>
      </c>
      <c r="J27" s="458">
        <v>5.4579465373847196</v>
      </c>
      <c r="K27" s="458">
        <v>5.5329230195463923</v>
      </c>
      <c r="L27" s="458">
        <v>5.6342302303655822</v>
      </c>
      <c r="M27" s="458">
        <v>5.5427877057376289</v>
      </c>
      <c r="N27" s="458">
        <v>5.5735192299441643</v>
      </c>
      <c r="O27" s="458">
        <v>5.5505168143355803</v>
      </c>
      <c r="P27" s="458">
        <v>5.0540398514828322</v>
      </c>
      <c r="Q27" s="458">
        <v>5.1429567729732604</v>
      </c>
      <c r="R27" s="458">
        <v>5.9572332870388571</v>
      </c>
      <c r="S27" s="458">
        <v>6.4349216216038645</v>
      </c>
      <c r="T27" s="458">
        <v>7.4788315998641535</v>
      </c>
      <c r="U27" s="458">
        <v>7.9877993218183097</v>
      </c>
      <c r="V27" s="458">
        <v>8.640550489394446</v>
      </c>
      <c r="W27" s="458">
        <v>8.7711775236705289</v>
      </c>
      <c r="X27" s="458">
        <v>10.105080476595456</v>
      </c>
      <c r="Y27" s="458">
        <v>9.6435058210706277</v>
      </c>
      <c r="Z27" s="458">
        <v>8.1369761141855612</v>
      </c>
      <c r="AA27" s="458">
        <v>7.9799158801259829</v>
      </c>
      <c r="AB27" s="458">
        <v>9.7707158430912138</v>
      </c>
      <c r="AC27" s="458">
        <v>6.3959868808487874</v>
      </c>
      <c r="AD27" s="458">
        <v>6.9736801169347444</v>
      </c>
      <c r="AE27" s="458">
        <v>6.9196137061940179</v>
      </c>
      <c r="AF27" s="458">
        <v>7.7244529677534137</v>
      </c>
      <c r="AH27" s="445"/>
    </row>
    <row r="28" spans="1:34" ht="15.95" customHeight="1">
      <c r="A28" s="29" t="s">
        <v>110</v>
      </c>
      <c r="D28" s="666"/>
      <c r="E28" s="669"/>
      <c r="F28" s="450" t="s">
        <v>101</v>
      </c>
      <c r="G28" s="459" t="s">
        <v>109</v>
      </c>
      <c r="H28" s="458">
        <v>0.59137414452966042</v>
      </c>
      <c r="I28" s="458">
        <v>0.5220673361402407</v>
      </c>
      <c r="J28" s="458">
        <v>0.49304878904172483</v>
      </c>
      <c r="K28" s="458">
        <v>0.5003892916454139</v>
      </c>
      <c r="L28" s="458">
        <v>0.49550661256776252</v>
      </c>
      <c r="M28" s="458">
        <v>0.50718148462926615</v>
      </c>
      <c r="N28" s="458">
        <v>0.46244961285425223</v>
      </c>
      <c r="O28" s="458">
        <v>0.45534816204698181</v>
      </c>
      <c r="P28" s="458">
        <v>0.44086291069587863</v>
      </c>
      <c r="Q28" s="458">
        <v>0.44341833752526089</v>
      </c>
      <c r="R28" s="458">
        <v>0.43538426532629032</v>
      </c>
      <c r="S28" s="458">
        <v>0.40766452643951429</v>
      </c>
      <c r="T28" s="458">
        <v>0.42569098366718305</v>
      </c>
      <c r="U28" s="458">
        <v>0.40303980275206669</v>
      </c>
      <c r="V28" s="458">
        <v>0.39848845543110561</v>
      </c>
      <c r="W28" s="458">
        <v>0.38487476516412705</v>
      </c>
      <c r="X28" s="458">
        <v>0.38484415459370319</v>
      </c>
      <c r="Y28" s="458">
        <v>0.37689226457966829</v>
      </c>
      <c r="Z28" s="458">
        <v>0.35420073360483106</v>
      </c>
      <c r="AA28" s="458">
        <v>0.34286510081733407</v>
      </c>
      <c r="AB28" s="458">
        <v>0.16168761777020568</v>
      </c>
      <c r="AC28" s="458">
        <v>0.1795814015479949</v>
      </c>
      <c r="AD28" s="458">
        <v>0.23108466505450853</v>
      </c>
      <c r="AE28" s="458">
        <v>0.23457422103756281</v>
      </c>
      <c r="AF28" s="458">
        <v>0.19228844801358028</v>
      </c>
      <c r="AH28" s="445"/>
    </row>
    <row r="29" spans="1:34" ht="15.95" customHeight="1">
      <c r="A29" s="29" t="s">
        <v>110</v>
      </c>
      <c r="D29" s="666"/>
      <c r="E29" s="669"/>
      <c r="F29" s="450" t="s">
        <v>100</v>
      </c>
      <c r="G29" s="459" t="s">
        <v>109</v>
      </c>
      <c r="H29" s="458">
        <v>0.33903333802371299</v>
      </c>
      <c r="I29" s="458">
        <v>0.37582408837564635</v>
      </c>
      <c r="J29" s="458">
        <v>0.40016841835557898</v>
      </c>
      <c r="K29" s="458">
        <v>0.38995564611870182</v>
      </c>
      <c r="L29" s="458">
        <v>0.38100920194194621</v>
      </c>
      <c r="M29" s="458">
        <v>0.359261829963676</v>
      </c>
      <c r="N29" s="458">
        <v>0.37630551232793719</v>
      </c>
      <c r="O29" s="458">
        <v>0.35492043764646314</v>
      </c>
      <c r="P29" s="458">
        <v>0.3097111006037892</v>
      </c>
      <c r="Q29" s="458">
        <v>0.31330759340701986</v>
      </c>
      <c r="R29" s="458">
        <v>0.51927204546488148</v>
      </c>
      <c r="S29" s="458">
        <v>0.67874736151316706</v>
      </c>
      <c r="T29" s="458">
        <v>0.84870867533871597</v>
      </c>
      <c r="U29" s="458">
        <v>1.0044757489725997</v>
      </c>
      <c r="V29" s="458">
        <v>1.2242450956385531</v>
      </c>
      <c r="W29" s="458">
        <v>1.3985397733481468</v>
      </c>
      <c r="X29" s="458">
        <v>1.6121611722103528</v>
      </c>
      <c r="Y29" s="458">
        <v>2.0472909870224845</v>
      </c>
      <c r="Z29" s="458">
        <v>2.1222176046773549</v>
      </c>
      <c r="AA29" s="458">
        <v>2.2980935658971919</v>
      </c>
      <c r="AB29" s="458">
        <v>2.7003034682323337</v>
      </c>
      <c r="AC29" s="458">
        <v>1.0924061917953174</v>
      </c>
      <c r="AD29" s="458">
        <v>1.0965892385252873</v>
      </c>
      <c r="AE29" s="458">
        <v>1.0805912938987625</v>
      </c>
      <c r="AF29" s="458">
        <v>1.0125693657143744</v>
      </c>
      <c r="AH29" s="445"/>
    </row>
    <row r="30" spans="1:34" ht="15.95" customHeight="1">
      <c r="A30" s="29" t="s">
        <v>110</v>
      </c>
      <c r="D30" s="666"/>
      <c r="E30" s="669"/>
      <c r="F30" s="450" t="s">
        <v>99</v>
      </c>
      <c r="G30" s="459" t="s">
        <v>109</v>
      </c>
      <c r="H30" s="458">
        <v>1.1832475589569933</v>
      </c>
      <c r="I30" s="458">
        <v>1.2052406399743654</v>
      </c>
      <c r="J30" s="458">
        <v>1.1930444062376495</v>
      </c>
      <c r="K30" s="458">
        <v>1.1276998866403563</v>
      </c>
      <c r="L30" s="458">
        <v>1.1137577314337213</v>
      </c>
      <c r="M30" s="458">
        <v>1.1519594197358292</v>
      </c>
      <c r="N30" s="458">
        <v>1.1498432885513978</v>
      </c>
      <c r="O30" s="458">
        <v>1.1647385603245239</v>
      </c>
      <c r="P30" s="458">
        <v>1.0822511749507271</v>
      </c>
      <c r="Q30" s="458">
        <v>1.0860993857574743</v>
      </c>
      <c r="R30" s="458">
        <v>1.17318279891313</v>
      </c>
      <c r="S30" s="458">
        <v>1.1206755019569821</v>
      </c>
      <c r="T30" s="458">
        <v>1.2061050388396426</v>
      </c>
      <c r="U30" s="458">
        <v>1.2427687253792246</v>
      </c>
      <c r="V30" s="458">
        <v>1.3927649718476052</v>
      </c>
      <c r="W30" s="458">
        <v>1.5248634710292028</v>
      </c>
      <c r="X30" s="458">
        <v>1.6914854353637894</v>
      </c>
      <c r="Y30" s="458">
        <v>1.9176355420525484</v>
      </c>
      <c r="Z30" s="458">
        <v>1.9964766175607258</v>
      </c>
      <c r="AA30" s="458">
        <v>1.9407105433824914</v>
      </c>
      <c r="AB30" s="458">
        <v>2.1139051076300137</v>
      </c>
      <c r="AC30" s="458">
        <v>1.8704634447235764</v>
      </c>
      <c r="AD30" s="458">
        <v>1.7830880674919034</v>
      </c>
      <c r="AE30" s="458">
        <v>1.9353745718175923</v>
      </c>
      <c r="AF30" s="458">
        <v>1.985009704439139</v>
      </c>
      <c r="AH30" s="445"/>
    </row>
    <row r="31" spans="1:34" ht="15.95" customHeight="1">
      <c r="D31" s="666"/>
      <c r="E31" s="669"/>
      <c r="F31" s="450" t="s">
        <v>98</v>
      </c>
      <c r="G31" s="459" t="s">
        <v>109</v>
      </c>
      <c r="H31" s="458">
        <v>0.15351587970526334</v>
      </c>
      <c r="I31" s="458">
        <v>0.18939735396939228</v>
      </c>
      <c r="J31" s="458">
        <v>0.22236258260868691</v>
      </c>
      <c r="K31" s="458">
        <v>0.22592528170103132</v>
      </c>
      <c r="L31" s="458">
        <v>0.23285427824857208</v>
      </c>
      <c r="M31" s="458">
        <v>0.23858748514569267</v>
      </c>
      <c r="N31" s="458">
        <v>0.30129092754340769</v>
      </c>
      <c r="O31" s="458">
        <v>0.29844324345869355</v>
      </c>
      <c r="P31" s="458">
        <v>0.2931001297288407</v>
      </c>
      <c r="Q31" s="458">
        <v>0.2741987851010666</v>
      </c>
      <c r="R31" s="458">
        <v>0.26148516047835818</v>
      </c>
      <c r="S31" s="458">
        <v>0.26242877258610653</v>
      </c>
      <c r="T31" s="458">
        <v>0.26811910362440927</v>
      </c>
      <c r="U31" s="458">
        <v>0.259842419898976</v>
      </c>
      <c r="V31" s="458">
        <v>0.26084955318160541</v>
      </c>
      <c r="W31" s="458">
        <v>0.24405912841200611</v>
      </c>
      <c r="X31" s="458">
        <v>0.24604805059800061</v>
      </c>
      <c r="Y31" s="458">
        <v>0.22211595601793427</v>
      </c>
      <c r="Z31" s="458">
        <v>0.21062980775639156</v>
      </c>
      <c r="AA31" s="458">
        <v>0.17645560523523601</v>
      </c>
      <c r="AB31" s="458">
        <v>0.24995694470948193</v>
      </c>
      <c r="AC31" s="458">
        <v>0.46138245318847326</v>
      </c>
      <c r="AD31" s="458">
        <v>0.43170430987018199</v>
      </c>
      <c r="AE31" s="458">
        <v>0.34549775825555684</v>
      </c>
      <c r="AF31" s="458">
        <v>0.25182160802323661</v>
      </c>
      <c r="AH31" s="445"/>
    </row>
    <row r="32" spans="1:34" ht="15.95" customHeight="1">
      <c r="D32" s="666"/>
      <c r="E32" s="669"/>
      <c r="F32" s="450" t="s">
        <v>97</v>
      </c>
      <c r="G32" s="459" t="s">
        <v>109</v>
      </c>
      <c r="H32" s="458" t="s">
        <v>127</v>
      </c>
      <c r="I32" s="458" t="s">
        <v>127</v>
      </c>
      <c r="J32" s="458" t="s">
        <v>127</v>
      </c>
      <c r="K32" s="458" t="s">
        <v>127</v>
      </c>
      <c r="L32" s="458" t="s">
        <v>127</v>
      </c>
      <c r="M32" s="458" t="s">
        <v>127</v>
      </c>
      <c r="N32" s="458" t="s">
        <v>127</v>
      </c>
      <c r="O32" s="458" t="s">
        <v>127</v>
      </c>
      <c r="P32" s="458" t="s">
        <v>127</v>
      </c>
      <c r="Q32" s="458" t="s">
        <v>127</v>
      </c>
      <c r="R32" s="458" t="s">
        <v>127</v>
      </c>
      <c r="S32" s="458" t="s">
        <v>127</v>
      </c>
      <c r="T32" s="458" t="s">
        <v>127</v>
      </c>
      <c r="U32" s="458" t="s">
        <v>127</v>
      </c>
      <c r="V32" s="458" t="s">
        <v>127</v>
      </c>
      <c r="W32" s="458" t="s">
        <v>127</v>
      </c>
      <c r="X32" s="458" t="s">
        <v>127</v>
      </c>
      <c r="Y32" s="458" t="s">
        <v>127</v>
      </c>
      <c r="Z32" s="458" t="s">
        <v>127</v>
      </c>
      <c r="AA32" s="458" t="s">
        <v>127</v>
      </c>
      <c r="AB32" s="458" t="s">
        <v>127</v>
      </c>
      <c r="AC32" s="458" t="s">
        <v>127</v>
      </c>
      <c r="AD32" s="458" t="s">
        <v>127</v>
      </c>
      <c r="AE32" s="458" t="s">
        <v>127</v>
      </c>
      <c r="AF32" s="458" t="s">
        <v>127</v>
      </c>
      <c r="AH32" s="445"/>
    </row>
    <row r="33" spans="1:34" ht="15.95" customHeight="1">
      <c r="D33" s="666"/>
      <c r="E33" s="670"/>
      <c r="F33" s="450" t="s">
        <v>96</v>
      </c>
      <c r="G33" s="459" t="s">
        <v>109</v>
      </c>
      <c r="H33" s="458">
        <v>8.9393518852135632</v>
      </c>
      <c r="I33" s="458">
        <v>9.0917709822630819</v>
      </c>
      <c r="J33" s="458">
        <v>9.1964216766268638</v>
      </c>
      <c r="K33" s="458">
        <v>9.2424333031539021</v>
      </c>
      <c r="L33" s="458">
        <v>9.3788055585711287</v>
      </c>
      <c r="M33" s="458">
        <v>9.6915169744365919</v>
      </c>
      <c r="N33" s="458">
        <v>10.470806351831541</v>
      </c>
      <c r="O33" s="458">
        <v>9.6344502222277413</v>
      </c>
      <c r="P33" s="458">
        <v>8.4073301359691577</v>
      </c>
      <c r="Q33" s="458">
        <v>8.1162477573682246</v>
      </c>
      <c r="R33" s="458">
        <v>8.7296194573181225</v>
      </c>
      <c r="S33" s="458">
        <v>7.7827661576104781</v>
      </c>
      <c r="T33" s="458">
        <v>7.751294628351773</v>
      </c>
      <c r="U33" s="458">
        <v>8.5415506019083125</v>
      </c>
      <c r="V33" s="458">
        <v>8.566051096357981</v>
      </c>
      <c r="W33" s="458">
        <v>8.5633055295194183</v>
      </c>
      <c r="X33" s="458">
        <v>8.7209619464381376</v>
      </c>
      <c r="Y33" s="458">
        <v>8.8518349045409774</v>
      </c>
      <c r="Z33" s="458">
        <v>9.2029404479902226</v>
      </c>
      <c r="AA33" s="458">
        <v>9.0864225917969836</v>
      </c>
      <c r="AB33" s="458">
        <v>9.0190916673366957</v>
      </c>
      <c r="AC33" s="458">
        <v>9.1810736819093091</v>
      </c>
      <c r="AD33" s="458">
        <v>9.2854966209673009</v>
      </c>
      <c r="AE33" s="458">
        <v>9.8905542325073839</v>
      </c>
      <c r="AF33" s="458">
        <v>9.6045630107254976</v>
      </c>
      <c r="AH33" s="445"/>
    </row>
    <row r="34" spans="1:34" ht="15.95" customHeight="1">
      <c r="D34" s="666"/>
      <c r="E34" s="668" t="s">
        <v>95</v>
      </c>
      <c r="F34" s="450" t="s">
        <v>94</v>
      </c>
      <c r="G34" s="459" t="s">
        <v>109</v>
      </c>
      <c r="H34" s="458">
        <v>0.22550039430236199</v>
      </c>
      <c r="I34" s="458">
        <v>0.23099684445821606</v>
      </c>
      <c r="J34" s="458">
        <v>0.23775953557777202</v>
      </c>
      <c r="K34" s="458">
        <v>0.23925046051937995</v>
      </c>
      <c r="L34" s="458">
        <v>0.25397149288384785</v>
      </c>
      <c r="M34" s="458">
        <v>0.26382210454901001</v>
      </c>
      <c r="N34" s="458">
        <v>0.2721018455238986</v>
      </c>
      <c r="O34" s="458">
        <v>0.27844073162389416</v>
      </c>
      <c r="P34" s="458">
        <v>0.28842016877248972</v>
      </c>
      <c r="Q34" s="458">
        <v>0.28816210340072729</v>
      </c>
      <c r="R34" s="458">
        <v>0.2912562180430982</v>
      </c>
      <c r="S34" s="458">
        <v>0.29221870418695872</v>
      </c>
      <c r="T34" s="458">
        <v>0.31681741371489464</v>
      </c>
      <c r="U34" s="458">
        <v>0.23623561479663871</v>
      </c>
      <c r="V34" s="458">
        <v>0.23921245758535928</v>
      </c>
      <c r="W34" s="458">
        <v>0.21813405239030451</v>
      </c>
      <c r="X34" s="458">
        <v>0.22744066111938976</v>
      </c>
      <c r="Y34" s="458">
        <v>0.21395220698225137</v>
      </c>
      <c r="Z34" s="458">
        <v>9.9084804999162474E-2</v>
      </c>
      <c r="AA34" s="458">
        <v>7.2393033110387903E-2</v>
      </c>
      <c r="AB34" s="458">
        <v>6.7611395072061167E-2</v>
      </c>
      <c r="AC34" s="458">
        <v>6.3389788051135307E-2</v>
      </c>
      <c r="AD34" s="458">
        <v>6.1647187296858967E-2</v>
      </c>
      <c r="AE34" s="458">
        <v>6.7576966702515534E-2</v>
      </c>
      <c r="AF34" s="458">
        <v>6.8853385103483447E-2</v>
      </c>
      <c r="AH34" s="445"/>
    </row>
    <row r="35" spans="1:34" ht="15.95" customHeight="1">
      <c r="D35" s="666"/>
      <c r="E35" s="669"/>
      <c r="F35" s="450" t="s">
        <v>93</v>
      </c>
      <c r="G35" s="459" t="s">
        <v>109</v>
      </c>
      <c r="H35" s="458">
        <v>10.103436381249059</v>
      </c>
      <c r="I35" s="458">
        <v>10.331499881108153</v>
      </c>
      <c r="J35" s="458">
        <v>10.498023591030517</v>
      </c>
      <c r="K35" s="458">
        <v>10.364647561379808</v>
      </c>
      <c r="L35" s="458">
        <v>10.460411693927496</v>
      </c>
      <c r="M35" s="458">
        <v>10.682829444524542</v>
      </c>
      <c r="N35" s="458">
        <v>10.865987450818119</v>
      </c>
      <c r="O35" s="458">
        <v>10.889380727012529</v>
      </c>
      <c r="P35" s="458">
        <v>10.858663742473972</v>
      </c>
      <c r="Q35" s="458">
        <v>10.861812098598332</v>
      </c>
      <c r="R35" s="458">
        <v>10.766210312609021</v>
      </c>
      <c r="S35" s="458">
        <v>10.565732397599275</v>
      </c>
      <c r="T35" s="458">
        <v>10.14137872328679</v>
      </c>
      <c r="U35" s="458">
        <v>9.683679701305671</v>
      </c>
      <c r="V35" s="458">
        <v>9.0699545213684392</v>
      </c>
      <c r="W35" s="458">
        <v>8.4431071108876914</v>
      </c>
      <c r="X35" s="458">
        <v>7.8581607930312591</v>
      </c>
      <c r="Y35" s="458">
        <v>7.3845659737730447</v>
      </c>
      <c r="Z35" s="458">
        <v>6.8113160356426139</v>
      </c>
      <c r="AA35" s="458">
        <v>6.3814911623805113</v>
      </c>
      <c r="AB35" s="458">
        <v>6.0144191890320471</v>
      </c>
      <c r="AC35" s="458">
        <v>5.7011881998563929</v>
      </c>
      <c r="AD35" s="458">
        <v>5.474191927164199</v>
      </c>
      <c r="AE35" s="458">
        <v>5.2011071555544239</v>
      </c>
      <c r="AF35" s="458">
        <v>5.0913529218983369</v>
      </c>
      <c r="AH35" s="445"/>
    </row>
    <row r="36" spans="1:34" ht="15.95" customHeight="1">
      <c r="D36" s="666"/>
      <c r="E36" s="669"/>
      <c r="F36" s="450" t="s">
        <v>92</v>
      </c>
      <c r="G36" s="459" t="s">
        <v>109</v>
      </c>
      <c r="H36" s="458">
        <v>5.3592535180795264E-2</v>
      </c>
      <c r="I36" s="458">
        <v>5.2987200759498719E-2</v>
      </c>
      <c r="J36" s="458">
        <v>5.1580033974187783E-2</v>
      </c>
      <c r="K36" s="458">
        <v>4.8761832860243458E-2</v>
      </c>
      <c r="L36" s="458">
        <v>4.8311772326637192E-2</v>
      </c>
      <c r="M36" s="458">
        <v>4.7097490718249757E-2</v>
      </c>
      <c r="N36" s="458">
        <v>4.6449693563089131E-2</v>
      </c>
      <c r="O36" s="458">
        <v>4.4810385163231874E-2</v>
      </c>
      <c r="P36" s="458">
        <v>4.4449235974559034E-2</v>
      </c>
      <c r="Q36" s="458">
        <v>4.1837628324124382E-2</v>
      </c>
      <c r="R36" s="458">
        <v>4.0691336114167038E-2</v>
      </c>
      <c r="S36" s="458">
        <v>3.8976785339299998E-2</v>
      </c>
      <c r="T36" s="458">
        <v>3.8326566101344446E-2</v>
      </c>
      <c r="U36" s="458">
        <v>3.6161204430097654E-2</v>
      </c>
      <c r="V36" s="458">
        <v>3.727230167661285E-2</v>
      </c>
      <c r="W36" s="458">
        <v>3.7025567268211816E-2</v>
      </c>
      <c r="X36" s="458">
        <v>3.5656338750063223E-2</v>
      </c>
      <c r="Y36" s="458">
        <v>3.3977063122894953E-2</v>
      </c>
      <c r="Z36" s="458">
        <v>3.453782107762738E-2</v>
      </c>
      <c r="AA36" s="458">
        <v>3.3717072834754024E-2</v>
      </c>
      <c r="AB36" s="458">
        <v>3.2792185685226558E-2</v>
      </c>
      <c r="AC36" s="458">
        <v>3.1697110249079972E-2</v>
      </c>
      <c r="AD36" s="458">
        <v>3.1662143780075307E-2</v>
      </c>
      <c r="AE36" s="458">
        <v>3.0431330300821631E-2</v>
      </c>
      <c r="AF36" s="458">
        <v>3.0431330300821631E-2</v>
      </c>
      <c r="AH36" s="445"/>
    </row>
    <row r="37" spans="1:34" ht="15.95" customHeight="1">
      <c r="D37" s="666"/>
      <c r="E37" s="670"/>
      <c r="F37" s="450" t="s">
        <v>91</v>
      </c>
      <c r="G37" s="459" t="s">
        <v>109</v>
      </c>
      <c r="H37" s="458">
        <v>1.2692574730008195</v>
      </c>
      <c r="I37" s="458">
        <v>1.3251660279294089</v>
      </c>
      <c r="J37" s="458">
        <v>1.3020690014828031</v>
      </c>
      <c r="K37" s="458">
        <v>1.2888956276535506</v>
      </c>
      <c r="L37" s="458">
        <v>1.3173636878219386</v>
      </c>
      <c r="M37" s="458">
        <v>1.3638497652786603</v>
      </c>
      <c r="N37" s="458">
        <v>1.4446618726329676</v>
      </c>
      <c r="O37" s="458">
        <v>1.5415012908995303</v>
      </c>
      <c r="P37" s="458">
        <v>1.3688020290177751</v>
      </c>
      <c r="Q37" s="458">
        <v>1.3614440340333496</v>
      </c>
      <c r="R37" s="458">
        <v>1.3858069060821308</v>
      </c>
      <c r="S37" s="458">
        <v>1.3419335863572073</v>
      </c>
      <c r="T37" s="458">
        <v>1.356745870002857</v>
      </c>
      <c r="U37" s="458">
        <v>1.3168999480866725</v>
      </c>
      <c r="V37" s="458">
        <v>1.2022018936665304</v>
      </c>
      <c r="W37" s="458">
        <v>1.2009030889256673</v>
      </c>
      <c r="X37" s="458">
        <v>1.1761241599605132</v>
      </c>
      <c r="Y37" s="458">
        <v>1.125703545984883</v>
      </c>
      <c r="Z37" s="458">
        <v>1.044881226033995</v>
      </c>
      <c r="AA37" s="458">
        <v>0.96563836826936733</v>
      </c>
      <c r="AB37" s="458">
        <v>0.99501001230698538</v>
      </c>
      <c r="AC37" s="458">
        <v>0.96943399544490161</v>
      </c>
      <c r="AD37" s="458">
        <v>0.98719447092864321</v>
      </c>
      <c r="AE37" s="458">
        <v>0.97185784665730257</v>
      </c>
      <c r="AF37" s="458">
        <v>0.97764262860771223</v>
      </c>
      <c r="AH37" s="445"/>
    </row>
    <row r="38" spans="1:34" ht="15.95" customHeight="1">
      <c r="A38" s="29" t="s">
        <v>110</v>
      </c>
      <c r="D38" s="666"/>
      <c r="E38" s="668" t="s">
        <v>90</v>
      </c>
      <c r="F38" s="450" t="s">
        <v>89</v>
      </c>
      <c r="G38" s="459" t="s">
        <v>109</v>
      </c>
      <c r="H38" s="458">
        <v>1.3363679179496468</v>
      </c>
      <c r="I38" s="458">
        <v>1.3567063671993931</v>
      </c>
      <c r="J38" s="458">
        <v>1.6054810932426649</v>
      </c>
      <c r="K38" s="458">
        <v>2.4684522677379634</v>
      </c>
      <c r="L38" s="458">
        <v>2.5471252837692906</v>
      </c>
      <c r="M38" s="458">
        <v>3.4065741867589625</v>
      </c>
      <c r="N38" s="458">
        <v>2.0909285458159781</v>
      </c>
      <c r="O38" s="458">
        <v>2.6754638628117298</v>
      </c>
      <c r="P38" s="458">
        <v>3.7606370776894273</v>
      </c>
      <c r="Q38" s="458">
        <v>4.9660562140506501</v>
      </c>
      <c r="R38" s="458">
        <v>5.1688188669880697</v>
      </c>
      <c r="S38" s="458">
        <v>5.8111129958340184</v>
      </c>
      <c r="T38" s="458">
        <v>5.6431095313190198</v>
      </c>
      <c r="U38" s="458">
        <v>5.6655993879047113</v>
      </c>
      <c r="V38" s="458">
        <v>9.0322613578040265</v>
      </c>
      <c r="W38" s="458">
        <v>11.536764899378827</v>
      </c>
      <c r="X38" s="458">
        <v>12.699186698630145</v>
      </c>
      <c r="Y38" s="458">
        <v>12.132953659637776</v>
      </c>
      <c r="Z38" s="458">
        <v>11.844100331132081</v>
      </c>
      <c r="AA38" s="458">
        <v>9.4883769434157568</v>
      </c>
      <c r="AB38" s="458">
        <v>30.635355975810853</v>
      </c>
      <c r="AC38" s="458">
        <v>21.093470702698067</v>
      </c>
      <c r="AD38" s="458">
        <v>20.140839286503009</v>
      </c>
      <c r="AE38" s="458">
        <v>22.212520650363338</v>
      </c>
      <c r="AF38" s="458">
        <v>23.19651747606126</v>
      </c>
      <c r="AH38" s="445"/>
    </row>
    <row r="39" spans="1:34" ht="15.95" customHeight="1">
      <c r="D39" s="666"/>
      <c r="E39" s="669"/>
      <c r="F39" s="450" t="s">
        <v>88</v>
      </c>
      <c r="G39" s="459" t="s">
        <v>109</v>
      </c>
      <c r="H39" s="458">
        <v>8.292323541628436</v>
      </c>
      <c r="I39" s="458">
        <v>8.1686869839412246</v>
      </c>
      <c r="J39" s="458">
        <v>8.7711301112284659</v>
      </c>
      <c r="K39" s="458">
        <v>9.0420716994202763</v>
      </c>
      <c r="L39" s="458">
        <v>8.398961473021231</v>
      </c>
      <c r="M39" s="458">
        <v>8.6959237234463771</v>
      </c>
      <c r="N39" s="458">
        <v>8.7240292506865078</v>
      </c>
      <c r="O39" s="458">
        <v>8.3850184097739717</v>
      </c>
      <c r="P39" s="458">
        <v>8.0850050443251913</v>
      </c>
      <c r="Q39" s="458">
        <v>8.0899536937731416</v>
      </c>
      <c r="R39" s="458">
        <v>8.2458041973218705</v>
      </c>
      <c r="S39" s="458">
        <v>7.7949379202460429</v>
      </c>
      <c r="T39" s="458">
        <v>8.075573829588734</v>
      </c>
      <c r="U39" s="458">
        <v>7.5322340948202067</v>
      </c>
      <c r="V39" s="458">
        <v>7.4757124524479917</v>
      </c>
      <c r="W39" s="458">
        <v>7.8418287110968699</v>
      </c>
      <c r="X39" s="458">
        <v>7.2936458200400969</v>
      </c>
      <c r="Y39" s="458">
        <v>7.1349415078178264</v>
      </c>
      <c r="Z39" s="458">
        <v>6.7150358796051703</v>
      </c>
      <c r="AA39" s="458">
        <v>6.5665710415578973</v>
      </c>
      <c r="AB39" s="458">
        <v>6.9651810188516325</v>
      </c>
      <c r="AC39" s="458">
        <v>6.7201699707382669</v>
      </c>
      <c r="AD39" s="458">
        <v>6.5626524191841176</v>
      </c>
      <c r="AE39" s="458">
        <v>6.288272201248132</v>
      </c>
      <c r="AF39" s="458">
        <v>6.0270251739664085</v>
      </c>
      <c r="AH39" s="445"/>
    </row>
    <row r="40" spans="1:34" ht="15.95" customHeight="1">
      <c r="D40" s="666"/>
      <c r="E40" s="669"/>
      <c r="F40" s="450" t="s">
        <v>87</v>
      </c>
      <c r="G40" s="459" t="s">
        <v>109</v>
      </c>
      <c r="H40" s="458">
        <v>0.57259934425116332</v>
      </c>
      <c r="I40" s="458">
        <v>0.53390632178170794</v>
      </c>
      <c r="J40" s="458">
        <v>0.48278749305760799</v>
      </c>
      <c r="K40" s="458">
        <v>0.43175624825889236</v>
      </c>
      <c r="L40" s="458">
        <v>0.37717611260168438</v>
      </c>
      <c r="M40" s="458">
        <v>0.34063111310223204</v>
      </c>
      <c r="N40" s="458">
        <v>0.31377221260308236</v>
      </c>
      <c r="O40" s="458">
        <v>0.28875838604180137</v>
      </c>
      <c r="P40" s="458">
        <v>0.28280192820717087</v>
      </c>
      <c r="Q40" s="458">
        <v>0.27231422214116557</v>
      </c>
      <c r="R40" s="458">
        <v>0.24938010238289141</v>
      </c>
      <c r="S40" s="458">
        <v>0.24407083147369188</v>
      </c>
      <c r="T40" s="458">
        <v>0.23776937494501721</v>
      </c>
      <c r="U40" s="458">
        <v>0.22132158483828557</v>
      </c>
      <c r="V40" s="458">
        <v>0.21476948032389404</v>
      </c>
      <c r="W40" s="458">
        <v>0.19999561713633304</v>
      </c>
      <c r="X40" s="458">
        <v>0.19295580360571626</v>
      </c>
      <c r="Y40" s="458">
        <v>0.19726113720426716</v>
      </c>
      <c r="Z40" s="458">
        <v>0.13292705219549633</v>
      </c>
      <c r="AA40" s="458">
        <v>0.16351632610763953</v>
      </c>
      <c r="AB40" s="458">
        <v>0.16912306419636189</v>
      </c>
      <c r="AC40" s="458">
        <v>0.18465524749163439</v>
      </c>
      <c r="AD40" s="458">
        <v>0.18526948048295208</v>
      </c>
      <c r="AE40" s="458">
        <v>0.17186262938926039</v>
      </c>
      <c r="AF40" s="458">
        <v>0.15863513804934792</v>
      </c>
      <c r="AH40" s="445"/>
    </row>
    <row r="41" spans="1:34" ht="15.95" customHeight="1">
      <c r="D41" s="666"/>
      <c r="E41" s="671" t="s">
        <v>86</v>
      </c>
      <c r="F41" s="449" t="s">
        <v>85</v>
      </c>
      <c r="G41" s="459" t="s">
        <v>109</v>
      </c>
      <c r="H41" s="460" t="s">
        <v>518</v>
      </c>
      <c r="I41" s="460" t="s">
        <v>518</v>
      </c>
      <c r="J41" s="460" t="s">
        <v>518</v>
      </c>
      <c r="K41" s="460" t="s">
        <v>518</v>
      </c>
      <c r="L41" s="460" t="s">
        <v>518</v>
      </c>
      <c r="M41" s="460" t="s">
        <v>518</v>
      </c>
      <c r="N41" s="460" t="s">
        <v>518</v>
      </c>
      <c r="O41" s="460" t="s">
        <v>518</v>
      </c>
      <c r="P41" s="460" t="s">
        <v>518</v>
      </c>
      <c r="Q41" s="460" t="s">
        <v>518</v>
      </c>
      <c r="R41" s="460" t="s">
        <v>518</v>
      </c>
      <c r="S41" s="460" t="s">
        <v>518</v>
      </c>
      <c r="T41" s="460" t="s">
        <v>518</v>
      </c>
      <c r="U41" s="460" t="s">
        <v>518</v>
      </c>
      <c r="V41" s="460" t="s">
        <v>518</v>
      </c>
      <c r="W41" s="460" t="s">
        <v>518</v>
      </c>
      <c r="X41" s="460" t="s">
        <v>518</v>
      </c>
      <c r="Y41" s="460" t="s">
        <v>518</v>
      </c>
      <c r="Z41" s="460" t="s">
        <v>518</v>
      </c>
      <c r="AA41" s="460" t="s">
        <v>518</v>
      </c>
      <c r="AB41" s="460" t="s">
        <v>518</v>
      </c>
      <c r="AC41" s="460" t="s">
        <v>518</v>
      </c>
      <c r="AD41" s="460" t="s">
        <v>518</v>
      </c>
      <c r="AE41" s="460" t="s">
        <v>518</v>
      </c>
      <c r="AF41" s="460" t="s">
        <v>518</v>
      </c>
      <c r="AH41" s="445"/>
    </row>
    <row r="42" spans="1:34" ht="15.95" customHeight="1" thickBot="1">
      <c r="D42" s="666"/>
      <c r="E42" s="672"/>
      <c r="F42" s="452" t="s">
        <v>84</v>
      </c>
      <c r="G42" s="459" t="s">
        <v>109</v>
      </c>
      <c r="H42" s="461" t="s">
        <v>518</v>
      </c>
      <c r="I42" s="461" t="s">
        <v>518</v>
      </c>
      <c r="J42" s="461" t="s">
        <v>518</v>
      </c>
      <c r="K42" s="461" t="s">
        <v>518</v>
      </c>
      <c r="L42" s="461" t="s">
        <v>518</v>
      </c>
      <c r="M42" s="461" t="s">
        <v>518</v>
      </c>
      <c r="N42" s="461" t="s">
        <v>518</v>
      </c>
      <c r="O42" s="461" t="s">
        <v>518</v>
      </c>
      <c r="P42" s="461" t="s">
        <v>518</v>
      </c>
      <c r="Q42" s="461" t="s">
        <v>518</v>
      </c>
      <c r="R42" s="461" t="s">
        <v>518</v>
      </c>
      <c r="S42" s="461" t="s">
        <v>518</v>
      </c>
      <c r="T42" s="461" t="s">
        <v>518</v>
      </c>
      <c r="U42" s="461" t="s">
        <v>518</v>
      </c>
      <c r="V42" s="461" t="s">
        <v>518</v>
      </c>
      <c r="W42" s="461" t="s">
        <v>518</v>
      </c>
      <c r="X42" s="461" t="s">
        <v>518</v>
      </c>
      <c r="Y42" s="461" t="s">
        <v>518</v>
      </c>
      <c r="Z42" s="461" t="s">
        <v>518</v>
      </c>
      <c r="AA42" s="461" t="s">
        <v>518</v>
      </c>
      <c r="AB42" s="461" t="s">
        <v>518</v>
      </c>
      <c r="AC42" s="461" t="s">
        <v>518</v>
      </c>
      <c r="AD42" s="461" t="s">
        <v>518</v>
      </c>
      <c r="AE42" s="461" t="s">
        <v>518</v>
      </c>
      <c r="AF42" s="461" t="s">
        <v>518</v>
      </c>
      <c r="AH42" s="445"/>
    </row>
    <row r="43" spans="1:34" ht="21.95" customHeight="1" thickTop="1" thickBot="1">
      <c r="D43" s="666"/>
      <c r="E43" s="673" t="s">
        <v>82</v>
      </c>
      <c r="F43" s="674"/>
      <c r="G43" s="462" t="s">
        <v>109</v>
      </c>
      <c r="H43" s="463">
        <f t="shared" ref="H43:AE43" si="3">SUM(H24:H42)</f>
        <v>56.760287282350646</v>
      </c>
      <c r="I43" s="463">
        <f t="shared" si="3"/>
        <v>56.128416949044485</v>
      </c>
      <c r="J43" s="463">
        <f t="shared" si="3"/>
        <v>55.679963125762434</v>
      </c>
      <c r="K43" s="463">
        <f t="shared" si="3"/>
        <v>56.494302784512278</v>
      </c>
      <c r="L43" s="463">
        <f t="shared" si="3"/>
        <v>56.678467555494322</v>
      </c>
      <c r="M43" s="463">
        <f t="shared" si="3"/>
        <v>58.398333304627272</v>
      </c>
      <c r="N43" s="463">
        <f t="shared" si="3"/>
        <v>57.812117944970296</v>
      </c>
      <c r="O43" s="463">
        <f t="shared" si="3"/>
        <v>55.049498051794117</v>
      </c>
      <c r="P43" s="463">
        <f t="shared" si="3"/>
        <v>52.890039746008284</v>
      </c>
      <c r="Q43" s="463">
        <f t="shared" si="3"/>
        <v>53.383811639615757</v>
      </c>
      <c r="R43" s="463">
        <f t="shared" si="3"/>
        <v>53.448602643331533</v>
      </c>
      <c r="S43" s="463">
        <f t="shared" si="3"/>
        <v>50.802315642899174</v>
      </c>
      <c r="T43" s="463">
        <f t="shared" si="3"/>
        <v>51.553740389858682</v>
      </c>
      <c r="U43" s="463">
        <f t="shared" si="3"/>
        <v>51.560123968690057</v>
      </c>
      <c r="V43" s="463">
        <f t="shared" si="3"/>
        <v>56.182823951377358</v>
      </c>
      <c r="W43" s="463">
        <f t="shared" si="3"/>
        <v>58.91077690791338</v>
      </c>
      <c r="X43" s="463">
        <f t="shared" si="3"/>
        <v>60.901922037669209</v>
      </c>
      <c r="Y43" s="463">
        <f t="shared" si="3"/>
        <v>61.144648988712845</v>
      </c>
      <c r="Z43" s="463">
        <f t="shared" si="3"/>
        <v>61.327389423503305</v>
      </c>
      <c r="AA43" s="463">
        <f t="shared" si="3"/>
        <v>58.032581139477777</v>
      </c>
      <c r="AB43" s="463">
        <f t="shared" si="3"/>
        <v>82.82033987261714</v>
      </c>
      <c r="AC43" s="463">
        <f t="shared" si="3"/>
        <v>68.76091056384135</v>
      </c>
      <c r="AD43" s="463">
        <f t="shared" si="3"/>
        <v>69.144886405246723</v>
      </c>
      <c r="AE43" s="463">
        <f t="shared" si="3"/>
        <v>68.324754840028376</v>
      </c>
      <c r="AF43" s="463">
        <f t="shared" ref="AF43" si="4">SUM(AF24:AF42)</f>
        <v>68.292317208704162</v>
      </c>
      <c r="AH43" s="445"/>
    </row>
    <row r="44" spans="1:34" ht="21.95" customHeight="1" thickTop="1" thickBot="1">
      <c r="D44" s="667"/>
      <c r="E44" s="675"/>
      <c r="F44" s="676"/>
      <c r="G44" s="464" t="s">
        <v>79</v>
      </c>
      <c r="H44" s="465">
        <f t="shared" ref="H44:AE44" si="5">H43*25</f>
        <v>1419.0071820587661</v>
      </c>
      <c r="I44" s="465">
        <f t="shared" si="5"/>
        <v>1403.2104237261121</v>
      </c>
      <c r="J44" s="465">
        <f t="shared" si="5"/>
        <v>1391.9990781440608</v>
      </c>
      <c r="K44" s="465">
        <f t="shared" si="5"/>
        <v>1412.3575696128069</v>
      </c>
      <c r="L44" s="465">
        <f t="shared" si="5"/>
        <v>1416.9616888873582</v>
      </c>
      <c r="M44" s="465">
        <f t="shared" si="5"/>
        <v>1459.9583326156817</v>
      </c>
      <c r="N44" s="465">
        <f t="shared" si="5"/>
        <v>1445.3029486242574</v>
      </c>
      <c r="O44" s="465">
        <f t="shared" si="5"/>
        <v>1376.2374512948529</v>
      </c>
      <c r="P44" s="465">
        <f t="shared" si="5"/>
        <v>1322.2509936502072</v>
      </c>
      <c r="Q44" s="465">
        <f t="shared" si="5"/>
        <v>1334.595290990394</v>
      </c>
      <c r="R44" s="465">
        <f t="shared" si="5"/>
        <v>1336.2150660832883</v>
      </c>
      <c r="S44" s="465">
        <f t="shared" si="5"/>
        <v>1270.0578910724794</v>
      </c>
      <c r="T44" s="465">
        <f t="shared" si="5"/>
        <v>1288.8435097464671</v>
      </c>
      <c r="U44" s="465">
        <f t="shared" si="5"/>
        <v>1289.0030992172515</v>
      </c>
      <c r="V44" s="465">
        <f t="shared" si="5"/>
        <v>1404.570598784434</v>
      </c>
      <c r="W44" s="465">
        <f t="shared" si="5"/>
        <v>1472.7694226978344</v>
      </c>
      <c r="X44" s="465">
        <f t="shared" si="5"/>
        <v>1522.5480509417303</v>
      </c>
      <c r="Y44" s="465">
        <f t="shared" si="5"/>
        <v>1528.6162247178211</v>
      </c>
      <c r="Z44" s="465">
        <f t="shared" si="5"/>
        <v>1533.1847355875827</v>
      </c>
      <c r="AA44" s="465">
        <f t="shared" si="5"/>
        <v>1450.8145284869445</v>
      </c>
      <c r="AB44" s="465">
        <f t="shared" si="5"/>
        <v>2070.5084968154283</v>
      </c>
      <c r="AC44" s="465">
        <f t="shared" si="5"/>
        <v>1719.0227640960338</v>
      </c>
      <c r="AD44" s="465">
        <f t="shared" si="5"/>
        <v>1728.6221601311681</v>
      </c>
      <c r="AE44" s="465">
        <f t="shared" si="5"/>
        <v>1708.1188710007093</v>
      </c>
      <c r="AF44" s="465">
        <f t="shared" ref="AF44" si="6">AF43*25</f>
        <v>1707.3079302176041</v>
      </c>
      <c r="AH44" s="445"/>
    </row>
    <row r="45" spans="1:34" ht="15.95" customHeight="1" thickTop="1">
      <c r="D45" s="665" t="s">
        <v>108</v>
      </c>
      <c r="E45" s="668" t="s">
        <v>107</v>
      </c>
      <c r="F45" s="446" t="s">
        <v>106</v>
      </c>
      <c r="G45" s="466" t="s">
        <v>81</v>
      </c>
      <c r="H45" s="458">
        <v>2.8818298836481979</v>
      </c>
      <c r="I45" s="458">
        <v>2.9835820724662461</v>
      </c>
      <c r="J45" s="458">
        <v>2.894654778880386</v>
      </c>
      <c r="K45" s="458">
        <v>2.8999943808310964</v>
      </c>
      <c r="L45" s="458">
        <v>3.1183886529187057</v>
      </c>
      <c r="M45" s="458">
        <v>4.403860768362061</v>
      </c>
      <c r="N45" s="458">
        <v>4.498210634335293</v>
      </c>
      <c r="O45" s="458">
        <v>4.6244762887302331</v>
      </c>
      <c r="P45" s="458">
        <v>4.6931883360094409</v>
      </c>
      <c r="Q45" s="458">
        <v>4.9967719382344979</v>
      </c>
      <c r="R45" s="458">
        <v>5.2671569602734207</v>
      </c>
      <c r="S45" s="458">
        <v>5.9522493283786835</v>
      </c>
      <c r="T45" s="458">
        <v>5.7626205211569141</v>
      </c>
      <c r="U45" s="458">
        <v>5.8181563773497533</v>
      </c>
      <c r="V45" s="458">
        <v>5.7822078715295628</v>
      </c>
      <c r="W45" s="458">
        <v>6.4781999865435003</v>
      </c>
      <c r="X45" s="458">
        <v>6.4036177844183015</v>
      </c>
      <c r="Y45" s="458">
        <v>6.5229063574409327</v>
      </c>
      <c r="Z45" s="458">
        <v>6.3210897183508337</v>
      </c>
      <c r="AA45" s="458">
        <v>6.0174251899927835</v>
      </c>
      <c r="AB45" s="458">
        <v>6.0524989711209152</v>
      </c>
      <c r="AC45" s="458">
        <v>6.9244637714831434</v>
      </c>
      <c r="AD45" s="458">
        <v>6.995019801444478</v>
      </c>
      <c r="AE45" s="458">
        <v>7.340006564609876</v>
      </c>
      <c r="AF45" s="458">
        <v>7.2346771415367268</v>
      </c>
      <c r="AH45" s="445"/>
    </row>
    <row r="46" spans="1:34" ht="15.95" customHeight="1">
      <c r="D46" s="666"/>
      <c r="E46" s="669"/>
      <c r="F46" s="449" t="s">
        <v>105</v>
      </c>
      <c r="G46" s="466" t="s">
        <v>81</v>
      </c>
      <c r="H46" s="458">
        <v>1.0650945470172228</v>
      </c>
      <c r="I46" s="458">
        <v>1.0818668029971574</v>
      </c>
      <c r="J46" s="458">
        <v>1.172124781709194</v>
      </c>
      <c r="K46" s="458">
        <v>1.3042509910944671</v>
      </c>
      <c r="L46" s="458">
        <v>1.3256739350978533</v>
      </c>
      <c r="M46" s="458">
        <v>1.3256432564518561</v>
      </c>
      <c r="N46" s="458">
        <v>1.4059483194849145</v>
      </c>
      <c r="O46" s="458">
        <v>1.5221910623550801</v>
      </c>
      <c r="P46" s="458">
        <v>1.546589978556524</v>
      </c>
      <c r="Q46" s="458">
        <v>1.5927742143140622</v>
      </c>
      <c r="R46" s="458">
        <v>1.5836885328485926</v>
      </c>
      <c r="S46" s="458">
        <v>1.5282641882059753</v>
      </c>
      <c r="T46" s="458">
        <v>1.520542294171479</v>
      </c>
      <c r="U46" s="458">
        <v>1.5669763780426831</v>
      </c>
      <c r="V46" s="458">
        <v>1.5859978870265017</v>
      </c>
      <c r="W46" s="458">
        <v>1.6090472327009433</v>
      </c>
      <c r="X46" s="458">
        <v>1.6382296528410514</v>
      </c>
      <c r="Y46" s="458">
        <v>1.6227734052485054</v>
      </c>
      <c r="Z46" s="458">
        <v>1.5985397411404692</v>
      </c>
      <c r="AA46" s="458">
        <v>1.5963120742756072</v>
      </c>
      <c r="AB46" s="458">
        <v>1.6299741780508934</v>
      </c>
      <c r="AC46" s="458">
        <v>1.4303521057694981</v>
      </c>
      <c r="AD46" s="458">
        <v>1.4354714191306608</v>
      </c>
      <c r="AE46" s="458">
        <v>1.2973140981739675</v>
      </c>
      <c r="AF46" s="458">
        <v>1.1815628298102923</v>
      </c>
      <c r="AH46" s="445"/>
    </row>
    <row r="47" spans="1:34" ht="30" customHeight="1">
      <c r="D47" s="666"/>
      <c r="E47" s="669"/>
      <c r="F47" s="449" t="s">
        <v>104</v>
      </c>
      <c r="G47" s="466" t="s">
        <v>81</v>
      </c>
      <c r="H47" s="458">
        <v>7.0333971152555422E-2</v>
      </c>
      <c r="I47" s="458">
        <v>7.3639721317859022E-2</v>
      </c>
      <c r="J47" s="458">
        <v>6.2210363364118997E-2</v>
      </c>
      <c r="K47" s="458">
        <v>5.3981163580703678E-2</v>
      </c>
      <c r="L47" s="458">
        <v>8.8741173142674934E-2</v>
      </c>
      <c r="M47" s="458">
        <v>9.8228637956635889E-2</v>
      </c>
      <c r="N47" s="458">
        <v>9.1280015240271128E-2</v>
      </c>
      <c r="O47" s="458">
        <v>9.5352697761921609E-2</v>
      </c>
      <c r="P47" s="458">
        <v>7.141926931983171E-2</v>
      </c>
      <c r="Q47" s="458">
        <v>4.9447298614742043E-2</v>
      </c>
      <c r="R47" s="458">
        <v>4.7648520084857059E-2</v>
      </c>
      <c r="S47" s="458">
        <v>5.234850583902128E-2</v>
      </c>
      <c r="T47" s="458">
        <v>9.5087961150343944E-2</v>
      </c>
      <c r="U47" s="458">
        <v>6.8316538750807718E-2</v>
      </c>
      <c r="V47" s="458">
        <v>8.2388144486174875E-2</v>
      </c>
      <c r="W47" s="458">
        <v>0.10703060787445667</v>
      </c>
      <c r="X47" s="458">
        <v>9.5615447957588792E-2</v>
      </c>
      <c r="Y47" s="458">
        <v>0.20688061756779022</v>
      </c>
      <c r="Z47" s="458">
        <v>0.27373200638393463</v>
      </c>
      <c r="AA47" s="458">
        <v>0.29157347071997386</v>
      </c>
      <c r="AB47" s="458">
        <v>0.28276340752620743</v>
      </c>
      <c r="AC47" s="458">
        <v>0.23234781114771008</v>
      </c>
      <c r="AD47" s="458">
        <v>0.20835003513610129</v>
      </c>
      <c r="AE47" s="458">
        <v>0.15611444786152662</v>
      </c>
      <c r="AF47" s="458">
        <v>0.14208731000149308</v>
      </c>
      <c r="AH47" s="445"/>
    </row>
    <row r="48" spans="1:34" ht="15.95" customHeight="1">
      <c r="D48" s="666"/>
      <c r="E48" s="668" t="s">
        <v>103</v>
      </c>
      <c r="F48" s="449" t="s">
        <v>102</v>
      </c>
      <c r="G48" s="466" t="s">
        <v>81</v>
      </c>
      <c r="H48" s="458">
        <v>1.2752519733207535</v>
      </c>
      <c r="I48" s="458">
        <v>1.2571443854072952</v>
      </c>
      <c r="J48" s="458">
        <v>1.2667826000659816</v>
      </c>
      <c r="K48" s="458">
        <v>1.3350940250011394</v>
      </c>
      <c r="L48" s="458">
        <v>1.4412078595749536</v>
      </c>
      <c r="M48" s="458">
        <v>1.45059458467765</v>
      </c>
      <c r="N48" s="458">
        <v>1.3499153269278379</v>
      </c>
      <c r="O48" s="458">
        <v>1.396246024526969</v>
      </c>
      <c r="P48" s="458">
        <v>1.3425681108375209</v>
      </c>
      <c r="Q48" s="458">
        <v>1.4287112338138881</v>
      </c>
      <c r="R48" s="458">
        <v>1.4907453023631603</v>
      </c>
      <c r="S48" s="458">
        <v>1.4976110590658798</v>
      </c>
      <c r="T48" s="458">
        <v>1.6306363018743011</v>
      </c>
      <c r="U48" s="458">
        <v>1.6373185926285789</v>
      </c>
      <c r="V48" s="458">
        <v>1.7325542351636438</v>
      </c>
      <c r="W48" s="458">
        <v>1.6585789767271888</v>
      </c>
      <c r="X48" s="458">
        <v>1.6452774332427864</v>
      </c>
      <c r="Y48" s="458">
        <v>1.8229234387589828</v>
      </c>
      <c r="Z48" s="458">
        <v>1.600347558051872</v>
      </c>
      <c r="AA48" s="458">
        <v>1.4982216108992119</v>
      </c>
      <c r="AB48" s="458">
        <v>1.5680636846267728</v>
      </c>
      <c r="AC48" s="458">
        <v>1.2346496900643935</v>
      </c>
      <c r="AD48" s="458">
        <v>1.2811088204486809</v>
      </c>
      <c r="AE48" s="458">
        <v>1.2856924636336131</v>
      </c>
      <c r="AF48" s="458">
        <v>1.3086652042765643</v>
      </c>
      <c r="AH48" s="445"/>
    </row>
    <row r="49" spans="4:34" ht="15.95" customHeight="1">
      <c r="D49" s="666"/>
      <c r="E49" s="669"/>
      <c r="F49" s="450" t="s">
        <v>101</v>
      </c>
      <c r="G49" s="466" t="s">
        <v>81</v>
      </c>
      <c r="H49" s="458">
        <v>0.22909479978454969</v>
      </c>
      <c r="I49" s="458">
        <v>0.22348605829391222</v>
      </c>
      <c r="J49" s="458">
        <v>0.22295915805810695</v>
      </c>
      <c r="K49" s="458">
        <v>0.22086256704888782</v>
      </c>
      <c r="L49" s="458">
        <v>0.21083324010293206</v>
      </c>
      <c r="M49" s="458">
        <v>0.21414066839628307</v>
      </c>
      <c r="N49" s="458">
        <v>0.20154144108217537</v>
      </c>
      <c r="O49" s="458">
        <v>0.19972665093620828</v>
      </c>
      <c r="P49" s="458">
        <v>0.19229511013991524</v>
      </c>
      <c r="Q49" s="458">
        <v>0.18673018375193781</v>
      </c>
      <c r="R49" s="458">
        <v>0.18339751909571064</v>
      </c>
      <c r="S49" s="458">
        <v>0.18307856711057655</v>
      </c>
      <c r="T49" s="458">
        <v>0.18492370148628645</v>
      </c>
      <c r="U49" s="458">
        <v>0.18185829748050139</v>
      </c>
      <c r="V49" s="458">
        <v>0.15811105502550807</v>
      </c>
      <c r="W49" s="458">
        <v>6.7833973866445796E-2</v>
      </c>
      <c r="X49" s="458">
        <v>6.9591047410312565E-2</v>
      </c>
      <c r="Y49" s="458">
        <v>6.7024316901029599E-2</v>
      </c>
      <c r="Z49" s="458">
        <v>5.8814306423661644E-2</v>
      </c>
      <c r="AA49" s="458">
        <v>5.1406336758071478E-2</v>
      </c>
      <c r="AB49" s="458">
        <v>3.8718365499669394E-2</v>
      </c>
      <c r="AC49" s="458">
        <v>5.2529411405064272E-2</v>
      </c>
      <c r="AD49" s="458">
        <v>4.6336210240032497E-2</v>
      </c>
      <c r="AE49" s="458">
        <v>5.0504675213514524E-2</v>
      </c>
      <c r="AF49" s="458">
        <v>4.4672943948704733E-2</v>
      </c>
      <c r="AH49" s="445"/>
    </row>
    <row r="50" spans="4:34" ht="15.95" customHeight="1">
      <c r="D50" s="666"/>
      <c r="E50" s="669"/>
      <c r="F50" s="450" t="s">
        <v>100</v>
      </c>
      <c r="G50" s="466" t="s">
        <v>81</v>
      </c>
      <c r="H50" s="458">
        <v>0.7759413113397956</v>
      </c>
      <c r="I50" s="458">
        <v>1.0180681858526239</v>
      </c>
      <c r="J50" s="458">
        <v>1.1088153111111145</v>
      </c>
      <c r="K50" s="458">
        <v>1.1086410881193645</v>
      </c>
      <c r="L50" s="458">
        <v>1.1618156063978167</v>
      </c>
      <c r="M50" s="458">
        <v>1.2468091073366276</v>
      </c>
      <c r="N50" s="458">
        <v>1.3349623698923134</v>
      </c>
      <c r="O50" s="458">
        <v>1.3091110444256058</v>
      </c>
      <c r="P50" s="458">
        <v>1.2251609832329375</v>
      </c>
      <c r="Q50" s="458">
        <v>1.2576954728326919</v>
      </c>
      <c r="R50" s="458">
        <v>1.2312080910552765</v>
      </c>
      <c r="S50" s="458">
        <v>1.1773873748624004</v>
      </c>
      <c r="T50" s="458">
        <v>1.2331386381748539</v>
      </c>
      <c r="U50" s="458">
        <v>1.1582350475155914</v>
      </c>
      <c r="V50" s="458">
        <v>1.154619542635164</v>
      </c>
      <c r="W50" s="458">
        <v>1.0790196039955604</v>
      </c>
      <c r="X50" s="458">
        <v>1.0500532900507689</v>
      </c>
      <c r="Y50" s="458">
        <v>1.0364787000996614</v>
      </c>
      <c r="Z50" s="458">
        <v>0.98706870290682047</v>
      </c>
      <c r="AA50" s="458">
        <v>0.9865070699345202</v>
      </c>
      <c r="AB50" s="458">
        <v>1.011267606122098</v>
      </c>
      <c r="AC50" s="458">
        <v>1.1434574150374794</v>
      </c>
      <c r="AD50" s="458">
        <v>1.1169684277096643</v>
      </c>
      <c r="AE50" s="458">
        <v>1.1985287356511334</v>
      </c>
      <c r="AF50" s="458">
        <v>1.1510458073387178</v>
      </c>
      <c r="AH50" s="445"/>
    </row>
    <row r="51" spans="4:34" ht="15.95" customHeight="1">
      <c r="D51" s="666"/>
      <c r="E51" s="669"/>
      <c r="F51" s="450" t="s">
        <v>99</v>
      </c>
      <c r="G51" s="466" t="s">
        <v>83</v>
      </c>
      <c r="H51" s="458">
        <v>0.509543769764631</v>
      </c>
      <c r="I51" s="458">
        <v>0.50283793776069907</v>
      </c>
      <c r="J51" s="458">
        <v>0.51565103218113983</v>
      </c>
      <c r="K51" s="458">
        <v>0.53387654650089067</v>
      </c>
      <c r="L51" s="458">
        <v>0.77130598024836261</v>
      </c>
      <c r="M51" s="458">
        <v>0.93854854627329276</v>
      </c>
      <c r="N51" s="458">
        <v>0.92380309973111652</v>
      </c>
      <c r="O51" s="458">
        <v>0.94202048977907882</v>
      </c>
      <c r="P51" s="458">
        <v>0.89984497007670461</v>
      </c>
      <c r="Q51" s="458">
        <v>0.91262473047896731</v>
      </c>
      <c r="R51" s="458">
        <v>0.960554872173498</v>
      </c>
      <c r="S51" s="458">
        <v>0.95237211410265321</v>
      </c>
      <c r="T51" s="458">
        <v>0.94281626925546314</v>
      </c>
      <c r="U51" s="458">
        <v>0.93822147067366279</v>
      </c>
      <c r="V51" s="458">
        <v>0.97169320087815425</v>
      </c>
      <c r="W51" s="458">
        <v>1.0025171032834101</v>
      </c>
      <c r="X51" s="458">
        <v>1.0010298448942421</v>
      </c>
      <c r="Y51" s="458">
        <v>1.0029083316542984</v>
      </c>
      <c r="Z51" s="458">
        <v>1.1700434360579353</v>
      </c>
      <c r="AA51" s="458">
        <v>1.1971154645327275</v>
      </c>
      <c r="AB51" s="458">
        <v>1.1831898884239382</v>
      </c>
      <c r="AC51" s="458">
        <v>1.1979560058272665</v>
      </c>
      <c r="AD51" s="458">
        <v>1.2066751831866127</v>
      </c>
      <c r="AE51" s="458">
        <v>1.272640261047149</v>
      </c>
      <c r="AF51" s="458">
        <v>1.2976575966009289</v>
      </c>
      <c r="AH51" s="445"/>
    </row>
    <row r="52" spans="4:34" ht="15.95" customHeight="1">
      <c r="D52" s="666"/>
      <c r="E52" s="669"/>
      <c r="F52" s="450" t="s">
        <v>98</v>
      </c>
      <c r="G52" s="466" t="s">
        <v>83</v>
      </c>
      <c r="H52" s="458">
        <v>7.3754628094390609E-2</v>
      </c>
      <c r="I52" s="458">
        <v>7.9342482938880951E-2</v>
      </c>
      <c r="J52" s="458">
        <v>8.4275955122961946E-2</v>
      </c>
      <c r="K52" s="458">
        <v>8.4892976910041787E-2</v>
      </c>
      <c r="L52" s="458">
        <v>9.1361243575728474E-2</v>
      </c>
      <c r="M52" s="458">
        <v>9.6251792034697706E-2</v>
      </c>
      <c r="N52" s="458">
        <v>0.1006770864935006</v>
      </c>
      <c r="O52" s="458">
        <v>0.10873074502509721</v>
      </c>
      <c r="P52" s="458">
        <v>0.11754629046777443</v>
      </c>
      <c r="Q52" s="458">
        <v>0.12144655617041941</v>
      </c>
      <c r="R52" s="458">
        <v>0.12394090535398056</v>
      </c>
      <c r="S52" s="458">
        <v>0.13259099015619236</v>
      </c>
      <c r="T52" s="458">
        <v>0.14394624361397967</v>
      </c>
      <c r="U52" s="458">
        <v>0.14893726785416544</v>
      </c>
      <c r="V52" s="458">
        <v>0.15856775578328602</v>
      </c>
      <c r="W52" s="458">
        <v>0.1577573439884995</v>
      </c>
      <c r="X52" s="458">
        <v>0.16719909523945592</v>
      </c>
      <c r="Y52" s="458">
        <v>0.1648349962152616</v>
      </c>
      <c r="Z52" s="458">
        <v>0.17624070972383388</v>
      </c>
      <c r="AA52" s="458">
        <v>0.14127699549812012</v>
      </c>
      <c r="AB52" s="458">
        <v>0.20125183309724809</v>
      </c>
      <c r="AC52" s="458">
        <v>0.13174693375505245</v>
      </c>
      <c r="AD52" s="458">
        <v>0.1234548753991177</v>
      </c>
      <c r="AE52" s="458">
        <v>9.161972443113417E-2</v>
      </c>
      <c r="AF52" s="458">
        <v>8.1419559179484985E-2</v>
      </c>
      <c r="AH52" s="445"/>
    </row>
    <row r="53" spans="4:34" ht="15.95" customHeight="1">
      <c r="D53" s="666"/>
      <c r="E53" s="669"/>
      <c r="F53" s="450" t="s">
        <v>97</v>
      </c>
      <c r="G53" s="466" t="s">
        <v>83</v>
      </c>
      <c r="H53" s="458" t="s">
        <v>127</v>
      </c>
      <c r="I53" s="458" t="s">
        <v>127</v>
      </c>
      <c r="J53" s="458" t="s">
        <v>127</v>
      </c>
      <c r="K53" s="458" t="s">
        <v>127</v>
      </c>
      <c r="L53" s="458" t="s">
        <v>127</v>
      </c>
      <c r="M53" s="458" t="s">
        <v>127</v>
      </c>
      <c r="N53" s="458" t="s">
        <v>127</v>
      </c>
      <c r="O53" s="458" t="s">
        <v>127</v>
      </c>
      <c r="P53" s="458" t="s">
        <v>127</v>
      </c>
      <c r="Q53" s="458" t="s">
        <v>127</v>
      </c>
      <c r="R53" s="458" t="s">
        <v>127</v>
      </c>
      <c r="S53" s="458" t="s">
        <v>127</v>
      </c>
      <c r="T53" s="458" t="s">
        <v>127</v>
      </c>
      <c r="U53" s="458" t="s">
        <v>127</v>
      </c>
      <c r="V53" s="458" t="s">
        <v>127</v>
      </c>
      <c r="W53" s="458" t="s">
        <v>127</v>
      </c>
      <c r="X53" s="458" t="s">
        <v>127</v>
      </c>
      <c r="Y53" s="458" t="s">
        <v>127</v>
      </c>
      <c r="Z53" s="458" t="s">
        <v>127</v>
      </c>
      <c r="AA53" s="458" t="s">
        <v>127</v>
      </c>
      <c r="AB53" s="458" t="s">
        <v>127</v>
      </c>
      <c r="AC53" s="458" t="s">
        <v>127</v>
      </c>
      <c r="AD53" s="458" t="s">
        <v>127</v>
      </c>
      <c r="AE53" s="458" t="s">
        <v>127</v>
      </c>
      <c r="AF53" s="458" t="s">
        <v>127</v>
      </c>
      <c r="AH53" s="445"/>
    </row>
    <row r="54" spans="4:34" ht="15.95" customHeight="1">
      <c r="D54" s="666"/>
      <c r="E54" s="670"/>
      <c r="F54" s="450" t="s">
        <v>96</v>
      </c>
      <c r="G54" s="466" t="s">
        <v>83</v>
      </c>
      <c r="H54" s="458">
        <v>1.7815179196921513</v>
      </c>
      <c r="I54" s="458">
        <v>1.7948931546754259</v>
      </c>
      <c r="J54" s="458">
        <v>1.8145320507857319</v>
      </c>
      <c r="K54" s="458">
        <v>2.0540870777109013</v>
      </c>
      <c r="L54" s="458">
        <v>2.1015770048058369</v>
      </c>
      <c r="M54" s="458">
        <v>2.1266655411111728</v>
      </c>
      <c r="N54" s="458">
        <v>2.3874698747295304</v>
      </c>
      <c r="O54" s="458">
        <v>2.6832786624405314</v>
      </c>
      <c r="P54" s="458">
        <v>2.5437233333834208</v>
      </c>
      <c r="Q54" s="458">
        <v>2.5566248630082837</v>
      </c>
      <c r="R54" s="458">
        <v>2.6665587881626731</v>
      </c>
      <c r="S54" s="458">
        <v>2.6896267389583177</v>
      </c>
      <c r="T54" s="458">
        <v>2.6155099001970741</v>
      </c>
      <c r="U54" s="458">
        <v>2.6233415436028542</v>
      </c>
      <c r="V54" s="458">
        <v>2.5913696371098465</v>
      </c>
      <c r="W54" s="458">
        <v>2.7620750447167981</v>
      </c>
      <c r="X54" s="458">
        <v>2.7437954804552476</v>
      </c>
      <c r="Y54" s="458">
        <v>2.7325203687962856</v>
      </c>
      <c r="Z54" s="458">
        <v>2.5800852390169737</v>
      </c>
      <c r="AA54" s="458">
        <v>2.2823831235502401</v>
      </c>
      <c r="AB54" s="458">
        <v>2.226706808390726</v>
      </c>
      <c r="AC54" s="458">
        <v>2.282677835424757</v>
      </c>
      <c r="AD54" s="458">
        <v>2.345175836599585</v>
      </c>
      <c r="AE54" s="458">
        <v>2.350775477253785</v>
      </c>
      <c r="AF54" s="458">
        <v>2.1707980041753911</v>
      </c>
      <c r="AH54" s="445"/>
    </row>
    <row r="55" spans="4:34" ht="15.95" customHeight="1">
      <c r="D55" s="666"/>
      <c r="E55" s="668" t="s">
        <v>95</v>
      </c>
      <c r="F55" s="450" t="s">
        <v>94</v>
      </c>
      <c r="G55" s="466" t="s">
        <v>83</v>
      </c>
      <c r="H55" s="458">
        <v>0.21483591813362651</v>
      </c>
      <c r="I55" s="458">
        <v>0.23064016110767313</v>
      </c>
      <c r="J55" s="458">
        <v>0.24382203914115927</v>
      </c>
      <c r="K55" s="458">
        <v>0.25654547859863436</v>
      </c>
      <c r="L55" s="458">
        <v>0.27327708596777456</v>
      </c>
      <c r="M55" s="458">
        <v>0.28786485416973911</v>
      </c>
      <c r="N55" s="458">
        <v>0.28654640543595339</v>
      </c>
      <c r="O55" s="458">
        <v>0.30958475784846989</v>
      </c>
      <c r="P55" s="458">
        <v>0.32137577207755197</v>
      </c>
      <c r="Q55" s="458">
        <v>0.31868209196349251</v>
      </c>
      <c r="R55" s="458">
        <v>0.32364887952882859</v>
      </c>
      <c r="S55" s="458">
        <v>0.3257807554156128</v>
      </c>
      <c r="T55" s="458">
        <v>0.3287473090566736</v>
      </c>
      <c r="U55" s="458">
        <v>0.33089030847847783</v>
      </c>
      <c r="V55" s="458">
        <v>0.32010463803130884</v>
      </c>
      <c r="W55" s="458">
        <v>0.32384138874677371</v>
      </c>
      <c r="X55" s="458">
        <v>0.33381338003760141</v>
      </c>
      <c r="Y55" s="458">
        <v>0.32602573017644138</v>
      </c>
      <c r="Z55" s="458">
        <v>0.30697638372053876</v>
      </c>
      <c r="AA55" s="458">
        <v>0.29463975171736362</v>
      </c>
      <c r="AB55" s="458">
        <v>0.27873936214204809</v>
      </c>
      <c r="AC55" s="458">
        <v>0.27329710152334474</v>
      </c>
      <c r="AD55" s="458">
        <v>0.28875873608820513</v>
      </c>
      <c r="AE55" s="458">
        <v>0.29970326563481808</v>
      </c>
      <c r="AF55" s="458">
        <v>0.30218748236012255</v>
      </c>
      <c r="AH55" s="445"/>
    </row>
    <row r="56" spans="4:34" ht="15.95" customHeight="1">
      <c r="D56" s="666"/>
      <c r="E56" s="669"/>
      <c r="F56" s="450" t="s">
        <v>93</v>
      </c>
      <c r="G56" s="466" t="s">
        <v>83</v>
      </c>
      <c r="H56" s="458">
        <v>11.601460131213619</v>
      </c>
      <c r="I56" s="458">
        <v>12.049801716246588</v>
      </c>
      <c r="J56" s="458">
        <v>12.296684847204228</v>
      </c>
      <c r="K56" s="458">
        <v>12.201183956267643</v>
      </c>
      <c r="L56" s="458">
        <v>12.413933279156062</v>
      </c>
      <c r="M56" s="458">
        <v>12.771116547870788</v>
      </c>
      <c r="N56" s="458">
        <v>13.001483459569567</v>
      </c>
      <c r="O56" s="458">
        <v>13.102399366340792</v>
      </c>
      <c r="P56" s="458">
        <v>12.81038479790543</v>
      </c>
      <c r="Q56" s="458">
        <v>12.762201387971093</v>
      </c>
      <c r="R56" s="458">
        <v>12.414565522289372</v>
      </c>
      <c r="S56" s="458">
        <v>11.882713437490708</v>
      </c>
      <c r="T56" s="458">
        <v>11.050694886304509</v>
      </c>
      <c r="U56" s="458">
        <v>10.201230604558512</v>
      </c>
      <c r="V56" s="458">
        <v>9.3062962188496172</v>
      </c>
      <c r="W56" s="458">
        <v>8.5314094935890186</v>
      </c>
      <c r="X56" s="458">
        <v>7.9357526160663294</v>
      </c>
      <c r="Y56" s="458">
        <v>7.5123024093789565</v>
      </c>
      <c r="Z56" s="458">
        <v>7.046111809523115</v>
      </c>
      <c r="AA56" s="458">
        <v>6.5445887721756124</v>
      </c>
      <c r="AB56" s="458">
        <v>6.1063797397531507</v>
      </c>
      <c r="AC56" s="458">
        <v>5.7371384555449447</v>
      </c>
      <c r="AD56" s="458">
        <v>5.3502918631741769</v>
      </c>
      <c r="AE56" s="458">
        <v>5.0762030511398644</v>
      </c>
      <c r="AF56" s="458">
        <v>4.9374080602779911</v>
      </c>
      <c r="AH56" s="445"/>
    </row>
    <row r="57" spans="4:34" ht="15.95" customHeight="1">
      <c r="D57" s="666"/>
      <c r="E57" s="669"/>
      <c r="F57" s="450" t="s">
        <v>92</v>
      </c>
      <c r="G57" s="466" t="s">
        <v>83</v>
      </c>
      <c r="H57" s="458">
        <v>0.36894672599202805</v>
      </c>
      <c r="I57" s="458">
        <v>0.3648005234406827</v>
      </c>
      <c r="J57" s="458">
        <v>0.35510294029372053</v>
      </c>
      <c r="K57" s="458">
        <v>0.33570297747631389</v>
      </c>
      <c r="L57" s="458">
        <v>0.33264142648295775</v>
      </c>
      <c r="M57" s="458">
        <v>0.32420391077355576</v>
      </c>
      <c r="N57" s="458">
        <v>0.31974321657038335</v>
      </c>
      <c r="O57" s="458">
        <v>0.30842031437835538</v>
      </c>
      <c r="P57" s="458">
        <v>0.30593507363097833</v>
      </c>
      <c r="Q57" s="458">
        <v>0.28781679345783012</v>
      </c>
      <c r="R57" s="458">
        <v>0.27988193965190539</v>
      </c>
      <c r="S57" s="458">
        <v>0.26804359801897348</v>
      </c>
      <c r="T57" s="458">
        <v>0.26358497040691109</v>
      </c>
      <c r="U57" s="458">
        <v>0.24871824034450551</v>
      </c>
      <c r="V57" s="458">
        <v>0.25637917420464518</v>
      </c>
      <c r="W57" s="458">
        <v>0.25472046037190377</v>
      </c>
      <c r="X57" s="458">
        <v>0.24533483260315317</v>
      </c>
      <c r="Y57" s="458">
        <v>0.23374756439948507</v>
      </c>
      <c r="Z57" s="458">
        <v>0.2375687781779712</v>
      </c>
      <c r="AA57" s="458">
        <v>0.23183678533115668</v>
      </c>
      <c r="AB57" s="458">
        <v>0.22547007872335409</v>
      </c>
      <c r="AC57" s="458">
        <v>0.21792329378991018</v>
      </c>
      <c r="AD57" s="458">
        <v>0.21771839240605267</v>
      </c>
      <c r="AE57" s="458">
        <v>0.20926152339286261</v>
      </c>
      <c r="AF57" s="458">
        <v>0.20926152339286261</v>
      </c>
      <c r="AH57" s="445"/>
    </row>
    <row r="58" spans="4:34" ht="15.95" customHeight="1">
      <c r="D58" s="666"/>
      <c r="E58" s="670"/>
      <c r="F58" s="450" t="s">
        <v>91</v>
      </c>
      <c r="G58" s="466" t="s">
        <v>83</v>
      </c>
      <c r="H58" s="458">
        <v>0.36264499228594843</v>
      </c>
      <c r="I58" s="458">
        <v>0.37861886512268828</v>
      </c>
      <c r="J58" s="458">
        <v>0.37201971470937228</v>
      </c>
      <c r="K58" s="458">
        <v>0.3682558936153002</v>
      </c>
      <c r="L58" s="458">
        <v>0.37638962509198243</v>
      </c>
      <c r="M58" s="458">
        <v>0.38967136150818865</v>
      </c>
      <c r="N58" s="458">
        <v>0.41276053503799082</v>
      </c>
      <c r="O58" s="458">
        <v>0.44042894025700863</v>
      </c>
      <c r="P58" s="458">
        <v>0.39108629400507855</v>
      </c>
      <c r="Q58" s="458">
        <v>0.38898400972381414</v>
      </c>
      <c r="R58" s="458">
        <v>0.39594483030918021</v>
      </c>
      <c r="S58" s="458">
        <v>0.38340959610205921</v>
      </c>
      <c r="T58" s="458">
        <v>0.38764167714367337</v>
      </c>
      <c r="U58" s="458">
        <v>0.37625712802476369</v>
      </c>
      <c r="V58" s="458">
        <v>0.34348625533329447</v>
      </c>
      <c r="W58" s="458">
        <v>0.34311516826447636</v>
      </c>
      <c r="X58" s="458">
        <v>0.33603547427443231</v>
      </c>
      <c r="Y58" s="458">
        <v>0.32162958456710944</v>
      </c>
      <c r="Z58" s="458">
        <v>0.29853749315257</v>
      </c>
      <c r="AA58" s="458">
        <v>0.27589667664839068</v>
      </c>
      <c r="AB58" s="458">
        <v>0.28428857494485299</v>
      </c>
      <c r="AC58" s="458">
        <v>0.27698114155568621</v>
      </c>
      <c r="AD58" s="458">
        <v>0.28205556312246943</v>
      </c>
      <c r="AE58" s="458">
        <v>0.27767367047351504</v>
      </c>
      <c r="AF58" s="458">
        <v>0.27932646531648919</v>
      </c>
      <c r="AH58" s="445"/>
    </row>
    <row r="59" spans="4:34" ht="15.95" customHeight="1">
      <c r="D59" s="666"/>
      <c r="E59" s="668" t="s">
        <v>90</v>
      </c>
      <c r="F59" s="450" t="s">
        <v>89</v>
      </c>
      <c r="G59" s="466" t="s">
        <v>83</v>
      </c>
      <c r="H59" s="458">
        <v>0.37208297967919468</v>
      </c>
      <c r="I59" s="458">
        <v>0.37119207717831376</v>
      </c>
      <c r="J59" s="458">
        <v>0.38875662104099706</v>
      </c>
      <c r="K59" s="458">
        <v>0.47908559079013624</v>
      </c>
      <c r="L59" s="458">
        <v>0.52470844717261989</v>
      </c>
      <c r="M59" s="458">
        <v>0.5804097586356447</v>
      </c>
      <c r="N59" s="458">
        <v>0.53321077243430726</v>
      </c>
      <c r="O59" s="458">
        <v>0.57113873568211604</v>
      </c>
      <c r="P59" s="458">
        <v>0.63568864142370929</v>
      </c>
      <c r="Q59" s="458">
        <v>0.68353722664937977</v>
      </c>
      <c r="R59" s="458">
        <v>0.68830287510328914</v>
      </c>
      <c r="S59" s="458">
        <v>0.69677852286490294</v>
      </c>
      <c r="T59" s="458">
        <v>0.69477187833112508</v>
      </c>
      <c r="U59" s="458">
        <v>0.67901769401876111</v>
      </c>
      <c r="V59" s="458">
        <v>0.74778282199952528</v>
      </c>
      <c r="W59" s="458">
        <v>0.78612717101962259</v>
      </c>
      <c r="X59" s="458">
        <v>0.77852938877383759</v>
      </c>
      <c r="Y59" s="458">
        <v>0.74480451935255509</v>
      </c>
      <c r="Z59" s="458">
        <v>0.6941638616722503</v>
      </c>
      <c r="AA59" s="458">
        <v>0.74489844056581345</v>
      </c>
      <c r="AB59" s="458">
        <v>0.93943051168826996</v>
      </c>
      <c r="AC59" s="458">
        <v>0.58421941365034646</v>
      </c>
      <c r="AD59" s="458">
        <v>0.50851401325243339</v>
      </c>
      <c r="AE59" s="458">
        <v>0.57492672014070689</v>
      </c>
      <c r="AF59" s="458">
        <v>0.66860172381440808</v>
      </c>
      <c r="AH59" s="445"/>
    </row>
    <row r="60" spans="4:34" ht="15.95" customHeight="1">
      <c r="D60" s="666"/>
      <c r="E60" s="669"/>
      <c r="F60" s="450" t="s">
        <v>88</v>
      </c>
      <c r="G60" s="466" t="s">
        <v>83</v>
      </c>
      <c r="H60" s="458">
        <v>0.28819365434108091</v>
      </c>
      <c r="I60" s="458">
        <v>0.28419976900333532</v>
      </c>
      <c r="J60" s="458">
        <v>0.30565468789786077</v>
      </c>
      <c r="K60" s="458">
        <v>0.32639137532393814</v>
      </c>
      <c r="L60" s="458">
        <v>0.30662859368888545</v>
      </c>
      <c r="M60" s="458">
        <v>0.33281747094550673</v>
      </c>
      <c r="N60" s="458">
        <v>0.32637385941547548</v>
      </c>
      <c r="O60" s="458">
        <v>0.31980463053942548</v>
      </c>
      <c r="P60" s="458">
        <v>0.31341342479051781</v>
      </c>
      <c r="Q60" s="458">
        <v>0.32747314929154309</v>
      </c>
      <c r="R60" s="458">
        <v>0.34278270832468205</v>
      </c>
      <c r="S60" s="458">
        <v>0.32053777898861135</v>
      </c>
      <c r="T60" s="458">
        <v>0.33688660406295667</v>
      </c>
      <c r="U60" s="458">
        <v>0.30555288208770387</v>
      </c>
      <c r="V60" s="458">
        <v>0.31201121624842265</v>
      </c>
      <c r="W60" s="458">
        <v>0.33348988463780277</v>
      </c>
      <c r="X60" s="458">
        <v>0.30247491057925446</v>
      </c>
      <c r="Y60" s="458">
        <v>0.29193254016055714</v>
      </c>
      <c r="Z60" s="458">
        <v>0.2718904955623313</v>
      </c>
      <c r="AA60" s="458">
        <v>0.26585263497703232</v>
      </c>
      <c r="AB60" s="458">
        <v>0.28482474880883085</v>
      </c>
      <c r="AC60" s="458">
        <v>0.27494129872360507</v>
      </c>
      <c r="AD60" s="458">
        <v>0.26585538128799646</v>
      </c>
      <c r="AE60" s="458">
        <v>0.25196738121139378</v>
      </c>
      <c r="AF60" s="458">
        <v>0.23839358814299347</v>
      </c>
      <c r="AH60" s="445"/>
    </row>
    <row r="61" spans="4:34" ht="15.95" customHeight="1">
      <c r="D61" s="666"/>
      <c r="E61" s="669"/>
      <c r="F61" s="450" t="s">
        <v>87</v>
      </c>
      <c r="G61" s="466" t="s">
        <v>83</v>
      </c>
      <c r="H61" s="458">
        <v>0.17582856838244074</v>
      </c>
      <c r="I61" s="458">
        <v>0.16369518900486654</v>
      </c>
      <c r="J61" s="458">
        <v>0.1491353888300069</v>
      </c>
      <c r="K61" s="458">
        <v>0.13445803947243817</v>
      </c>
      <c r="L61" s="458">
        <v>0.11852456481531665</v>
      </c>
      <c r="M61" s="458">
        <v>0.10763813498715909</v>
      </c>
      <c r="N61" s="458">
        <v>9.9714169009423495E-2</v>
      </c>
      <c r="O61" s="458">
        <v>9.2382937643886984E-2</v>
      </c>
      <c r="P61" s="458">
        <v>9.0233860700343255E-2</v>
      </c>
      <c r="Q61" s="458">
        <v>8.6862432678931095E-2</v>
      </c>
      <c r="R61" s="458">
        <v>8.038672857784511E-2</v>
      </c>
      <c r="S61" s="458">
        <v>7.9035679229748454E-2</v>
      </c>
      <c r="T61" s="458">
        <v>7.7331784699475797E-2</v>
      </c>
      <c r="U61" s="458">
        <v>7.2804457584200982E-2</v>
      </c>
      <c r="V61" s="458">
        <v>7.1301141765764117E-2</v>
      </c>
      <c r="W61" s="458">
        <v>6.727437342511107E-2</v>
      </c>
      <c r="X61" s="458">
        <v>6.8345015934136291E-2</v>
      </c>
      <c r="Y61" s="458">
        <v>6.4304341326447009E-2</v>
      </c>
      <c r="Z61" s="458">
        <v>4.7640710986917273E-2</v>
      </c>
      <c r="AA61" s="458">
        <v>6.6236177938197263E-2</v>
      </c>
      <c r="AB61" s="458">
        <v>7.1290938685386981E-2</v>
      </c>
      <c r="AC61" s="458">
        <v>7.0025247140299035E-2</v>
      </c>
      <c r="AD61" s="458">
        <v>7.6569093921599107E-2</v>
      </c>
      <c r="AE61" s="458">
        <v>6.7631042661404669E-2</v>
      </c>
      <c r="AF61" s="458">
        <v>6.203200424328148E-2</v>
      </c>
      <c r="AH61" s="445"/>
    </row>
    <row r="62" spans="4:34" ht="15.95" customHeight="1">
      <c r="D62" s="666"/>
      <c r="E62" s="671" t="s">
        <v>86</v>
      </c>
      <c r="F62" s="449" t="s">
        <v>85</v>
      </c>
      <c r="G62" s="466" t="s">
        <v>83</v>
      </c>
      <c r="H62" s="451" t="s">
        <v>518</v>
      </c>
      <c r="I62" s="451" t="s">
        <v>518</v>
      </c>
      <c r="J62" s="451" t="s">
        <v>518</v>
      </c>
      <c r="K62" s="451" t="s">
        <v>518</v>
      </c>
      <c r="L62" s="451" t="s">
        <v>518</v>
      </c>
      <c r="M62" s="451" t="s">
        <v>518</v>
      </c>
      <c r="N62" s="451" t="s">
        <v>518</v>
      </c>
      <c r="O62" s="451" t="s">
        <v>518</v>
      </c>
      <c r="P62" s="451" t="s">
        <v>518</v>
      </c>
      <c r="Q62" s="451" t="s">
        <v>518</v>
      </c>
      <c r="R62" s="451" t="s">
        <v>518</v>
      </c>
      <c r="S62" s="451" t="s">
        <v>518</v>
      </c>
      <c r="T62" s="451" t="s">
        <v>518</v>
      </c>
      <c r="U62" s="451" t="s">
        <v>518</v>
      </c>
      <c r="V62" s="451" t="s">
        <v>518</v>
      </c>
      <c r="W62" s="451" t="s">
        <v>518</v>
      </c>
      <c r="X62" s="451" t="s">
        <v>518</v>
      </c>
      <c r="Y62" s="451" t="s">
        <v>518</v>
      </c>
      <c r="Z62" s="451" t="s">
        <v>518</v>
      </c>
      <c r="AA62" s="451" t="s">
        <v>518</v>
      </c>
      <c r="AB62" s="451" t="s">
        <v>518</v>
      </c>
      <c r="AC62" s="451" t="s">
        <v>518</v>
      </c>
      <c r="AD62" s="451" t="s">
        <v>518</v>
      </c>
      <c r="AE62" s="451" t="s">
        <v>518</v>
      </c>
      <c r="AF62" s="451" t="s">
        <v>518</v>
      </c>
      <c r="AH62" s="445"/>
    </row>
    <row r="63" spans="4:34" ht="15.95" customHeight="1" thickBot="1">
      <c r="D63" s="666"/>
      <c r="E63" s="672"/>
      <c r="F63" s="452" t="s">
        <v>84</v>
      </c>
      <c r="G63" s="467" t="s">
        <v>83</v>
      </c>
      <c r="H63" s="454" t="s">
        <v>518</v>
      </c>
      <c r="I63" s="454" t="s">
        <v>518</v>
      </c>
      <c r="J63" s="454" t="s">
        <v>518</v>
      </c>
      <c r="K63" s="454" t="s">
        <v>518</v>
      </c>
      <c r="L63" s="454" t="s">
        <v>518</v>
      </c>
      <c r="M63" s="454" t="s">
        <v>518</v>
      </c>
      <c r="N63" s="454" t="s">
        <v>518</v>
      </c>
      <c r="O63" s="454" t="s">
        <v>518</v>
      </c>
      <c r="P63" s="454" t="s">
        <v>518</v>
      </c>
      <c r="Q63" s="454" t="s">
        <v>518</v>
      </c>
      <c r="R63" s="454" t="s">
        <v>518</v>
      </c>
      <c r="S63" s="454" t="s">
        <v>518</v>
      </c>
      <c r="T63" s="454" t="s">
        <v>518</v>
      </c>
      <c r="U63" s="454" t="s">
        <v>518</v>
      </c>
      <c r="V63" s="454" t="s">
        <v>518</v>
      </c>
      <c r="W63" s="454" t="s">
        <v>518</v>
      </c>
      <c r="X63" s="454" t="s">
        <v>518</v>
      </c>
      <c r="Y63" s="454" t="s">
        <v>518</v>
      </c>
      <c r="Z63" s="454" t="s">
        <v>518</v>
      </c>
      <c r="AA63" s="454" t="s">
        <v>518</v>
      </c>
      <c r="AB63" s="454" t="s">
        <v>518</v>
      </c>
      <c r="AC63" s="454" t="s">
        <v>518</v>
      </c>
      <c r="AD63" s="454" t="s">
        <v>518</v>
      </c>
      <c r="AE63" s="454" t="s">
        <v>518</v>
      </c>
      <c r="AF63" s="454" t="s">
        <v>518</v>
      </c>
      <c r="AH63" s="445"/>
    </row>
    <row r="64" spans="4:34" ht="21.95" customHeight="1" thickTop="1" thickBot="1">
      <c r="D64" s="666"/>
      <c r="E64" s="673" t="s">
        <v>82</v>
      </c>
      <c r="F64" s="674"/>
      <c r="G64" s="468" t="s">
        <v>81</v>
      </c>
      <c r="H64" s="463">
        <f t="shared" ref="H64:AE64" si="7">SUM(H45:H63)</f>
        <v>22.046355773842187</v>
      </c>
      <c r="I64" s="463">
        <f t="shared" si="7"/>
        <v>22.857809102814247</v>
      </c>
      <c r="J64" s="463">
        <f t="shared" si="7"/>
        <v>23.253182270396078</v>
      </c>
      <c r="K64" s="463">
        <f t="shared" si="7"/>
        <v>23.697304128341891</v>
      </c>
      <c r="L64" s="463">
        <f t="shared" si="7"/>
        <v>24.657007718240465</v>
      </c>
      <c r="M64" s="463">
        <f t="shared" si="7"/>
        <v>26.694464941490857</v>
      </c>
      <c r="N64" s="463">
        <f t="shared" si="7"/>
        <v>27.273640585390059</v>
      </c>
      <c r="O64" s="463">
        <f t="shared" si="7"/>
        <v>28.025293348670779</v>
      </c>
      <c r="P64" s="463">
        <f t="shared" si="7"/>
        <v>27.500454246557677</v>
      </c>
      <c r="Q64" s="463">
        <f t="shared" si="7"/>
        <v>27.95838358295557</v>
      </c>
      <c r="R64" s="463">
        <f t="shared" si="7"/>
        <v>28.080412975196268</v>
      </c>
      <c r="S64" s="463">
        <f t="shared" si="7"/>
        <v>28.121828234790318</v>
      </c>
      <c r="T64" s="463">
        <f t="shared" si="7"/>
        <v>27.268880941086017</v>
      </c>
      <c r="U64" s="463">
        <f t="shared" si="7"/>
        <v>26.355832828995524</v>
      </c>
      <c r="V64" s="463">
        <f t="shared" si="7"/>
        <v>25.574870796070417</v>
      </c>
      <c r="W64" s="463">
        <f t="shared" si="7"/>
        <v>25.562037813751505</v>
      </c>
      <c r="X64" s="463">
        <f t="shared" si="7"/>
        <v>24.814694694778492</v>
      </c>
      <c r="Y64" s="463">
        <f t="shared" si="7"/>
        <v>24.673997222044299</v>
      </c>
      <c r="Z64" s="463">
        <f t="shared" si="7"/>
        <v>23.668850950852026</v>
      </c>
      <c r="AA64" s="463">
        <f t="shared" si="7"/>
        <v>22.486170575514823</v>
      </c>
      <c r="AB64" s="463">
        <f t="shared" si="7"/>
        <v>22.384858697604361</v>
      </c>
      <c r="AC64" s="463">
        <f t="shared" si="7"/>
        <v>22.064706931842498</v>
      </c>
      <c r="AD64" s="463">
        <f t="shared" si="7"/>
        <v>21.748323652547864</v>
      </c>
      <c r="AE64" s="463">
        <f t="shared" si="7"/>
        <v>21.800563102530258</v>
      </c>
      <c r="AF64" s="463">
        <f t="shared" ref="AF64" si="8">SUM(AF45:AF63)</f>
        <v>21.309797244416455</v>
      </c>
      <c r="AH64" s="445"/>
    </row>
    <row r="65" spans="4:34" ht="21.95" customHeight="1" thickTop="1" thickBot="1">
      <c r="D65" s="667"/>
      <c r="E65" s="675"/>
      <c r="F65" s="676"/>
      <c r="G65" s="464" t="s">
        <v>79</v>
      </c>
      <c r="H65" s="465">
        <f t="shared" ref="H65:AE65" si="9">H64*298</f>
        <v>6569.814020604972</v>
      </c>
      <c r="I65" s="465">
        <f t="shared" si="9"/>
        <v>6811.6271126386455</v>
      </c>
      <c r="J65" s="465">
        <f t="shared" si="9"/>
        <v>6929.4483165780312</v>
      </c>
      <c r="K65" s="465">
        <f t="shared" si="9"/>
        <v>7061.7966302458835</v>
      </c>
      <c r="L65" s="465">
        <f t="shared" si="9"/>
        <v>7347.7883000356587</v>
      </c>
      <c r="M65" s="465">
        <f t="shared" si="9"/>
        <v>7954.9505525642753</v>
      </c>
      <c r="N65" s="465">
        <f t="shared" si="9"/>
        <v>8127.5448944462378</v>
      </c>
      <c r="O65" s="465">
        <f t="shared" si="9"/>
        <v>8351.5374179038918</v>
      </c>
      <c r="P65" s="465">
        <f t="shared" si="9"/>
        <v>8195.135365474187</v>
      </c>
      <c r="Q65" s="465">
        <f t="shared" si="9"/>
        <v>8331.5983077207602</v>
      </c>
      <c r="R65" s="465">
        <f t="shared" si="9"/>
        <v>8367.9630666084886</v>
      </c>
      <c r="S65" s="465">
        <f t="shared" si="9"/>
        <v>8380.3048139675138</v>
      </c>
      <c r="T65" s="465">
        <f t="shared" si="9"/>
        <v>8126.1265204436331</v>
      </c>
      <c r="U65" s="465">
        <f t="shared" si="9"/>
        <v>7854.0381830406659</v>
      </c>
      <c r="V65" s="465">
        <f t="shared" si="9"/>
        <v>7621.3114972289841</v>
      </c>
      <c r="W65" s="465">
        <f t="shared" si="9"/>
        <v>7617.4872684979482</v>
      </c>
      <c r="X65" s="465">
        <f t="shared" si="9"/>
        <v>7394.779019043991</v>
      </c>
      <c r="Y65" s="465">
        <f t="shared" si="9"/>
        <v>7352.8511721692012</v>
      </c>
      <c r="Z65" s="465">
        <f t="shared" si="9"/>
        <v>7053.3175833539035</v>
      </c>
      <c r="AA65" s="465">
        <f t="shared" si="9"/>
        <v>6700.8788315034171</v>
      </c>
      <c r="AB65" s="465">
        <f t="shared" si="9"/>
        <v>6670.6878918860994</v>
      </c>
      <c r="AC65" s="465">
        <f t="shared" si="9"/>
        <v>6575.2826656890638</v>
      </c>
      <c r="AD65" s="465">
        <f t="shared" si="9"/>
        <v>6481.0004484592637</v>
      </c>
      <c r="AE65" s="465">
        <f t="shared" si="9"/>
        <v>6496.5678045540171</v>
      </c>
      <c r="AF65" s="465">
        <f t="shared" ref="AF65" si="10">AF64*298</f>
        <v>6350.3195788361036</v>
      </c>
      <c r="AH65" s="445"/>
    </row>
    <row r="66" spans="4:34" ht="21.95" customHeight="1" thickTop="1">
      <c r="D66" s="662" t="s">
        <v>80</v>
      </c>
      <c r="E66" s="663"/>
      <c r="F66" s="664"/>
      <c r="G66" s="469" t="s">
        <v>79</v>
      </c>
      <c r="H66" s="470">
        <f t="shared" ref="H66:AE66" si="11">SUM(H23,H44,H65)</f>
        <v>1086070.7388200862</v>
      </c>
      <c r="I66" s="470">
        <f t="shared" si="11"/>
        <v>1093692.5814421843</v>
      </c>
      <c r="J66" s="470">
        <f t="shared" si="11"/>
        <v>1103017.9519468497</v>
      </c>
      <c r="K66" s="470">
        <f t="shared" si="11"/>
        <v>1097787.2300417144</v>
      </c>
      <c r="L66" s="470">
        <f t="shared" si="11"/>
        <v>1155487.1932326604</v>
      </c>
      <c r="M66" s="470">
        <f t="shared" si="11"/>
        <v>1168867.3590152387</v>
      </c>
      <c r="N66" s="470">
        <f t="shared" si="11"/>
        <v>1180894.0113107695</v>
      </c>
      <c r="O66" s="470">
        <f t="shared" si="11"/>
        <v>1180910.2623523925</v>
      </c>
      <c r="P66" s="470">
        <f t="shared" si="11"/>
        <v>1151912.7412887656</v>
      </c>
      <c r="Q66" s="470">
        <f t="shared" si="11"/>
        <v>1186903.6883420616</v>
      </c>
      <c r="R66" s="470">
        <f t="shared" si="11"/>
        <v>1207488.139440435</v>
      </c>
      <c r="S66" s="470">
        <f t="shared" si="11"/>
        <v>1193217.2293073984</v>
      </c>
      <c r="T66" s="470">
        <f t="shared" si="11"/>
        <v>1233345.8710244827</v>
      </c>
      <c r="U66" s="470">
        <f t="shared" si="11"/>
        <v>1238989.2040351338</v>
      </c>
      <c r="V66" s="470">
        <f t="shared" si="11"/>
        <v>1238557.0251397134</v>
      </c>
      <c r="W66" s="470">
        <f t="shared" si="11"/>
        <v>1245552.9350394206</v>
      </c>
      <c r="X66" s="470">
        <f t="shared" si="11"/>
        <v>1225311.4133753905</v>
      </c>
      <c r="Y66" s="470">
        <f t="shared" si="11"/>
        <v>1260615.1344771835</v>
      </c>
      <c r="Z66" s="470">
        <f t="shared" si="11"/>
        <v>1178603.686426061</v>
      </c>
      <c r="AA66" s="470">
        <f t="shared" si="11"/>
        <v>1113800.2705618718</v>
      </c>
      <c r="AB66" s="470">
        <f t="shared" si="11"/>
        <v>1163079.8838840169</v>
      </c>
      <c r="AC66" s="470">
        <f t="shared" si="11"/>
        <v>1212253.0683572334</v>
      </c>
      <c r="AD66" s="470">
        <f t="shared" si="11"/>
        <v>1245607.8363414065</v>
      </c>
      <c r="AE66" s="470">
        <f t="shared" si="11"/>
        <v>1259384.1982771254</v>
      </c>
      <c r="AF66" s="470">
        <f t="shared" ref="AF66" si="12">SUM(AF23,AF44,AF65)</f>
        <v>1213465.1840884129</v>
      </c>
      <c r="AH66" s="445"/>
    </row>
    <row r="67" spans="4:34" ht="12.75"/>
  </sheetData>
  <mergeCells count="23">
    <mergeCell ref="E3:F3"/>
    <mergeCell ref="D4:D23"/>
    <mergeCell ref="E4:E6"/>
    <mergeCell ref="E7:E13"/>
    <mergeCell ref="E14:E17"/>
    <mergeCell ref="E18:E20"/>
    <mergeCell ref="E21:E22"/>
    <mergeCell ref="E23:F23"/>
    <mergeCell ref="D24:D44"/>
    <mergeCell ref="E24:E26"/>
    <mergeCell ref="E27:E33"/>
    <mergeCell ref="E34:E37"/>
    <mergeCell ref="E38:E40"/>
    <mergeCell ref="E41:E42"/>
    <mergeCell ref="E43:F44"/>
    <mergeCell ref="D66:F66"/>
    <mergeCell ref="D45:D65"/>
    <mergeCell ref="E45:E47"/>
    <mergeCell ref="E48:E54"/>
    <mergeCell ref="E55:E58"/>
    <mergeCell ref="E59:E61"/>
    <mergeCell ref="E62:E63"/>
    <mergeCell ref="E64:F6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C58"/>
  <sheetViews>
    <sheetView zoomScale="90" zoomScaleNormal="90" workbookViewId="0">
      <pane xSplit="4" topLeftCell="E1" activePane="topRight" state="frozen"/>
      <selection activeCell="AF27" sqref="AF27"/>
      <selection pane="topRight" activeCell="AF27" sqref="AF27"/>
    </sheetView>
  </sheetViews>
  <sheetFormatPr defaultColWidth="18.7109375" defaultRowHeight="12.75" customHeight="1"/>
  <cols>
    <col min="1" max="1" width="1.85546875" style="3" customWidth="1"/>
    <col min="2" max="2" width="6.140625" style="3" bestFit="1" customWidth="1"/>
    <col min="3" max="3" width="2.85546875" style="3" bestFit="1" customWidth="1"/>
    <col min="4" max="4" width="30.28515625" style="3" customWidth="1"/>
    <col min="5" max="29" width="7.5703125" style="3" customWidth="1"/>
    <col min="30" max="39" width="9.140625" style="3" customWidth="1"/>
    <col min="40" max="16384" width="18.7109375" style="3"/>
  </cols>
  <sheetData>
    <row r="1" spans="2:29" ht="15"/>
    <row r="2" spans="2:29" ht="15">
      <c r="B2" s="45" t="s">
        <v>464</v>
      </c>
      <c r="C2" s="44">
        <v>4</v>
      </c>
      <c r="D2" s="3" t="s">
        <v>465</v>
      </c>
    </row>
    <row r="3" spans="2:29" ht="18.75" thickBot="1">
      <c r="D3" s="3" t="s">
        <v>466</v>
      </c>
    </row>
    <row r="4" spans="2:29" ht="15.75" thickBot="1">
      <c r="D4" s="43"/>
      <c r="E4" s="42">
        <v>1990</v>
      </c>
      <c r="F4" s="42">
        <f t="shared" ref="F4:AC4" si="0">E4+1</f>
        <v>1991</v>
      </c>
      <c r="G4" s="42">
        <f t="shared" si="0"/>
        <v>1992</v>
      </c>
      <c r="H4" s="42">
        <f t="shared" si="0"/>
        <v>1993</v>
      </c>
      <c r="I4" s="42">
        <f t="shared" si="0"/>
        <v>1994</v>
      </c>
      <c r="J4" s="42">
        <f t="shared" si="0"/>
        <v>1995</v>
      </c>
      <c r="K4" s="42">
        <f t="shared" si="0"/>
        <v>1996</v>
      </c>
      <c r="L4" s="42">
        <f t="shared" si="0"/>
        <v>1997</v>
      </c>
      <c r="M4" s="42">
        <f t="shared" si="0"/>
        <v>1998</v>
      </c>
      <c r="N4" s="42">
        <f t="shared" si="0"/>
        <v>1999</v>
      </c>
      <c r="O4" s="42">
        <f t="shared" si="0"/>
        <v>2000</v>
      </c>
      <c r="P4" s="42">
        <f t="shared" si="0"/>
        <v>2001</v>
      </c>
      <c r="Q4" s="42">
        <f t="shared" si="0"/>
        <v>2002</v>
      </c>
      <c r="R4" s="42">
        <f t="shared" si="0"/>
        <v>2003</v>
      </c>
      <c r="S4" s="42">
        <f t="shared" si="0"/>
        <v>2004</v>
      </c>
      <c r="T4" s="42">
        <f t="shared" si="0"/>
        <v>2005</v>
      </c>
      <c r="U4" s="42">
        <f t="shared" si="0"/>
        <v>2006</v>
      </c>
      <c r="V4" s="42">
        <f t="shared" si="0"/>
        <v>2007</v>
      </c>
      <c r="W4" s="42">
        <f t="shared" si="0"/>
        <v>2008</v>
      </c>
      <c r="X4" s="42">
        <f t="shared" si="0"/>
        <v>2009</v>
      </c>
      <c r="Y4" s="42">
        <f t="shared" si="0"/>
        <v>2010</v>
      </c>
      <c r="Z4" s="42">
        <f t="shared" si="0"/>
        <v>2011</v>
      </c>
      <c r="AA4" s="42">
        <f t="shared" si="0"/>
        <v>2012</v>
      </c>
      <c r="AB4" s="42">
        <f t="shared" si="0"/>
        <v>2013</v>
      </c>
      <c r="AC4" s="42">
        <f t="shared" si="0"/>
        <v>2014</v>
      </c>
    </row>
    <row r="5" spans="2:29" ht="15">
      <c r="D5" s="38" t="s">
        <v>467</v>
      </c>
    </row>
    <row r="6" spans="2:29" ht="15">
      <c r="D6" s="3" t="s">
        <v>468</v>
      </c>
      <c r="E6" s="47">
        <v>9545.1622551939563</v>
      </c>
      <c r="F6" s="47">
        <v>9661.9583953308302</v>
      </c>
      <c r="G6" s="47">
        <v>9876.046352659012</v>
      </c>
      <c r="H6" s="47">
        <v>9634.944438708224</v>
      </c>
      <c r="I6" s="47">
        <v>10147.847737613116</v>
      </c>
      <c r="J6" s="47">
        <v>10128.817373758797</v>
      </c>
      <c r="K6" s="47">
        <v>10033.639546912618</v>
      </c>
      <c r="L6" s="47">
        <v>9745.8564633910828</v>
      </c>
      <c r="M6" s="47">
        <v>9486.2573167157589</v>
      </c>
      <c r="N6" s="47">
        <v>9584.5541077366979</v>
      </c>
      <c r="O6" s="47">
        <v>9433.4560073118173</v>
      </c>
      <c r="P6" s="47">
        <v>9188.7351183006103</v>
      </c>
      <c r="Q6" s="47">
        <v>9260.7795405018442</v>
      </c>
      <c r="R6" s="47">
        <v>9062.7226145653531</v>
      </c>
      <c r="S6" s="47">
        <v>8908.1215930414601</v>
      </c>
      <c r="T6" s="47">
        <v>8922.7376330130846</v>
      </c>
      <c r="U6" s="47">
        <v>8374.6401467444666</v>
      </c>
      <c r="V6" s="47">
        <v>8418.7504900036729</v>
      </c>
      <c r="W6" s="47">
        <v>7777.5682161543764</v>
      </c>
      <c r="X6" s="47">
        <v>7118.6224441249842</v>
      </c>
      <c r="Y6" s="47">
        <v>7133.2626712021201</v>
      </c>
      <c r="Z6" s="47">
        <v>7506.9171272738959</v>
      </c>
      <c r="AA6" s="47">
        <v>7592.7710112491441</v>
      </c>
      <c r="AB6" s="47">
        <v>7406.4817499284873</v>
      </c>
      <c r="AC6" s="47">
        <v>6756.8265887691005</v>
      </c>
    </row>
    <row r="7" spans="2:29" ht="15">
      <c r="D7" s="3" t="s">
        <v>469</v>
      </c>
      <c r="E7" s="47">
        <v>3314.2646847729266</v>
      </c>
      <c r="F7" s="47">
        <v>3397.5535522648488</v>
      </c>
      <c r="G7" s="47">
        <v>3300.3433295565937</v>
      </c>
      <c r="H7" s="47">
        <v>3312.3876649454232</v>
      </c>
      <c r="I7" s="47">
        <v>3520.2389908364858</v>
      </c>
      <c r="J7" s="47">
        <v>3640.5844525711086</v>
      </c>
      <c r="K7" s="47">
        <v>3736.4129672747813</v>
      </c>
      <c r="L7" s="47">
        <v>3851.6303264305407</v>
      </c>
      <c r="M7" s="47">
        <v>3621.110489283883</v>
      </c>
      <c r="N7" s="47">
        <v>3854.5644371051776</v>
      </c>
      <c r="O7" s="47">
        <v>4203.8045222509254</v>
      </c>
      <c r="P7" s="47">
        <v>4295.1467531572962</v>
      </c>
      <c r="Q7" s="47">
        <v>4436.6819996261947</v>
      </c>
      <c r="R7" s="47">
        <v>4567.3333954689761</v>
      </c>
      <c r="S7" s="47">
        <v>4997.2767064913614</v>
      </c>
      <c r="T7" s="47">
        <v>4763.3720064735326</v>
      </c>
      <c r="U7" s="47">
        <v>4823.2681964585345</v>
      </c>
      <c r="V7" s="47">
        <v>5036.7901901042478</v>
      </c>
      <c r="W7" s="47">
        <v>4920.2865354633841</v>
      </c>
      <c r="X7" s="47">
        <v>4384.0246495316269</v>
      </c>
      <c r="Y7" s="47">
        <v>4981.5096633755502</v>
      </c>
      <c r="Z7" s="47">
        <v>4654.2710306414237</v>
      </c>
      <c r="AA7" s="47">
        <v>4861.8417081496218</v>
      </c>
      <c r="AB7" s="47">
        <v>5277.5598579706812</v>
      </c>
      <c r="AC7" s="47">
        <v>5116.6292177492051</v>
      </c>
    </row>
    <row r="8" spans="2:29" ht="15">
      <c r="D8" s="3" t="s">
        <v>470</v>
      </c>
      <c r="E8" s="47">
        <v>2087.8530719166388</v>
      </c>
      <c r="F8" s="47">
        <v>2238.5667516735462</v>
      </c>
      <c r="G8" s="47">
        <v>2264.1587444640127</v>
      </c>
      <c r="H8" s="47">
        <v>2321.93113203028</v>
      </c>
      <c r="I8" s="47">
        <v>2445.4857774485595</v>
      </c>
      <c r="J8" s="47">
        <v>2526.7635029625194</v>
      </c>
      <c r="K8" s="47">
        <v>2671.2415166109604</v>
      </c>
      <c r="L8" s="47">
        <v>2783.2640826342313</v>
      </c>
      <c r="M8" s="47">
        <v>2842.6209197865719</v>
      </c>
      <c r="N8" s="47">
        <v>3003.8055220715105</v>
      </c>
      <c r="O8" s="47">
        <v>3124.7534461579567</v>
      </c>
      <c r="P8" s="47">
        <v>3121.3180283517909</v>
      </c>
      <c r="Q8" s="47">
        <v>3206.7739128197773</v>
      </c>
      <c r="R8" s="47">
        <v>3355.9195590445074</v>
      </c>
      <c r="S8" s="47">
        <v>3342.9102712248728</v>
      </c>
      <c r="T8" s="47">
        <v>3377.5857744485788</v>
      </c>
      <c r="U8" s="47">
        <v>3743.0309060036479</v>
      </c>
      <c r="V8" s="47">
        <v>4080.2045411811546</v>
      </c>
      <c r="W8" s="47">
        <v>4012.6151018666046</v>
      </c>
      <c r="X8" s="47">
        <v>3983.1707767449175</v>
      </c>
      <c r="Y8" s="47">
        <v>4226.1297725119084</v>
      </c>
      <c r="Z8" s="47">
        <v>4919.800725621134</v>
      </c>
      <c r="AA8" s="47">
        <v>5090.0451413698784</v>
      </c>
      <c r="AB8" s="47">
        <v>5066.678282977934</v>
      </c>
      <c r="AC8" s="47">
        <v>5046.4192278377041</v>
      </c>
    </row>
    <row r="9" spans="2:29" ht="15">
      <c r="D9" s="3" t="s">
        <v>471</v>
      </c>
      <c r="E9" s="46" t="s">
        <v>136</v>
      </c>
      <c r="F9" s="46" t="s">
        <v>136</v>
      </c>
      <c r="G9" s="46" t="s">
        <v>136</v>
      </c>
      <c r="H9" s="46" t="s">
        <v>136</v>
      </c>
      <c r="I9" s="46" t="s">
        <v>136</v>
      </c>
      <c r="J9" s="46" t="s">
        <v>136</v>
      </c>
      <c r="K9" s="46" t="s">
        <v>136</v>
      </c>
      <c r="L9" s="46" t="s">
        <v>136</v>
      </c>
      <c r="M9" s="46" t="s">
        <v>136</v>
      </c>
      <c r="N9" s="46" t="s">
        <v>136</v>
      </c>
      <c r="O9" s="46" t="s">
        <v>136</v>
      </c>
      <c r="P9" s="46" t="s">
        <v>136</v>
      </c>
      <c r="Q9" s="46" t="s">
        <v>136</v>
      </c>
      <c r="R9" s="46" t="s">
        <v>136</v>
      </c>
      <c r="S9" s="46" t="s">
        <v>136</v>
      </c>
      <c r="T9" s="46" t="s">
        <v>136</v>
      </c>
      <c r="U9" s="46" t="s">
        <v>136</v>
      </c>
      <c r="V9" s="46" t="s">
        <v>136</v>
      </c>
      <c r="W9" s="46" t="s">
        <v>136</v>
      </c>
      <c r="X9" s="46" t="s">
        <v>136</v>
      </c>
      <c r="Y9" s="46" t="s">
        <v>136</v>
      </c>
      <c r="Z9" s="46" t="s">
        <v>136</v>
      </c>
      <c r="AA9" s="46" t="s">
        <v>136</v>
      </c>
      <c r="AB9" s="46" t="s">
        <v>136</v>
      </c>
      <c r="AC9" s="46" t="s">
        <v>136</v>
      </c>
    </row>
    <row r="10" spans="2:29" ht="15">
      <c r="D10" s="3" t="s">
        <v>472</v>
      </c>
      <c r="E10" s="46" t="s">
        <v>127</v>
      </c>
      <c r="F10" s="46" t="s">
        <v>127</v>
      </c>
      <c r="G10" s="46" t="s">
        <v>127</v>
      </c>
      <c r="H10" s="46" t="s">
        <v>127</v>
      </c>
      <c r="I10" s="46" t="s">
        <v>127</v>
      </c>
      <c r="J10" s="46" t="s">
        <v>127</v>
      </c>
      <c r="K10" s="46" t="s">
        <v>127</v>
      </c>
      <c r="L10" s="46" t="s">
        <v>127</v>
      </c>
      <c r="M10" s="46" t="s">
        <v>127</v>
      </c>
      <c r="N10" s="46" t="s">
        <v>127</v>
      </c>
      <c r="O10" s="46" t="s">
        <v>127</v>
      </c>
      <c r="P10" s="46" t="s">
        <v>127</v>
      </c>
      <c r="Q10" s="46" t="s">
        <v>127</v>
      </c>
      <c r="R10" s="46" t="s">
        <v>127</v>
      </c>
      <c r="S10" s="46" t="s">
        <v>127</v>
      </c>
      <c r="T10" s="46" t="s">
        <v>127</v>
      </c>
      <c r="U10" s="46" t="s">
        <v>127</v>
      </c>
      <c r="V10" s="46" t="s">
        <v>127</v>
      </c>
      <c r="W10" s="46" t="s">
        <v>127</v>
      </c>
      <c r="X10" s="46" t="s">
        <v>127</v>
      </c>
      <c r="Y10" s="46" t="s">
        <v>127</v>
      </c>
      <c r="Z10" s="46" t="s">
        <v>127</v>
      </c>
      <c r="AA10" s="46" t="s">
        <v>127</v>
      </c>
      <c r="AB10" s="46" t="s">
        <v>127</v>
      </c>
      <c r="AC10" s="46" t="s">
        <v>127</v>
      </c>
    </row>
    <row r="11" spans="2:29" ht="15.75" thickBot="1">
      <c r="D11" s="36" t="s">
        <v>123</v>
      </c>
      <c r="E11" s="39">
        <f t="shared" ref="E11:AB11" si="1">SUM(E6:E10)</f>
        <v>14947.280011883522</v>
      </c>
      <c r="F11" s="39">
        <f t="shared" si="1"/>
        <v>15298.078699269225</v>
      </c>
      <c r="G11" s="39">
        <f t="shared" si="1"/>
        <v>15440.548426679619</v>
      </c>
      <c r="H11" s="39">
        <f t="shared" si="1"/>
        <v>15269.263235683928</v>
      </c>
      <c r="I11" s="39">
        <f t="shared" si="1"/>
        <v>16113.572505898161</v>
      </c>
      <c r="J11" s="39">
        <f t="shared" si="1"/>
        <v>16296.165329292426</v>
      </c>
      <c r="K11" s="39">
        <f t="shared" si="1"/>
        <v>16441.294030798359</v>
      </c>
      <c r="L11" s="39">
        <f t="shared" si="1"/>
        <v>16380.750872455854</v>
      </c>
      <c r="M11" s="39">
        <f t="shared" si="1"/>
        <v>15949.988725786214</v>
      </c>
      <c r="N11" s="39">
        <f t="shared" si="1"/>
        <v>16442.924066913387</v>
      </c>
      <c r="O11" s="39">
        <f t="shared" si="1"/>
        <v>16762.0139757207</v>
      </c>
      <c r="P11" s="39">
        <f t="shared" si="1"/>
        <v>16605.199899809697</v>
      </c>
      <c r="Q11" s="39">
        <f t="shared" si="1"/>
        <v>16904.235452947818</v>
      </c>
      <c r="R11" s="39">
        <f t="shared" si="1"/>
        <v>16985.975569078837</v>
      </c>
      <c r="S11" s="39">
        <f t="shared" si="1"/>
        <v>17248.308570757694</v>
      </c>
      <c r="T11" s="39">
        <f t="shared" si="1"/>
        <v>17063.695413935198</v>
      </c>
      <c r="U11" s="39">
        <f t="shared" si="1"/>
        <v>16940.939249206651</v>
      </c>
      <c r="V11" s="39">
        <f t="shared" si="1"/>
        <v>17535.745221289075</v>
      </c>
      <c r="W11" s="39">
        <f t="shared" si="1"/>
        <v>16710.469853484366</v>
      </c>
      <c r="X11" s="39">
        <f t="shared" si="1"/>
        <v>15485.817870401528</v>
      </c>
      <c r="Y11" s="39">
        <f t="shared" si="1"/>
        <v>16340.90210708958</v>
      </c>
      <c r="Z11" s="39">
        <f t="shared" si="1"/>
        <v>17080.988883536455</v>
      </c>
      <c r="AA11" s="39">
        <f t="shared" si="1"/>
        <v>17544.657860768646</v>
      </c>
      <c r="AB11" s="39">
        <f t="shared" si="1"/>
        <v>17750.719890877102</v>
      </c>
      <c r="AC11" s="39">
        <f t="shared" ref="AC11" si="2">SUM(AC6:AC10)</f>
        <v>16919.87503435601</v>
      </c>
    </row>
    <row r="12" spans="2:29" ht="15"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2:29" ht="15">
      <c r="D13" s="38" t="s">
        <v>133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2:29" ht="15">
      <c r="D14" s="3" t="s">
        <v>473</v>
      </c>
      <c r="E14" s="47">
        <v>9467.2063811589214</v>
      </c>
      <c r="F14" s="47">
        <v>9502.224762619082</v>
      </c>
      <c r="G14" s="47">
        <v>9673.6072574785903</v>
      </c>
      <c r="H14" s="47">
        <v>9485.9715938386435</v>
      </c>
      <c r="I14" s="47">
        <v>10001.557489410452</v>
      </c>
      <c r="J14" s="47">
        <v>9979.5026996366978</v>
      </c>
      <c r="K14" s="47">
        <v>9934.8963232627939</v>
      </c>
      <c r="L14" s="47">
        <v>9697.5910846110091</v>
      </c>
      <c r="M14" s="47">
        <v>9466.4960222524569</v>
      </c>
      <c r="N14" s="47">
        <v>9597.2355187891644</v>
      </c>
      <c r="O14" s="47">
        <v>9449.1448121422</v>
      </c>
      <c r="P14" s="47">
        <v>9123.5473362962693</v>
      </c>
      <c r="Q14" s="47">
        <v>9274.5271814908774</v>
      </c>
      <c r="R14" s="47">
        <v>9112.7010359063552</v>
      </c>
      <c r="S14" s="47">
        <v>8962.1357536796259</v>
      </c>
      <c r="T14" s="47">
        <v>8945.934247694755</v>
      </c>
      <c r="U14" s="47">
        <v>8426.9681121435224</v>
      </c>
      <c r="V14" s="47">
        <v>8438.6075238358426</v>
      </c>
      <c r="W14" s="47">
        <v>7763.0981941485516</v>
      </c>
      <c r="X14" s="47">
        <v>7149.5854676425015</v>
      </c>
      <c r="Y14" s="47">
        <v>7249.4968530265542</v>
      </c>
      <c r="Z14" s="47">
        <v>7704.6344618569947</v>
      </c>
      <c r="AA14" s="47">
        <v>7795.8789522657307</v>
      </c>
      <c r="AB14" s="47">
        <v>7512.4564080645869</v>
      </c>
      <c r="AC14" s="47">
        <v>6784.2255062724107</v>
      </c>
    </row>
    <row r="15" spans="2:29" ht="15">
      <c r="D15" s="3" t="s">
        <v>469</v>
      </c>
      <c r="E15" s="47">
        <v>3316.393433689258</v>
      </c>
      <c r="F15" s="47">
        <v>3297.0851747780425</v>
      </c>
      <c r="G15" s="47">
        <v>3246.92953419074</v>
      </c>
      <c r="H15" s="47">
        <v>3314.229551382854</v>
      </c>
      <c r="I15" s="47">
        <v>3478.7380816025743</v>
      </c>
      <c r="J15" s="47">
        <v>3604.6433975459868</v>
      </c>
      <c r="K15" s="47">
        <v>3704.6474025509501</v>
      </c>
      <c r="L15" s="47">
        <v>3814.5864316793482</v>
      </c>
      <c r="M15" s="47">
        <v>3647.7184335921829</v>
      </c>
      <c r="N15" s="47">
        <v>3830.8326674921805</v>
      </c>
      <c r="O15" s="47">
        <v>4097.9089211377723</v>
      </c>
      <c r="P15" s="47">
        <v>4199.089842153634</v>
      </c>
      <c r="Q15" s="47">
        <v>4457.2580492074812</v>
      </c>
      <c r="R15" s="47">
        <v>4577.775193768819</v>
      </c>
      <c r="S15" s="47">
        <v>4691.769517397347</v>
      </c>
      <c r="T15" s="47">
        <v>4801.4067930495257</v>
      </c>
      <c r="U15" s="47">
        <v>4789.8129691415361</v>
      </c>
      <c r="V15" s="47">
        <v>4958.1622291042868</v>
      </c>
      <c r="W15" s="47">
        <v>4624.8543891866411</v>
      </c>
      <c r="X15" s="47">
        <v>4408.9929169711468</v>
      </c>
      <c r="Y15" s="47">
        <v>4742.0881274399517</v>
      </c>
      <c r="Z15" s="47">
        <v>4549.6905019932738</v>
      </c>
      <c r="AA15" s="47">
        <v>4737.7846550171716</v>
      </c>
      <c r="AB15" s="47">
        <v>5091.870725807431</v>
      </c>
      <c r="AC15" s="47">
        <v>5068.3473771963008</v>
      </c>
    </row>
    <row r="16" spans="2:29" ht="15">
      <c r="D16" s="3" t="s">
        <v>470</v>
      </c>
      <c r="E16" s="47">
        <v>2273.1308935761517</v>
      </c>
      <c r="F16" s="47">
        <v>2430.2383519589393</v>
      </c>
      <c r="G16" s="47">
        <v>2457.2080872054626</v>
      </c>
      <c r="H16" s="47">
        <v>2517.6780809734892</v>
      </c>
      <c r="I16" s="47">
        <v>2636.2000062405145</v>
      </c>
      <c r="J16" s="47">
        <v>2727.7630079532714</v>
      </c>
      <c r="K16" s="47">
        <v>2844.3375909380829</v>
      </c>
      <c r="L16" s="47">
        <v>2945.2991171657413</v>
      </c>
      <c r="M16" s="47">
        <v>3006.0831822253049</v>
      </c>
      <c r="N16" s="47">
        <v>3181.7538283462873</v>
      </c>
      <c r="O16" s="47">
        <v>3285.5763829583761</v>
      </c>
      <c r="P16" s="47">
        <v>3271.9773581147047</v>
      </c>
      <c r="Q16" s="47">
        <v>3368.5708979939081</v>
      </c>
      <c r="R16" s="47">
        <v>3476.7199893571269</v>
      </c>
      <c r="S16" s="47">
        <v>3472.1991571176463</v>
      </c>
      <c r="T16" s="47">
        <v>3456.9997107400573</v>
      </c>
      <c r="U16" s="47">
        <v>3807.2810891706786</v>
      </c>
      <c r="V16" s="47">
        <v>4166.9355879130062</v>
      </c>
      <c r="W16" s="47">
        <v>4072.3139078766117</v>
      </c>
      <c r="X16" s="47">
        <v>4056.0395933767113</v>
      </c>
      <c r="Y16" s="47">
        <v>4287.7590235650105</v>
      </c>
      <c r="Z16" s="47">
        <v>4979.8391901619234</v>
      </c>
      <c r="AA16" s="47">
        <v>5169.4361975866395</v>
      </c>
      <c r="AB16" s="47">
        <v>5127.762757851423</v>
      </c>
      <c r="AC16" s="47">
        <v>5150.7685478609374</v>
      </c>
    </row>
    <row r="17" spans="2:29" ht="15">
      <c r="D17" s="3" t="s">
        <v>471</v>
      </c>
      <c r="E17" s="47">
        <v>280.9322715546088</v>
      </c>
      <c r="F17" s="47">
        <v>288.43487162842695</v>
      </c>
      <c r="G17" s="47">
        <v>301.1259738260419</v>
      </c>
      <c r="H17" s="47">
        <v>292.19120132372666</v>
      </c>
      <c r="I17" s="47">
        <v>309.78792684899071</v>
      </c>
      <c r="J17" s="47">
        <v>317.57600504339138</v>
      </c>
      <c r="K17" s="47">
        <v>319.73713828271383</v>
      </c>
      <c r="L17" s="47">
        <v>336.40250780809305</v>
      </c>
      <c r="M17" s="47">
        <v>338.75393751414208</v>
      </c>
      <c r="N17" s="47">
        <v>343.05536530744797</v>
      </c>
      <c r="O17" s="47">
        <v>372.18660275883633</v>
      </c>
      <c r="P17" s="47">
        <v>380.0497901396659</v>
      </c>
      <c r="Q17" s="47">
        <v>400.06395561188702</v>
      </c>
      <c r="R17" s="47">
        <v>429.16879026126441</v>
      </c>
      <c r="S17" s="47">
        <v>436.86085745287579</v>
      </c>
      <c r="T17" s="47">
        <v>456.18520908781329</v>
      </c>
      <c r="U17" s="47">
        <v>458.1845536773439</v>
      </c>
      <c r="V17" s="47">
        <v>468.60122749628022</v>
      </c>
      <c r="W17" s="47">
        <v>456.31996289928639</v>
      </c>
      <c r="X17" s="47">
        <v>437.79157824352092</v>
      </c>
      <c r="Y17" s="47">
        <v>442.1067871174136</v>
      </c>
      <c r="Z17" s="47">
        <v>441.43786904452878</v>
      </c>
      <c r="AA17" s="47">
        <v>461.69013171654285</v>
      </c>
      <c r="AB17" s="47">
        <v>450.16367357861787</v>
      </c>
      <c r="AC17" s="47">
        <v>447.47351030485481</v>
      </c>
    </row>
    <row r="18" spans="2:29" ht="15">
      <c r="D18" s="3" t="s">
        <v>472</v>
      </c>
      <c r="E18" s="46" t="s">
        <v>127</v>
      </c>
      <c r="F18" s="46" t="s">
        <v>127</v>
      </c>
      <c r="G18" s="46" t="s">
        <v>127</v>
      </c>
      <c r="H18" s="46" t="s">
        <v>127</v>
      </c>
      <c r="I18" s="46" t="s">
        <v>127</v>
      </c>
      <c r="J18" s="46" t="s">
        <v>127</v>
      </c>
      <c r="K18" s="46" t="s">
        <v>127</v>
      </c>
      <c r="L18" s="46" t="s">
        <v>127</v>
      </c>
      <c r="M18" s="46" t="s">
        <v>127</v>
      </c>
      <c r="N18" s="46" t="s">
        <v>127</v>
      </c>
      <c r="O18" s="46" t="s">
        <v>127</v>
      </c>
      <c r="P18" s="46" t="s">
        <v>127</v>
      </c>
      <c r="Q18" s="46" t="s">
        <v>127</v>
      </c>
      <c r="R18" s="46" t="s">
        <v>127</v>
      </c>
      <c r="S18" s="46" t="s">
        <v>127</v>
      </c>
      <c r="T18" s="46" t="s">
        <v>127</v>
      </c>
      <c r="U18" s="46" t="s">
        <v>127</v>
      </c>
      <c r="V18" s="46" t="s">
        <v>127</v>
      </c>
      <c r="W18" s="46" t="s">
        <v>127</v>
      </c>
      <c r="X18" s="46" t="s">
        <v>127</v>
      </c>
      <c r="Y18" s="46" t="s">
        <v>127</v>
      </c>
      <c r="Z18" s="46" t="s">
        <v>127</v>
      </c>
      <c r="AA18" s="46" t="s">
        <v>127</v>
      </c>
      <c r="AB18" s="46" t="s">
        <v>127</v>
      </c>
      <c r="AC18" s="46" t="s">
        <v>127</v>
      </c>
    </row>
    <row r="19" spans="2:29" ht="15.75" thickBot="1">
      <c r="D19" s="36" t="s">
        <v>123</v>
      </c>
      <c r="E19" s="39">
        <f t="shared" ref="E19:AB19" si="3">SUM(E14:E18)</f>
        <v>15337.662979978941</v>
      </c>
      <c r="F19" s="39">
        <f t="shared" si="3"/>
        <v>15517.98316098449</v>
      </c>
      <c r="G19" s="39">
        <f t="shared" si="3"/>
        <v>15678.870852700835</v>
      </c>
      <c r="H19" s="39">
        <f t="shared" si="3"/>
        <v>15610.070427518713</v>
      </c>
      <c r="I19" s="39">
        <f t="shared" si="3"/>
        <v>16426.283504102532</v>
      </c>
      <c r="J19" s="39">
        <f t="shared" si="3"/>
        <v>16629.48511017935</v>
      </c>
      <c r="K19" s="39">
        <f t="shared" si="3"/>
        <v>16803.618455034542</v>
      </c>
      <c r="L19" s="39">
        <f t="shared" si="3"/>
        <v>16793.879141264191</v>
      </c>
      <c r="M19" s="39">
        <f t="shared" si="3"/>
        <v>16459.051575584086</v>
      </c>
      <c r="N19" s="39">
        <f t="shared" si="3"/>
        <v>16952.877379935082</v>
      </c>
      <c r="O19" s="39">
        <f t="shared" si="3"/>
        <v>17204.816718997186</v>
      </c>
      <c r="P19" s="39">
        <f t="shared" si="3"/>
        <v>16974.664326704275</v>
      </c>
      <c r="Q19" s="39">
        <f t="shared" si="3"/>
        <v>17500.420084304154</v>
      </c>
      <c r="R19" s="39">
        <f t="shared" si="3"/>
        <v>17596.365009293568</v>
      </c>
      <c r="S19" s="39">
        <f t="shared" si="3"/>
        <v>17562.965285647497</v>
      </c>
      <c r="T19" s="39">
        <f t="shared" si="3"/>
        <v>17660.525960572151</v>
      </c>
      <c r="U19" s="39">
        <f t="shared" si="3"/>
        <v>17482.246724133081</v>
      </c>
      <c r="V19" s="39">
        <f t="shared" si="3"/>
        <v>18032.306568349417</v>
      </c>
      <c r="W19" s="39">
        <f t="shared" si="3"/>
        <v>16916.586454111093</v>
      </c>
      <c r="X19" s="39">
        <f t="shared" si="3"/>
        <v>16052.409556233879</v>
      </c>
      <c r="Y19" s="39">
        <f t="shared" si="3"/>
        <v>16721.450791148927</v>
      </c>
      <c r="Z19" s="39">
        <f t="shared" si="3"/>
        <v>17675.602023056723</v>
      </c>
      <c r="AA19" s="39">
        <f t="shared" si="3"/>
        <v>18164.789936586083</v>
      </c>
      <c r="AB19" s="39">
        <f t="shared" si="3"/>
        <v>18182.25356530206</v>
      </c>
      <c r="AC19" s="39">
        <f t="shared" ref="AC19" si="4">SUM(AC14:AC18)</f>
        <v>17450.814941634504</v>
      </c>
    </row>
    <row r="20" spans="2:29" ht="15"/>
    <row r="21" spans="2:29" ht="15">
      <c r="D21" s="38" t="s">
        <v>126</v>
      </c>
    </row>
    <row r="22" spans="2:29" ht="15">
      <c r="D22" s="3" t="s">
        <v>473</v>
      </c>
      <c r="E22" s="4">
        <f t="shared" ref="E22:AB22" si="5">(E6-E14)/E14</f>
        <v>8.2343059712079447E-3</v>
      </c>
      <c r="F22" s="4">
        <f t="shared" si="5"/>
        <v>1.6810129911905083E-2</v>
      </c>
      <c r="G22" s="4">
        <f t="shared" si="5"/>
        <v>2.0926949977622625E-2</v>
      </c>
      <c r="H22" s="4">
        <f t="shared" si="5"/>
        <v>1.5704542586480207E-2</v>
      </c>
      <c r="I22" s="4">
        <f t="shared" si="5"/>
        <v>1.4626746719953817E-2</v>
      </c>
      <c r="J22" s="4">
        <f t="shared" si="5"/>
        <v>1.4962135751266916E-2</v>
      </c>
      <c r="K22" s="4">
        <f t="shared" si="5"/>
        <v>9.9390290987350083E-3</v>
      </c>
      <c r="L22" s="4">
        <f t="shared" si="5"/>
        <v>4.9770482544541821E-3</v>
      </c>
      <c r="M22" s="4">
        <f t="shared" si="5"/>
        <v>2.0874983116086457E-3</v>
      </c>
      <c r="N22" s="4">
        <f t="shared" si="5"/>
        <v>-1.3213608260044505E-3</v>
      </c>
      <c r="O22" s="4">
        <f t="shared" si="5"/>
        <v>-1.660341241698662E-3</v>
      </c>
      <c r="P22" s="4">
        <f t="shared" si="5"/>
        <v>7.1450039772363539E-3</v>
      </c>
      <c r="Q22" s="4">
        <f t="shared" si="5"/>
        <v>-1.4823010079122237E-3</v>
      </c>
      <c r="R22" s="4">
        <f t="shared" si="5"/>
        <v>-5.4844794253728329E-3</v>
      </c>
      <c r="S22" s="4">
        <f t="shared" si="5"/>
        <v>-6.0269295313886461E-3</v>
      </c>
      <c r="T22" s="4">
        <f t="shared" si="5"/>
        <v>-2.5929784457836562E-3</v>
      </c>
      <c r="U22" s="4">
        <f t="shared" si="5"/>
        <v>-6.209583886243682E-3</v>
      </c>
      <c r="V22" s="4">
        <f t="shared" si="5"/>
        <v>-2.3531173568721092E-3</v>
      </c>
      <c r="W22" s="4">
        <f t="shared" si="5"/>
        <v>1.8639493722662989E-3</v>
      </c>
      <c r="X22" s="4">
        <f t="shared" si="5"/>
        <v>-4.3307438812570775E-3</v>
      </c>
      <c r="Y22" s="4">
        <f t="shared" si="5"/>
        <v>-1.6033413653515557E-2</v>
      </c>
      <c r="Z22" s="4">
        <f t="shared" si="5"/>
        <v>-2.5662130443946381E-2</v>
      </c>
      <c r="AA22" s="4">
        <f t="shared" si="5"/>
        <v>-2.605324457450138E-2</v>
      </c>
      <c r="AB22" s="4">
        <f t="shared" si="5"/>
        <v>-1.4106525533024898E-2</v>
      </c>
      <c r="AC22" s="4">
        <f t="shared" ref="AC22" si="6">(AC6-AC14)/AC14</f>
        <v>-4.0386212807900276E-3</v>
      </c>
    </row>
    <row r="23" spans="2:29" ht="15">
      <c r="D23" s="3" t="s">
        <v>469</v>
      </c>
      <c r="E23" s="4">
        <f t="shared" ref="E23:AB23" si="7">(E7-E15)/E15</f>
        <v>-6.4188672390518356E-4</v>
      </c>
      <c r="F23" s="4">
        <f t="shared" si="7"/>
        <v>3.0471878086549505E-2</v>
      </c>
      <c r="G23" s="4">
        <f t="shared" si="7"/>
        <v>1.6450555764576057E-2</v>
      </c>
      <c r="H23" s="4">
        <f t="shared" si="7"/>
        <v>-5.5575101509254478E-4</v>
      </c>
      <c r="I23" s="4">
        <f t="shared" si="7"/>
        <v>1.1929874644311517E-2</v>
      </c>
      <c r="J23" s="4">
        <f t="shared" si="7"/>
        <v>9.970765776606428E-3</v>
      </c>
      <c r="K23" s="4">
        <f t="shared" si="7"/>
        <v>8.5745176995678483E-3</v>
      </c>
      <c r="L23" s="4">
        <f t="shared" si="7"/>
        <v>9.7111168968543118E-3</v>
      </c>
      <c r="M23" s="4">
        <f t="shared" si="7"/>
        <v>-7.2944073926498416E-3</v>
      </c>
      <c r="N23" s="4">
        <f t="shared" si="7"/>
        <v>6.1949376735718729E-3</v>
      </c>
      <c r="O23" s="4">
        <f t="shared" si="7"/>
        <v>2.5841374991748604E-2</v>
      </c>
      <c r="P23" s="4">
        <f t="shared" si="7"/>
        <v>2.287565034674191E-2</v>
      </c>
      <c r="Q23" s="4">
        <f t="shared" si="7"/>
        <v>-4.6163020749819504E-3</v>
      </c>
      <c r="R23" s="4">
        <f t="shared" si="7"/>
        <v>-2.2809766443000817E-3</v>
      </c>
      <c r="S23" s="4">
        <f t="shared" si="7"/>
        <v>6.5115557778611347E-2</v>
      </c>
      <c r="T23" s="4">
        <f t="shared" si="7"/>
        <v>-7.9215921948233986E-3</v>
      </c>
      <c r="U23" s="4">
        <f t="shared" si="7"/>
        <v>6.984662560424456E-3</v>
      </c>
      <c r="V23" s="4">
        <f t="shared" si="7"/>
        <v>1.5858287277979104E-2</v>
      </c>
      <c r="W23" s="4">
        <f t="shared" si="7"/>
        <v>6.3879231953224744E-2</v>
      </c>
      <c r="X23" s="4">
        <f t="shared" si="7"/>
        <v>-5.6630318781896276E-3</v>
      </c>
      <c r="Y23" s="4">
        <f t="shared" si="7"/>
        <v>5.0488630641466345E-2</v>
      </c>
      <c r="Z23" s="4">
        <f t="shared" si="7"/>
        <v>2.2986295134214518E-2</v>
      </c>
      <c r="AA23" s="4">
        <f t="shared" si="7"/>
        <v>2.6184612042482232E-2</v>
      </c>
      <c r="AB23" s="4">
        <f t="shared" si="7"/>
        <v>3.6467762471287989E-2</v>
      </c>
      <c r="AC23" s="4">
        <f t="shared" ref="AC23" si="8">(AC7-AC15)/AC15</f>
        <v>9.5261506285334117E-3</v>
      </c>
    </row>
    <row r="24" spans="2:29" ht="15">
      <c r="D24" s="3" t="s">
        <v>470</v>
      </c>
      <c r="E24" s="4">
        <f t="shared" ref="E24:AB24" si="9">(E8-E16)/E16</f>
        <v>-8.1507766307301735E-2</v>
      </c>
      <c r="F24" s="4">
        <f t="shared" si="9"/>
        <v>-7.8869465676439807E-2</v>
      </c>
      <c r="G24" s="4">
        <f t="shared" si="9"/>
        <v>-7.8564507314885706E-2</v>
      </c>
      <c r="H24" s="4">
        <f t="shared" si="9"/>
        <v>-7.7748998341964901E-2</v>
      </c>
      <c r="I24" s="4">
        <f t="shared" si="9"/>
        <v>-7.2344370055568236E-2</v>
      </c>
      <c r="J24" s="4">
        <f t="shared" si="9"/>
        <v>-7.3686571892317157E-2</v>
      </c>
      <c r="K24" s="4">
        <f t="shared" si="9"/>
        <v>-6.0856374742083351E-2</v>
      </c>
      <c r="L24" s="4">
        <f t="shared" si="9"/>
        <v>-5.5014797508049447E-2</v>
      </c>
      <c r="M24" s="4">
        <f t="shared" si="9"/>
        <v>-5.4377158757705171E-2</v>
      </c>
      <c r="N24" s="4">
        <f t="shared" si="9"/>
        <v>-5.5927741703155329E-2</v>
      </c>
      <c r="O24" s="4">
        <f t="shared" si="9"/>
        <v>-4.8948165574410542E-2</v>
      </c>
      <c r="P24" s="4">
        <f t="shared" si="9"/>
        <v>-4.6045346062456513E-2</v>
      </c>
      <c r="Q24" s="4">
        <f t="shared" si="9"/>
        <v>-4.8031343282840262E-2</v>
      </c>
      <c r="R24" s="4">
        <f t="shared" si="9"/>
        <v>-3.4745516084818913E-2</v>
      </c>
      <c r="S24" s="4">
        <f t="shared" si="9"/>
        <v>-3.7235446482885307E-2</v>
      </c>
      <c r="T24" s="4">
        <f t="shared" si="9"/>
        <v>-2.2971924482596467E-2</v>
      </c>
      <c r="U24" s="4">
        <f t="shared" si="9"/>
        <v>-1.687560798959184E-2</v>
      </c>
      <c r="V24" s="4">
        <f t="shared" si="9"/>
        <v>-2.08141078502465E-2</v>
      </c>
      <c r="W24" s="4">
        <f t="shared" si="9"/>
        <v>-1.4659676871799707E-2</v>
      </c>
      <c r="X24" s="4">
        <f t="shared" si="9"/>
        <v>-1.7965509200350161E-2</v>
      </c>
      <c r="Y24" s="4">
        <f t="shared" si="9"/>
        <v>-1.4373300998119311E-2</v>
      </c>
      <c r="Z24" s="4">
        <f t="shared" si="9"/>
        <v>-1.2056305886222239E-2</v>
      </c>
      <c r="AA24" s="4">
        <f t="shared" si="9"/>
        <v>-1.5357778524053557E-2</v>
      </c>
      <c r="AB24" s="4">
        <f t="shared" si="9"/>
        <v>-1.1912500199031024E-2</v>
      </c>
      <c r="AC24" s="4">
        <f t="shared" ref="AC24" si="10">(AC8-AC16)/AC16</f>
        <v>-2.0258980587774329E-2</v>
      </c>
    </row>
    <row r="25" spans="2:29" ht="15">
      <c r="D25" s="3" t="s">
        <v>471</v>
      </c>
      <c r="E25" s="37" t="s">
        <v>131</v>
      </c>
      <c r="F25" s="37" t="s">
        <v>131</v>
      </c>
      <c r="G25" s="37" t="s">
        <v>131</v>
      </c>
      <c r="H25" s="37" t="s">
        <v>131</v>
      </c>
      <c r="I25" s="37" t="s">
        <v>131</v>
      </c>
      <c r="J25" s="37" t="s">
        <v>131</v>
      </c>
      <c r="K25" s="37" t="s">
        <v>131</v>
      </c>
      <c r="L25" s="37" t="s">
        <v>131</v>
      </c>
      <c r="M25" s="37" t="s">
        <v>131</v>
      </c>
      <c r="N25" s="37" t="s">
        <v>131</v>
      </c>
      <c r="O25" s="37" t="s">
        <v>131</v>
      </c>
      <c r="P25" s="37" t="s">
        <v>131</v>
      </c>
      <c r="Q25" s="37" t="s">
        <v>131</v>
      </c>
      <c r="R25" s="37" t="s">
        <v>131</v>
      </c>
      <c r="S25" s="37" t="s">
        <v>131</v>
      </c>
      <c r="T25" s="37" t="s">
        <v>131</v>
      </c>
      <c r="U25" s="37" t="s">
        <v>131</v>
      </c>
      <c r="V25" s="37" t="s">
        <v>131</v>
      </c>
      <c r="W25" s="37" t="s">
        <v>131</v>
      </c>
      <c r="X25" s="37" t="s">
        <v>131</v>
      </c>
      <c r="Y25" s="37" t="s">
        <v>131</v>
      </c>
      <c r="Z25" s="37" t="s">
        <v>131</v>
      </c>
      <c r="AA25" s="37" t="s">
        <v>131</v>
      </c>
      <c r="AB25" s="37" t="s">
        <v>131</v>
      </c>
      <c r="AC25" s="37" t="s">
        <v>131</v>
      </c>
    </row>
    <row r="26" spans="2:29" ht="15">
      <c r="D26" s="3" t="s">
        <v>472</v>
      </c>
      <c r="E26" s="46" t="s">
        <v>130</v>
      </c>
      <c r="F26" s="46" t="s">
        <v>130</v>
      </c>
      <c r="G26" s="46" t="s">
        <v>130</v>
      </c>
      <c r="H26" s="46" t="s">
        <v>130</v>
      </c>
      <c r="I26" s="46" t="s">
        <v>130</v>
      </c>
      <c r="J26" s="46" t="s">
        <v>130</v>
      </c>
      <c r="K26" s="46" t="s">
        <v>130</v>
      </c>
      <c r="L26" s="46" t="s">
        <v>130</v>
      </c>
      <c r="M26" s="46" t="s">
        <v>130</v>
      </c>
      <c r="N26" s="46" t="s">
        <v>130</v>
      </c>
      <c r="O26" s="46" t="s">
        <v>130</v>
      </c>
      <c r="P26" s="46" t="s">
        <v>130</v>
      </c>
      <c r="Q26" s="46" t="s">
        <v>130</v>
      </c>
      <c r="R26" s="46" t="s">
        <v>130</v>
      </c>
      <c r="S26" s="46" t="s">
        <v>130</v>
      </c>
      <c r="T26" s="46" t="s">
        <v>130</v>
      </c>
      <c r="U26" s="46" t="s">
        <v>130</v>
      </c>
      <c r="V26" s="46" t="s">
        <v>130</v>
      </c>
      <c r="W26" s="46" t="s">
        <v>130</v>
      </c>
      <c r="X26" s="46" t="s">
        <v>130</v>
      </c>
      <c r="Y26" s="46" t="s">
        <v>130</v>
      </c>
      <c r="Z26" s="46" t="s">
        <v>130</v>
      </c>
      <c r="AA26" s="46" t="s">
        <v>130</v>
      </c>
      <c r="AB26" s="46" t="s">
        <v>130</v>
      </c>
      <c r="AC26" s="46" t="s">
        <v>130</v>
      </c>
    </row>
    <row r="27" spans="2:29" ht="15.75" thickBot="1">
      <c r="D27" s="36" t="s">
        <v>123</v>
      </c>
      <c r="E27" s="35">
        <f t="shared" ref="E27:AC27" si="11">(E11-E19)/E19</f>
        <v>-2.5452571790435485E-2</v>
      </c>
      <c r="F27" s="35">
        <f t="shared" si="11"/>
        <v>-1.4170943442454011E-2</v>
      </c>
      <c r="G27" s="35">
        <f t="shared" si="11"/>
        <v>-1.5200228910627337E-2</v>
      </c>
      <c r="H27" s="35">
        <f t="shared" si="11"/>
        <v>-2.1832521090614822E-2</v>
      </c>
      <c r="I27" s="35">
        <f t="shared" si="11"/>
        <v>-1.9037233719134967E-2</v>
      </c>
      <c r="J27" s="35">
        <f t="shared" si="11"/>
        <v>-2.0043902663161264E-2</v>
      </c>
      <c r="K27" s="35">
        <f t="shared" si="11"/>
        <v>-2.1562285837764136E-2</v>
      </c>
      <c r="L27" s="35">
        <f t="shared" si="11"/>
        <v>-2.4599931042330846E-2</v>
      </c>
      <c r="M27" s="35">
        <f t="shared" si="11"/>
        <v>-3.0929051255482631E-2</v>
      </c>
      <c r="N27" s="35">
        <f t="shared" si="11"/>
        <v>-3.0080634785057819E-2</v>
      </c>
      <c r="O27" s="35">
        <f t="shared" si="11"/>
        <v>-2.5737138064804457E-2</v>
      </c>
      <c r="P27" s="35">
        <f t="shared" si="11"/>
        <v>-2.1765639648811317E-2</v>
      </c>
      <c r="Q27" s="35">
        <f t="shared" si="11"/>
        <v>-3.4066875451238161E-2</v>
      </c>
      <c r="R27" s="35">
        <f t="shared" si="11"/>
        <v>-3.4688382509248467E-2</v>
      </c>
      <c r="S27" s="35">
        <f t="shared" si="11"/>
        <v>-1.7915921928453694E-2</v>
      </c>
      <c r="T27" s="35">
        <f t="shared" si="11"/>
        <v>-3.3794607701344889E-2</v>
      </c>
      <c r="U27" s="35">
        <f t="shared" si="11"/>
        <v>-3.0963267105662773E-2</v>
      </c>
      <c r="V27" s="35">
        <f t="shared" si="11"/>
        <v>-2.7537317268768836E-2</v>
      </c>
      <c r="W27" s="35">
        <f t="shared" si="11"/>
        <v>-1.2184290322746287E-2</v>
      </c>
      <c r="X27" s="35">
        <f t="shared" si="11"/>
        <v>-3.5296363692160937E-2</v>
      </c>
      <c r="Y27" s="35">
        <f t="shared" si="11"/>
        <v>-2.2758114042400034E-2</v>
      </c>
      <c r="Z27" s="35">
        <f t="shared" si="11"/>
        <v>-3.3640333084249831E-2</v>
      </c>
      <c r="AA27" s="35">
        <f t="shared" si="11"/>
        <v>-3.4139237391807985E-2</v>
      </c>
      <c r="AB27" s="35">
        <f t="shared" si="11"/>
        <v>-2.3733783762012396E-2</v>
      </c>
      <c r="AC27" s="35">
        <f t="shared" si="11"/>
        <v>-3.0424934827070305E-2</v>
      </c>
    </row>
    <row r="28" spans="2:29" ht="15"/>
    <row r="32" spans="2:29" ht="12.75" customHeight="1">
      <c r="B32" s="45" t="s">
        <v>464</v>
      </c>
      <c r="C32" s="44">
        <f>C2+1</f>
        <v>5</v>
      </c>
      <c r="D32" s="3" t="s">
        <v>474</v>
      </c>
    </row>
    <row r="33" spans="4:29" ht="17.25" thickBot="1">
      <c r="D33" s="3" t="s">
        <v>128</v>
      </c>
    </row>
    <row r="34" spans="4:29" ht="15.75" thickBot="1">
      <c r="D34" s="43"/>
      <c r="E34" s="42">
        <v>1990</v>
      </c>
      <c r="F34" s="42">
        <f t="shared" ref="F34:AC34" si="12">E34+1</f>
        <v>1991</v>
      </c>
      <c r="G34" s="42">
        <f t="shared" si="12"/>
        <v>1992</v>
      </c>
      <c r="H34" s="42">
        <f t="shared" si="12"/>
        <v>1993</v>
      </c>
      <c r="I34" s="42">
        <f t="shared" si="12"/>
        <v>1994</v>
      </c>
      <c r="J34" s="42">
        <f t="shared" si="12"/>
        <v>1995</v>
      </c>
      <c r="K34" s="42">
        <f t="shared" si="12"/>
        <v>1996</v>
      </c>
      <c r="L34" s="42">
        <f t="shared" si="12"/>
        <v>1997</v>
      </c>
      <c r="M34" s="42">
        <f t="shared" si="12"/>
        <v>1998</v>
      </c>
      <c r="N34" s="42">
        <f t="shared" si="12"/>
        <v>1999</v>
      </c>
      <c r="O34" s="42">
        <f t="shared" si="12"/>
        <v>2000</v>
      </c>
      <c r="P34" s="42">
        <f t="shared" si="12"/>
        <v>2001</v>
      </c>
      <c r="Q34" s="42">
        <f t="shared" si="12"/>
        <v>2002</v>
      </c>
      <c r="R34" s="42">
        <f t="shared" si="12"/>
        <v>2003</v>
      </c>
      <c r="S34" s="42">
        <f t="shared" si="12"/>
        <v>2004</v>
      </c>
      <c r="T34" s="42">
        <f t="shared" si="12"/>
        <v>2005</v>
      </c>
      <c r="U34" s="42">
        <f t="shared" si="12"/>
        <v>2006</v>
      </c>
      <c r="V34" s="42">
        <f t="shared" si="12"/>
        <v>2007</v>
      </c>
      <c r="W34" s="42">
        <f t="shared" si="12"/>
        <v>2008</v>
      </c>
      <c r="X34" s="42">
        <f t="shared" si="12"/>
        <v>2009</v>
      </c>
      <c r="Y34" s="42">
        <f t="shared" si="12"/>
        <v>2010</v>
      </c>
      <c r="Z34" s="42">
        <f t="shared" si="12"/>
        <v>2011</v>
      </c>
      <c r="AA34" s="42">
        <f t="shared" si="12"/>
        <v>2012</v>
      </c>
      <c r="AB34" s="42">
        <f t="shared" si="12"/>
        <v>2013</v>
      </c>
      <c r="AC34" s="42">
        <f t="shared" si="12"/>
        <v>2014</v>
      </c>
    </row>
    <row r="35" spans="4:29" ht="15">
      <c r="D35" s="38" t="s">
        <v>475</v>
      </c>
    </row>
    <row r="36" spans="4:29" ht="15">
      <c r="D36" s="3" t="s">
        <v>473</v>
      </c>
      <c r="E36" s="41">
        <v>661.28844461676124</v>
      </c>
      <c r="F36" s="41">
        <v>668.74547104793521</v>
      </c>
      <c r="G36" s="41">
        <v>683.48808415238921</v>
      </c>
      <c r="H36" s="41">
        <v>666.64536243211887</v>
      </c>
      <c r="I36" s="41">
        <v>703.02571452614052</v>
      </c>
      <c r="J36" s="41">
        <v>701.74386721097721</v>
      </c>
      <c r="K36" s="41">
        <v>695.73601073377472</v>
      </c>
      <c r="L36" s="41">
        <v>676.88722855251001</v>
      </c>
      <c r="M36" s="41">
        <v>658.46020870735106</v>
      </c>
      <c r="N36" s="41">
        <v>666.14477221691664</v>
      </c>
      <c r="O36" s="41">
        <v>655.53665114913281</v>
      </c>
      <c r="P36" s="41">
        <v>638.93544510212234</v>
      </c>
      <c r="Q36" s="41">
        <v>642.9538719200325</v>
      </c>
      <c r="R36" s="41">
        <v>630.03140111446498</v>
      </c>
      <c r="S36" s="41">
        <v>619.57550990671962</v>
      </c>
      <c r="T36" s="41">
        <v>621.34537731611897</v>
      </c>
      <c r="U36" s="41">
        <v>583.02275952867546</v>
      </c>
      <c r="V36" s="41">
        <v>586.94362619488356</v>
      </c>
      <c r="W36" s="41">
        <v>545.28347176218699</v>
      </c>
      <c r="X36" s="41">
        <v>497.13557075139931</v>
      </c>
      <c r="Y36" s="41">
        <v>498.63751638617754</v>
      </c>
      <c r="Z36" s="41">
        <v>521.82935292280467</v>
      </c>
      <c r="AA36" s="41">
        <v>529.52569378498708</v>
      </c>
      <c r="AB36" s="41">
        <v>512.92640677393581</v>
      </c>
      <c r="AC36" s="41">
        <v>466.59245181009328</v>
      </c>
    </row>
    <row r="37" spans="4:29" ht="15">
      <c r="D37" s="3" t="s">
        <v>469</v>
      </c>
      <c r="E37" s="41">
        <v>296.19337939387191</v>
      </c>
      <c r="F37" s="41">
        <v>303.24731229483746</v>
      </c>
      <c r="G37" s="41">
        <v>294.87512083872286</v>
      </c>
      <c r="H37" s="41">
        <v>295.85728751809421</v>
      </c>
      <c r="I37" s="41">
        <v>314.63291078220777</v>
      </c>
      <c r="J37" s="41">
        <v>325.34602263953241</v>
      </c>
      <c r="K37" s="41">
        <v>334.65987542013607</v>
      </c>
      <c r="L37" s="41">
        <v>345.48234914142716</v>
      </c>
      <c r="M37" s="41">
        <v>324.60515312652404</v>
      </c>
      <c r="N37" s="41">
        <v>346.65731519032926</v>
      </c>
      <c r="O37" s="41">
        <v>378.65709696148991</v>
      </c>
      <c r="P37" s="41">
        <v>386.66531325191357</v>
      </c>
      <c r="Q37" s="41">
        <v>400.03145866901878</v>
      </c>
      <c r="R37" s="41">
        <v>411.64451776773097</v>
      </c>
      <c r="S37" s="41">
        <v>451.04970147652415</v>
      </c>
      <c r="T37" s="41">
        <v>429.6330174031076</v>
      </c>
      <c r="U37" s="41">
        <v>434.95471758849709</v>
      </c>
      <c r="V37" s="41">
        <v>454.47441710019058</v>
      </c>
      <c r="W37" s="41">
        <v>443.31508138023912</v>
      </c>
      <c r="X37" s="41">
        <v>395.3156069567097</v>
      </c>
      <c r="Y37" s="41">
        <v>449.4556806704436</v>
      </c>
      <c r="Z37" s="41">
        <v>419.21808505801556</v>
      </c>
      <c r="AA37" s="41">
        <v>438.02024021010163</v>
      </c>
      <c r="AB37" s="41">
        <v>472.50970982693008</v>
      </c>
      <c r="AC37" s="41">
        <v>459.21570523650411</v>
      </c>
    </row>
    <row r="38" spans="4:29" ht="15">
      <c r="D38" s="3" t="s">
        <v>470</v>
      </c>
      <c r="E38" s="41">
        <v>105.74113300460824</v>
      </c>
      <c r="F38" s="41">
        <v>113.3999950745437</v>
      </c>
      <c r="G38" s="41">
        <v>114.68896935975427</v>
      </c>
      <c r="H38" s="41">
        <v>117.60595571012087</v>
      </c>
      <c r="I38" s="41">
        <v>123.85974499389846</v>
      </c>
      <c r="J38" s="41">
        <v>128.05110626480817</v>
      </c>
      <c r="K38" s="41">
        <v>135.39548603818258</v>
      </c>
      <c r="L38" s="41">
        <v>141.11438956315416</v>
      </c>
      <c r="M38" s="41">
        <v>144.11948868371482</v>
      </c>
      <c r="N38" s="41">
        <v>152.23787131739104</v>
      </c>
      <c r="O38" s="41">
        <v>158.37185430238412</v>
      </c>
      <c r="P38" s="41">
        <v>158.1613922296697</v>
      </c>
      <c r="Q38" s="41">
        <v>162.48834704967993</v>
      </c>
      <c r="R38" s="41">
        <v>170.03594004901089</v>
      </c>
      <c r="S38" s="41">
        <v>169.34883934510734</v>
      </c>
      <c r="T38" s="41">
        <v>171.13385799972181</v>
      </c>
      <c r="U38" s="41">
        <v>189.79274535969387</v>
      </c>
      <c r="V38" s="41">
        <v>206.81447382521935</v>
      </c>
      <c r="W38" s="41">
        <v>203.36801986181942</v>
      </c>
      <c r="X38" s="41">
        <v>201.76274039647524</v>
      </c>
      <c r="Y38" s="41">
        <v>214.03643457660988</v>
      </c>
      <c r="Z38" s="41">
        <v>248.85167857883832</v>
      </c>
      <c r="AA38" s="41">
        <v>257.43926816367298</v>
      </c>
      <c r="AB38" s="41">
        <v>254.8003410690844</v>
      </c>
      <c r="AC38" s="41">
        <v>258.21759729013513</v>
      </c>
    </row>
    <row r="39" spans="4:29" ht="15">
      <c r="D39" s="3" t="s">
        <v>476</v>
      </c>
      <c r="E39" s="40" t="s">
        <v>136</v>
      </c>
      <c r="F39" s="40" t="s">
        <v>136</v>
      </c>
      <c r="G39" s="40" t="s">
        <v>136</v>
      </c>
      <c r="H39" s="40" t="s">
        <v>136</v>
      </c>
      <c r="I39" s="40" t="s">
        <v>136</v>
      </c>
      <c r="J39" s="40" t="s">
        <v>136</v>
      </c>
      <c r="K39" s="40" t="s">
        <v>136</v>
      </c>
      <c r="L39" s="40" t="s">
        <v>136</v>
      </c>
      <c r="M39" s="40" t="s">
        <v>136</v>
      </c>
      <c r="N39" s="40" t="s">
        <v>136</v>
      </c>
      <c r="O39" s="40" t="s">
        <v>136</v>
      </c>
      <c r="P39" s="40" t="s">
        <v>136</v>
      </c>
      <c r="Q39" s="40" t="s">
        <v>136</v>
      </c>
      <c r="R39" s="40" t="s">
        <v>136</v>
      </c>
      <c r="S39" s="40" t="s">
        <v>136</v>
      </c>
      <c r="T39" s="40" t="s">
        <v>136</v>
      </c>
      <c r="U39" s="40" t="s">
        <v>136</v>
      </c>
      <c r="V39" s="40" t="s">
        <v>136</v>
      </c>
      <c r="W39" s="40" t="s">
        <v>136</v>
      </c>
      <c r="X39" s="40" t="s">
        <v>136</v>
      </c>
      <c r="Y39" s="40" t="s">
        <v>136</v>
      </c>
      <c r="Z39" s="40" t="s">
        <v>136</v>
      </c>
      <c r="AA39" s="40" t="s">
        <v>136</v>
      </c>
      <c r="AB39" s="40" t="s">
        <v>136</v>
      </c>
      <c r="AC39" s="40" t="s">
        <v>136</v>
      </c>
    </row>
    <row r="40" spans="4:29" ht="15">
      <c r="D40" s="3" t="s">
        <v>472</v>
      </c>
      <c r="E40" s="40" t="s">
        <v>127</v>
      </c>
      <c r="F40" s="40" t="s">
        <v>127</v>
      </c>
      <c r="G40" s="40" t="s">
        <v>127</v>
      </c>
      <c r="H40" s="40" t="s">
        <v>127</v>
      </c>
      <c r="I40" s="40" t="s">
        <v>127</v>
      </c>
      <c r="J40" s="40" t="s">
        <v>127</v>
      </c>
      <c r="K40" s="40" t="s">
        <v>127</v>
      </c>
      <c r="L40" s="40" t="s">
        <v>127</v>
      </c>
      <c r="M40" s="40" t="s">
        <v>127</v>
      </c>
      <c r="N40" s="40" t="s">
        <v>127</v>
      </c>
      <c r="O40" s="40" t="s">
        <v>127</v>
      </c>
      <c r="P40" s="40" t="s">
        <v>127</v>
      </c>
      <c r="Q40" s="40" t="s">
        <v>127</v>
      </c>
      <c r="R40" s="40" t="s">
        <v>127</v>
      </c>
      <c r="S40" s="40" t="s">
        <v>127</v>
      </c>
      <c r="T40" s="40" t="s">
        <v>127</v>
      </c>
      <c r="U40" s="40" t="s">
        <v>127</v>
      </c>
      <c r="V40" s="40" t="s">
        <v>127</v>
      </c>
      <c r="W40" s="40" t="s">
        <v>127</v>
      </c>
      <c r="X40" s="40" t="s">
        <v>127</v>
      </c>
      <c r="Y40" s="40" t="s">
        <v>127</v>
      </c>
      <c r="Z40" s="40" t="s">
        <v>127</v>
      </c>
      <c r="AA40" s="40" t="s">
        <v>127</v>
      </c>
      <c r="AB40" s="40" t="s">
        <v>127</v>
      </c>
      <c r="AC40" s="40" t="s">
        <v>127</v>
      </c>
    </row>
    <row r="41" spans="4:29" ht="15.75" thickBot="1">
      <c r="D41" s="36" t="s">
        <v>123</v>
      </c>
      <c r="E41" s="39">
        <f t="shared" ref="E41:AB41" si="13">SUM(E36:E39)</f>
        <v>1063.2229570152413</v>
      </c>
      <c r="F41" s="39">
        <f t="shared" si="13"/>
        <v>1085.3927784173163</v>
      </c>
      <c r="G41" s="39">
        <f t="shared" si="13"/>
        <v>1093.0521743508664</v>
      </c>
      <c r="H41" s="39">
        <f t="shared" si="13"/>
        <v>1080.108605660334</v>
      </c>
      <c r="I41" s="39">
        <f t="shared" si="13"/>
        <v>1141.5183703022467</v>
      </c>
      <c r="J41" s="39">
        <f t="shared" si="13"/>
        <v>1155.1409961153179</v>
      </c>
      <c r="K41" s="39">
        <f t="shared" si="13"/>
        <v>1165.7913721920934</v>
      </c>
      <c r="L41" s="39">
        <f t="shared" si="13"/>
        <v>1163.4839672570913</v>
      </c>
      <c r="M41" s="39">
        <f t="shared" si="13"/>
        <v>1127.1848505175899</v>
      </c>
      <c r="N41" s="39">
        <f t="shared" si="13"/>
        <v>1165.0399587246368</v>
      </c>
      <c r="O41" s="39">
        <f t="shared" si="13"/>
        <v>1192.5656024130067</v>
      </c>
      <c r="P41" s="39">
        <f t="shared" si="13"/>
        <v>1183.7621505837055</v>
      </c>
      <c r="Q41" s="39">
        <f t="shared" si="13"/>
        <v>1205.4736776387313</v>
      </c>
      <c r="R41" s="39">
        <f t="shared" si="13"/>
        <v>1211.7118589312067</v>
      </c>
      <c r="S41" s="39">
        <f t="shared" si="13"/>
        <v>1239.9740507283511</v>
      </c>
      <c r="T41" s="39">
        <f t="shared" si="13"/>
        <v>1222.1122527189484</v>
      </c>
      <c r="U41" s="39">
        <f t="shared" si="13"/>
        <v>1207.7702224768664</v>
      </c>
      <c r="V41" s="39">
        <f t="shared" si="13"/>
        <v>1248.2325171202933</v>
      </c>
      <c r="W41" s="39">
        <f t="shared" si="13"/>
        <v>1191.9665730042454</v>
      </c>
      <c r="X41" s="39">
        <f t="shared" si="13"/>
        <v>1094.2139181045843</v>
      </c>
      <c r="Y41" s="39">
        <f t="shared" si="13"/>
        <v>1162.1296316332312</v>
      </c>
      <c r="Z41" s="39">
        <f t="shared" si="13"/>
        <v>1189.8991165596585</v>
      </c>
      <c r="AA41" s="39">
        <f t="shared" si="13"/>
        <v>1224.9852021587617</v>
      </c>
      <c r="AB41" s="39">
        <f t="shared" si="13"/>
        <v>1240.2364576699504</v>
      </c>
      <c r="AC41" s="39">
        <f t="shared" ref="AC41" si="14">SUM(AC36:AC39)</f>
        <v>1184.0257543367325</v>
      </c>
    </row>
    <row r="42" spans="4:29" ht="15"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</row>
    <row r="43" spans="4:29" ht="15">
      <c r="D43" s="38" t="s">
        <v>477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</row>
    <row r="44" spans="4:29" ht="15">
      <c r="D44" s="3" t="s">
        <v>473</v>
      </c>
      <c r="E44" s="41">
        <v>644.72972114733295</v>
      </c>
      <c r="F44" s="41">
        <v>646.63238519334982</v>
      </c>
      <c r="G44" s="41">
        <v>658.47681296102587</v>
      </c>
      <c r="H44" s="41">
        <v>644.90361291762861</v>
      </c>
      <c r="I44" s="41">
        <v>681.02363189637663</v>
      </c>
      <c r="J44" s="41">
        <v>677.73398101717521</v>
      </c>
      <c r="K44" s="41">
        <v>674.02880842419006</v>
      </c>
      <c r="L44" s="41">
        <v>657.73323851162024</v>
      </c>
      <c r="M44" s="41">
        <v>642.01583604119583</v>
      </c>
      <c r="N44" s="41">
        <v>651.0054640450619</v>
      </c>
      <c r="O44" s="41">
        <v>640.35451626708766</v>
      </c>
      <c r="P44" s="41">
        <v>617.84125658071127</v>
      </c>
      <c r="Q44" s="41">
        <v>628.28008889625221</v>
      </c>
      <c r="R44" s="41">
        <v>617.83641719387242</v>
      </c>
      <c r="S44" s="41">
        <v>607.17800964223056</v>
      </c>
      <c r="T44" s="41">
        <v>605.90059239684933</v>
      </c>
      <c r="U44" s="41">
        <v>569.13494545732704</v>
      </c>
      <c r="V44" s="41">
        <v>571.14861866449939</v>
      </c>
      <c r="W44" s="41">
        <v>525.13080450678433</v>
      </c>
      <c r="X44" s="41">
        <v>481.79988308066578</v>
      </c>
      <c r="Y44" s="41">
        <v>488.21430588212854</v>
      </c>
      <c r="Z44" s="41">
        <v>520.4473737962345</v>
      </c>
      <c r="AA44" s="41">
        <v>526.9481676583913</v>
      </c>
      <c r="AB44" s="41">
        <v>510.79984781569186</v>
      </c>
      <c r="AC44" s="41">
        <v>461.42797894839151</v>
      </c>
    </row>
    <row r="45" spans="4:29" ht="15">
      <c r="D45" s="3" t="s">
        <v>469</v>
      </c>
      <c r="E45" s="41">
        <v>305.96772288639141</v>
      </c>
      <c r="F45" s="41">
        <v>303.16985362042954</v>
      </c>
      <c r="G45" s="41">
        <v>298.39695849494598</v>
      </c>
      <c r="H45" s="41">
        <v>304.18608012919145</v>
      </c>
      <c r="I45" s="41">
        <v>318.52460244576395</v>
      </c>
      <c r="J45" s="41">
        <v>329.37004806744471</v>
      </c>
      <c r="K45" s="41">
        <v>339.02484358777184</v>
      </c>
      <c r="L45" s="41">
        <v>349.19273959263114</v>
      </c>
      <c r="M45" s="41">
        <v>332.91209569946767</v>
      </c>
      <c r="N45" s="41">
        <v>349.74175814569907</v>
      </c>
      <c r="O45" s="41">
        <v>374.42910462703708</v>
      </c>
      <c r="P45" s="41">
        <v>382.67960754351475</v>
      </c>
      <c r="Q45" s="41">
        <v>406.82475375695577</v>
      </c>
      <c r="R45" s="41">
        <v>416.78884803599829</v>
      </c>
      <c r="S45" s="41">
        <v>427.96911618468414</v>
      </c>
      <c r="T45" s="41">
        <v>437.44507921535171</v>
      </c>
      <c r="U45" s="41">
        <v>437.07614531098307</v>
      </c>
      <c r="V45" s="41">
        <v>451.96306151579813</v>
      </c>
      <c r="W45" s="41">
        <v>420.97764423380369</v>
      </c>
      <c r="X45" s="41">
        <v>402.35380307906928</v>
      </c>
      <c r="Y45" s="41">
        <v>432.06030895744209</v>
      </c>
      <c r="Z45" s="41">
        <v>414.28998482711847</v>
      </c>
      <c r="AA45" s="41">
        <v>431.42657250162375</v>
      </c>
      <c r="AB45" s="41">
        <v>464.27672398468928</v>
      </c>
      <c r="AC45" s="41">
        <v>463.27556088786764</v>
      </c>
    </row>
    <row r="46" spans="4:29" ht="15">
      <c r="D46" s="3" t="s">
        <v>470</v>
      </c>
      <c r="E46" s="41">
        <v>116.53582680671397</v>
      </c>
      <c r="F46" s="41">
        <v>124.65543317392867</v>
      </c>
      <c r="G46" s="41">
        <v>126.0462466952703</v>
      </c>
      <c r="H46" s="41">
        <v>129.17833450816767</v>
      </c>
      <c r="I46" s="41">
        <v>135.06466686493806</v>
      </c>
      <c r="J46" s="41">
        <v>139.95050663890552</v>
      </c>
      <c r="K46" s="41">
        <v>145.77651436591009</v>
      </c>
      <c r="L46" s="41">
        <v>150.79143154680946</v>
      </c>
      <c r="M46" s="41">
        <v>153.7507053145556</v>
      </c>
      <c r="N46" s="41">
        <v>162.65339077195082</v>
      </c>
      <c r="O46" s="41">
        <v>167.82548684158559</v>
      </c>
      <c r="P46" s="41">
        <v>167.00332607453296</v>
      </c>
      <c r="Q46" s="41">
        <v>171.90112365280029</v>
      </c>
      <c r="R46" s="41">
        <v>177.48825416623899</v>
      </c>
      <c r="S46" s="41">
        <v>176.91631554492858</v>
      </c>
      <c r="T46" s="41">
        <v>176.12757649167096</v>
      </c>
      <c r="U46" s="41">
        <v>194.14618079470549</v>
      </c>
      <c r="V46" s="41">
        <v>211.90522540086812</v>
      </c>
      <c r="W46" s="41">
        <v>207.52254060333351</v>
      </c>
      <c r="X46" s="41">
        <v>206.20317582102663</v>
      </c>
      <c r="Y46" s="41">
        <v>218.82271626252356</v>
      </c>
      <c r="Z46" s="41">
        <v>253.92020431220107</v>
      </c>
      <c r="AA46" s="41">
        <v>262.63860384924897</v>
      </c>
      <c r="AB46" s="41">
        <v>260.22605840019037</v>
      </c>
      <c r="AC46" s="41">
        <v>264.85305812129292</v>
      </c>
    </row>
    <row r="47" spans="4:29" ht="15">
      <c r="D47" s="3" t="s">
        <v>476</v>
      </c>
      <c r="E47" s="41">
        <v>10.848646776984273</v>
      </c>
      <c r="F47" s="41">
        <v>11.020071918111318</v>
      </c>
      <c r="G47" s="41">
        <v>11.776486400885249</v>
      </c>
      <c r="H47" s="41">
        <v>11.04504828686804</v>
      </c>
      <c r="I47" s="41">
        <v>12.109542036658851</v>
      </c>
      <c r="J47" s="41">
        <v>12.39791440653293</v>
      </c>
      <c r="K47" s="41">
        <v>12.490997089826955</v>
      </c>
      <c r="L47" s="41">
        <v>13.465077832133087</v>
      </c>
      <c r="M47" s="41">
        <v>13.716717874422176</v>
      </c>
      <c r="N47" s="41">
        <v>13.836881780638581</v>
      </c>
      <c r="O47" s="41">
        <v>15.174853572032641</v>
      </c>
      <c r="P47" s="41">
        <v>16.042676403599359</v>
      </c>
      <c r="Q47" s="41">
        <v>16.924934688283887</v>
      </c>
      <c r="R47" s="41">
        <v>17.732643356766321</v>
      </c>
      <c r="S47" s="41">
        <v>17.467701671856606</v>
      </c>
      <c r="T47" s="41">
        <v>16.989430244352985</v>
      </c>
      <c r="U47" s="41">
        <v>16.036814742389282</v>
      </c>
      <c r="V47" s="41">
        <v>16.716761499130548</v>
      </c>
      <c r="W47" s="41">
        <v>16.38619476319808</v>
      </c>
      <c r="X47" s="41">
        <v>15.291715221119631</v>
      </c>
      <c r="Y47" s="41">
        <v>15.241356393221063</v>
      </c>
      <c r="Z47" s="41">
        <v>15.3011999918943</v>
      </c>
      <c r="AA47" s="41">
        <v>16.384869723552171</v>
      </c>
      <c r="AB47" s="41">
        <v>15.876881400999308</v>
      </c>
      <c r="AC47" s="41">
        <v>15.850958621806759</v>
      </c>
    </row>
    <row r="48" spans="4:29" ht="15">
      <c r="D48" s="3" t="s">
        <v>472</v>
      </c>
      <c r="E48" s="40" t="s">
        <v>127</v>
      </c>
      <c r="F48" s="40" t="s">
        <v>127</v>
      </c>
      <c r="G48" s="40" t="s">
        <v>127</v>
      </c>
      <c r="H48" s="40" t="s">
        <v>127</v>
      </c>
      <c r="I48" s="40" t="s">
        <v>127</v>
      </c>
      <c r="J48" s="40" t="s">
        <v>127</v>
      </c>
      <c r="K48" s="40" t="s">
        <v>127</v>
      </c>
      <c r="L48" s="40" t="s">
        <v>127</v>
      </c>
      <c r="M48" s="40" t="s">
        <v>127</v>
      </c>
      <c r="N48" s="40" t="s">
        <v>127</v>
      </c>
      <c r="O48" s="40" t="s">
        <v>127</v>
      </c>
      <c r="P48" s="40" t="s">
        <v>127</v>
      </c>
      <c r="Q48" s="40" t="s">
        <v>127</v>
      </c>
      <c r="R48" s="40" t="s">
        <v>127</v>
      </c>
      <c r="S48" s="40" t="s">
        <v>127</v>
      </c>
      <c r="T48" s="40" t="s">
        <v>127</v>
      </c>
      <c r="U48" s="40" t="s">
        <v>127</v>
      </c>
      <c r="V48" s="40" t="s">
        <v>127</v>
      </c>
      <c r="W48" s="40" t="s">
        <v>127</v>
      </c>
      <c r="X48" s="40" t="s">
        <v>127</v>
      </c>
      <c r="Y48" s="40" t="s">
        <v>127</v>
      </c>
      <c r="Z48" s="40" t="s">
        <v>127</v>
      </c>
      <c r="AA48" s="40" t="s">
        <v>127</v>
      </c>
      <c r="AB48" s="40" t="s">
        <v>127</v>
      </c>
      <c r="AC48" s="40" t="s">
        <v>127</v>
      </c>
    </row>
    <row r="49" spans="4:29" ht="15.75" thickBot="1">
      <c r="D49" s="36" t="s">
        <v>123</v>
      </c>
      <c r="E49" s="39">
        <f t="shared" ref="E49:AB49" si="15">SUM(E44:E47)</f>
        <v>1078.0819176174225</v>
      </c>
      <c r="F49" s="39">
        <f t="shared" si="15"/>
        <v>1085.4777439058194</v>
      </c>
      <c r="G49" s="39">
        <f t="shared" si="15"/>
        <v>1094.6965045521274</v>
      </c>
      <c r="H49" s="39">
        <f t="shared" si="15"/>
        <v>1089.3130758418556</v>
      </c>
      <c r="I49" s="39">
        <f t="shared" si="15"/>
        <v>1146.7224432437376</v>
      </c>
      <c r="J49" s="39">
        <f t="shared" si="15"/>
        <v>1159.4524501300584</v>
      </c>
      <c r="K49" s="39">
        <f t="shared" si="15"/>
        <v>1171.3211634676991</v>
      </c>
      <c r="L49" s="39">
        <f t="shared" si="15"/>
        <v>1171.1824874831939</v>
      </c>
      <c r="M49" s="39">
        <f t="shared" si="15"/>
        <v>1142.3953549296411</v>
      </c>
      <c r="N49" s="39">
        <f t="shared" si="15"/>
        <v>1177.2374947433505</v>
      </c>
      <c r="O49" s="39">
        <f t="shared" si="15"/>
        <v>1197.7839613077429</v>
      </c>
      <c r="P49" s="39">
        <f t="shared" si="15"/>
        <v>1183.5668666023585</v>
      </c>
      <c r="Q49" s="39">
        <f t="shared" si="15"/>
        <v>1223.9309009942922</v>
      </c>
      <c r="R49" s="39">
        <f t="shared" si="15"/>
        <v>1229.8461627528761</v>
      </c>
      <c r="S49" s="39">
        <f t="shared" si="15"/>
        <v>1229.5311430437</v>
      </c>
      <c r="T49" s="39">
        <f t="shared" si="15"/>
        <v>1236.4626783482247</v>
      </c>
      <c r="U49" s="39">
        <f t="shared" si="15"/>
        <v>1216.3940863054047</v>
      </c>
      <c r="V49" s="39">
        <f t="shared" si="15"/>
        <v>1251.7336670802963</v>
      </c>
      <c r="W49" s="39">
        <f t="shared" si="15"/>
        <v>1170.0171841071196</v>
      </c>
      <c r="X49" s="39">
        <f t="shared" si="15"/>
        <v>1105.6485772018814</v>
      </c>
      <c r="Y49" s="39">
        <f t="shared" si="15"/>
        <v>1154.3386874953153</v>
      </c>
      <c r="Z49" s="39">
        <f t="shared" si="15"/>
        <v>1203.9587629274483</v>
      </c>
      <c r="AA49" s="39">
        <f t="shared" si="15"/>
        <v>1237.3982137328162</v>
      </c>
      <c r="AB49" s="39">
        <f t="shared" si="15"/>
        <v>1251.1795116015708</v>
      </c>
      <c r="AC49" s="39">
        <f t="shared" ref="AC49" si="16">SUM(AC44:AC47)</f>
        <v>1205.4075565793587</v>
      </c>
    </row>
    <row r="50" spans="4:29" ht="15"/>
    <row r="51" spans="4:29" ht="15">
      <c r="D51" s="38" t="s">
        <v>126</v>
      </c>
    </row>
    <row r="52" spans="4:29" ht="15">
      <c r="D52" s="3" t="s">
        <v>473</v>
      </c>
      <c r="E52" s="4">
        <f t="shared" ref="E52:AB52" si="17">(E36-E44)/E44</f>
        <v>2.5683201698784887E-2</v>
      </c>
      <c r="F52" s="4">
        <f t="shared" si="17"/>
        <v>3.4197306477270463E-2</v>
      </c>
      <c r="G52" s="4">
        <f t="shared" si="17"/>
        <v>3.7983526069647208E-2</v>
      </c>
      <c r="H52" s="4">
        <f t="shared" si="17"/>
        <v>3.3713176789517019E-2</v>
      </c>
      <c r="I52" s="4">
        <f t="shared" si="17"/>
        <v>3.2307370257471019E-2</v>
      </c>
      <c r="J52" s="4">
        <f t="shared" si="17"/>
        <v>3.5426711462463241E-2</v>
      </c>
      <c r="K52" s="4">
        <f t="shared" si="17"/>
        <v>3.2205155088747411E-2</v>
      </c>
      <c r="L52" s="4">
        <f t="shared" si="17"/>
        <v>2.9121213463733704E-2</v>
      </c>
      <c r="M52" s="4">
        <f t="shared" si="17"/>
        <v>2.5613655836832123E-2</v>
      </c>
      <c r="N52" s="4">
        <f t="shared" si="17"/>
        <v>2.3255270513070241E-2</v>
      </c>
      <c r="O52" s="4">
        <f t="shared" si="17"/>
        <v>2.3708952613543804E-2</v>
      </c>
      <c r="P52" s="4">
        <f t="shared" si="17"/>
        <v>3.4141761005329438E-2</v>
      </c>
      <c r="Q52" s="4">
        <f t="shared" si="17"/>
        <v>2.3355479957289187E-2</v>
      </c>
      <c r="R52" s="4">
        <f t="shared" si="17"/>
        <v>1.973820833673174E-2</v>
      </c>
      <c r="S52" s="4">
        <f t="shared" si="17"/>
        <v>2.0418230020869947E-2</v>
      </c>
      <c r="T52" s="4">
        <f t="shared" si="17"/>
        <v>2.5490625216543276E-2</v>
      </c>
      <c r="U52" s="4">
        <f t="shared" si="17"/>
        <v>2.440161895205523E-2</v>
      </c>
      <c r="V52" s="4">
        <f t="shared" si="17"/>
        <v>2.765481174990353E-2</v>
      </c>
      <c r="W52" s="4">
        <f t="shared" si="17"/>
        <v>3.8376471314286238E-2</v>
      </c>
      <c r="X52" s="4">
        <f t="shared" si="17"/>
        <v>3.1829994587536964E-2</v>
      </c>
      <c r="Y52" s="4">
        <f t="shared" si="17"/>
        <v>2.134966218414237E-2</v>
      </c>
      <c r="Z52" s="4">
        <f t="shared" si="17"/>
        <v>2.6553676628047404E-3</v>
      </c>
      <c r="AA52" s="4">
        <f t="shared" si="17"/>
        <v>4.8914225056509502E-3</v>
      </c>
      <c r="AB52" s="4">
        <f t="shared" si="17"/>
        <v>4.1631941891479536E-3</v>
      </c>
      <c r="AC52" s="4">
        <f t="shared" ref="AC52" si="18">(AC36-AC44)/AC44</f>
        <v>1.119237041817828E-2</v>
      </c>
    </row>
    <row r="53" spans="4:29" ht="15">
      <c r="D53" s="3" t="s">
        <v>469</v>
      </c>
      <c r="E53" s="4">
        <f t="shared" ref="E53:AB53" si="19">(E37-E45)/E45</f>
        <v>-3.1945668648679024E-2</v>
      </c>
      <c r="F53" s="4">
        <f t="shared" si="19"/>
        <v>2.5549596532411253E-4</v>
      </c>
      <c r="G53" s="4">
        <f t="shared" si="19"/>
        <v>-1.1802525313885742E-2</v>
      </c>
      <c r="H53" s="4">
        <f t="shared" si="19"/>
        <v>-2.7380584304054625E-2</v>
      </c>
      <c r="I53" s="4">
        <f t="shared" si="19"/>
        <v>-1.2217868364560073E-2</v>
      </c>
      <c r="J53" s="4">
        <f t="shared" si="19"/>
        <v>-1.2217338678859808E-2</v>
      </c>
      <c r="K53" s="4">
        <f t="shared" si="19"/>
        <v>-1.287506874553191E-2</v>
      </c>
      <c r="L53" s="4">
        <f t="shared" si="19"/>
        <v>-1.0625623131604986E-2</v>
      </c>
      <c r="M53" s="4">
        <f t="shared" si="19"/>
        <v>-2.4952360338515958E-2</v>
      </c>
      <c r="N53" s="4">
        <f t="shared" si="19"/>
        <v>-8.8192012635930645E-3</v>
      </c>
      <c r="O53" s="4">
        <f t="shared" si="19"/>
        <v>1.1291836778191353E-2</v>
      </c>
      <c r="P53" s="4">
        <f t="shared" si="19"/>
        <v>1.0415255032751146E-2</v>
      </c>
      <c r="Q53" s="4">
        <f t="shared" si="19"/>
        <v>-1.6698332697806854E-2</v>
      </c>
      <c r="R53" s="4">
        <f t="shared" si="19"/>
        <v>-1.2342773307175897E-2</v>
      </c>
      <c r="S53" s="4">
        <f t="shared" si="19"/>
        <v>5.3930492689757317E-2</v>
      </c>
      <c r="T53" s="4">
        <f t="shared" si="19"/>
        <v>-1.785838310550129E-2</v>
      </c>
      <c r="U53" s="4">
        <f t="shared" si="19"/>
        <v>-4.8536799485512146E-3</v>
      </c>
      <c r="V53" s="4">
        <f t="shared" si="19"/>
        <v>5.5565505197921229E-3</v>
      </c>
      <c r="W53" s="4">
        <f t="shared" si="19"/>
        <v>5.3060863094263527E-2</v>
      </c>
      <c r="X53" s="4">
        <f t="shared" si="19"/>
        <v>-1.7492555229996064E-2</v>
      </c>
      <c r="Y53" s="4">
        <f t="shared" si="19"/>
        <v>4.026144348916566E-2</v>
      </c>
      <c r="Z53" s="4">
        <f t="shared" si="19"/>
        <v>1.1895291731354701E-2</v>
      </c>
      <c r="AA53" s="4">
        <f t="shared" si="19"/>
        <v>1.5283406560343625E-2</v>
      </c>
      <c r="AB53" s="4">
        <f t="shared" si="19"/>
        <v>1.7732928266531615E-2</v>
      </c>
      <c r="AC53" s="4">
        <f t="shared" ref="AC53" si="20">(AC37-AC45)/AC45</f>
        <v>-8.7633710778587601E-3</v>
      </c>
    </row>
    <row r="54" spans="4:29" ht="15">
      <c r="D54" s="3" t="s">
        <v>470</v>
      </c>
      <c r="E54" s="4">
        <f t="shared" ref="E54:AB54" si="21">(E38-E46)/E46</f>
        <v>-9.2629829794830212E-2</v>
      </c>
      <c r="F54" s="4">
        <f t="shared" si="21"/>
        <v>-9.0292398917586988E-2</v>
      </c>
      <c r="G54" s="4">
        <f t="shared" si="21"/>
        <v>-9.0104050166391794E-2</v>
      </c>
      <c r="H54" s="4">
        <f t="shared" si="21"/>
        <v>-8.9584517729752136E-2</v>
      </c>
      <c r="I54" s="4">
        <f t="shared" si="21"/>
        <v>-8.295968243304E-2</v>
      </c>
      <c r="J54" s="4">
        <f t="shared" si="21"/>
        <v>-8.5025775610799978E-2</v>
      </c>
      <c r="K54" s="4">
        <f t="shared" si="21"/>
        <v>-7.1211939542403513E-2</v>
      </c>
      <c r="L54" s="4">
        <f t="shared" si="21"/>
        <v>-6.4175012362365585E-2</v>
      </c>
      <c r="M54" s="4">
        <f t="shared" si="21"/>
        <v>-6.264177202398169E-2</v>
      </c>
      <c r="N54" s="4">
        <f t="shared" si="21"/>
        <v>-6.4035058876595621E-2</v>
      </c>
      <c r="O54" s="4">
        <f t="shared" si="21"/>
        <v>-5.6330136245187658E-2</v>
      </c>
      <c r="P54" s="4">
        <f t="shared" si="21"/>
        <v>-5.2944657167589226E-2</v>
      </c>
      <c r="Q54" s="4">
        <f t="shared" si="21"/>
        <v>-5.4756923067774417E-2</v>
      </c>
      <c r="R54" s="4">
        <f t="shared" si="21"/>
        <v>-4.1987646744488877E-2</v>
      </c>
      <c r="S54" s="4">
        <f t="shared" si="21"/>
        <v>-4.2774326248612458E-2</v>
      </c>
      <c r="T54" s="4">
        <f t="shared" si="21"/>
        <v>-2.8352848494371377E-2</v>
      </c>
      <c r="U54" s="4">
        <f t="shared" si="21"/>
        <v>-2.2423492531202759E-2</v>
      </c>
      <c r="V54" s="4">
        <f t="shared" si="21"/>
        <v>-2.4023718933869724E-2</v>
      </c>
      <c r="W54" s="4">
        <f t="shared" si="21"/>
        <v>-2.0019611987380205E-2</v>
      </c>
      <c r="X54" s="4">
        <f t="shared" si="21"/>
        <v>-2.153427272335251E-2</v>
      </c>
      <c r="Y54" s="4">
        <f t="shared" si="21"/>
        <v>-2.1872873930380857E-2</v>
      </c>
      <c r="Z54" s="4">
        <f t="shared" si="21"/>
        <v>-1.9961096625185731E-2</v>
      </c>
      <c r="AA54" s="4">
        <f t="shared" si="21"/>
        <v>-1.9796540224377438E-2</v>
      </c>
      <c r="AB54" s="4">
        <f t="shared" si="21"/>
        <v>-2.0850015422982721E-2</v>
      </c>
      <c r="AC54" s="4">
        <f t="shared" ref="AC54" si="22">(AC38-AC46)/AC46</f>
        <v>-2.5053366867748193E-2</v>
      </c>
    </row>
    <row r="55" spans="4:29" ht="15">
      <c r="D55" s="3" t="s">
        <v>476</v>
      </c>
      <c r="E55" s="37" t="s">
        <v>125</v>
      </c>
      <c r="F55" s="37" t="s">
        <v>125</v>
      </c>
      <c r="G55" s="37" t="s">
        <v>125</v>
      </c>
      <c r="H55" s="37" t="s">
        <v>125</v>
      </c>
      <c r="I55" s="37" t="s">
        <v>125</v>
      </c>
      <c r="J55" s="37" t="s">
        <v>125</v>
      </c>
      <c r="K55" s="37" t="s">
        <v>125</v>
      </c>
      <c r="L55" s="37" t="s">
        <v>125</v>
      </c>
      <c r="M55" s="37" t="s">
        <v>125</v>
      </c>
      <c r="N55" s="37" t="s">
        <v>125</v>
      </c>
      <c r="O55" s="37" t="s">
        <v>125</v>
      </c>
      <c r="P55" s="37" t="s">
        <v>125</v>
      </c>
      <c r="Q55" s="37" t="s">
        <v>125</v>
      </c>
      <c r="R55" s="37" t="s">
        <v>125</v>
      </c>
      <c r="S55" s="37" t="s">
        <v>125</v>
      </c>
      <c r="T55" s="37" t="s">
        <v>125</v>
      </c>
      <c r="U55" s="37" t="s">
        <v>125</v>
      </c>
      <c r="V55" s="37" t="s">
        <v>125</v>
      </c>
      <c r="W55" s="37" t="s">
        <v>125</v>
      </c>
      <c r="X55" s="37" t="s">
        <v>125</v>
      </c>
      <c r="Y55" s="37" t="s">
        <v>125</v>
      </c>
      <c r="Z55" s="37" t="s">
        <v>125</v>
      </c>
      <c r="AA55" s="37" t="s">
        <v>125</v>
      </c>
      <c r="AB55" s="37" t="s">
        <v>125</v>
      </c>
      <c r="AC55" s="37" t="s">
        <v>66</v>
      </c>
    </row>
    <row r="56" spans="4:29" ht="15">
      <c r="D56" s="3" t="s">
        <v>472</v>
      </c>
      <c r="E56" s="37" t="s">
        <v>124</v>
      </c>
      <c r="F56" s="37" t="s">
        <v>124</v>
      </c>
      <c r="G56" s="37" t="s">
        <v>124</v>
      </c>
      <c r="H56" s="37" t="s">
        <v>124</v>
      </c>
      <c r="I56" s="37" t="s">
        <v>124</v>
      </c>
      <c r="J56" s="37" t="s">
        <v>124</v>
      </c>
      <c r="K56" s="37" t="s">
        <v>124</v>
      </c>
      <c r="L56" s="37" t="s">
        <v>124</v>
      </c>
      <c r="M56" s="37" t="s">
        <v>124</v>
      </c>
      <c r="N56" s="37" t="s">
        <v>124</v>
      </c>
      <c r="O56" s="37" t="s">
        <v>124</v>
      </c>
      <c r="P56" s="37" t="s">
        <v>124</v>
      </c>
      <c r="Q56" s="37" t="s">
        <v>124</v>
      </c>
      <c r="R56" s="37" t="s">
        <v>124</v>
      </c>
      <c r="S56" s="37" t="s">
        <v>124</v>
      </c>
      <c r="T56" s="37" t="s">
        <v>124</v>
      </c>
      <c r="U56" s="37" t="s">
        <v>124</v>
      </c>
      <c r="V56" s="37" t="s">
        <v>124</v>
      </c>
      <c r="W56" s="37" t="s">
        <v>124</v>
      </c>
      <c r="X56" s="37" t="s">
        <v>124</v>
      </c>
      <c r="Y56" s="37" t="s">
        <v>124</v>
      </c>
      <c r="Z56" s="37" t="s">
        <v>124</v>
      </c>
      <c r="AA56" s="37" t="s">
        <v>124</v>
      </c>
      <c r="AB56" s="37" t="s">
        <v>124</v>
      </c>
      <c r="AC56" s="37" t="s">
        <v>124</v>
      </c>
    </row>
    <row r="57" spans="4:29" ht="15.75" thickBot="1">
      <c r="D57" s="36" t="s">
        <v>123</v>
      </c>
      <c r="E57" s="35">
        <f t="shared" ref="E57:AB57" si="23">(E41-E49)/E49</f>
        <v>-1.3782775092842455E-2</v>
      </c>
      <c r="F57" s="35">
        <f t="shared" si="23"/>
        <v>-7.8274740297579412E-5</v>
      </c>
      <c r="G57" s="35">
        <f t="shared" si="23"/>
        <v>-1.502087742514325E-3</v>
      </c>
      <c r="H57" s="35">
        <f t="shared" si="23"/>
        <v>-8.4497931638322834E-3</v>
      </c>
      <c r="I57" s="35">
        <f t="shared" si="23"/>
        <v>-4.5382149552861024E-3</v>
      </c>
      <c r="J57" s="35">
        <f t="shared" si="23"/>
        <v>-3.7185259423591905E-3</v>
      </c>
      <c r="K57" s="35">
        <f t="shared" si="23"/>
        <v>-4.720986393889395E-3</v>
      </c>
      <c r="L57" s="35">
        <f t="shared" si="23"/>
        <v>-6.5732883716919863E-3</v>
      </c>
      <c r="M57" s="35">
        <f t="shared" si="23"/>
        <v>-1.331457130529741E-2</v>
      </c>
      <c r="N57" s="35">
        <f t="shared" si="23"/>
        <v>-1.0361151486576502E-2</v>
      </c>
      <c r="O57" s="35">
        <f t="shared" si="23"/>
        <v>-4.3566778845817652E-3</v>
      </c>
      <c r="P57" s="35">
        <f t="shared" si="23"/>
        <v>1.6499615430066268E-4</v>
      </c>
      <c r="Q57" s="35">
        <f t="shared" si="23"/>
        <v>-1.5080282179791947E-2</v>
      </c>
      <c r="R57" s="35">
        <f t="shared" si="23"/>
        <v>-1.4745180633875163E-2</v>
      </c>
      <c r="S57" s="35">
        <f t="shared" si="23"/>
        <v>8.4934064043304652E-3</v>
      </c>
      <c r="T57" s="35">
        <f t="shared" si="23"/>
        <v>-1.1606032175954429E-2</v>
      </c>
      <c r="U57" s="35">
        <f t="shared" si="23"/>
        <v>-7.0896956221909047E-3</v>
      </c>
      <c r="V57" s="35">
        <f t="shared" si="23"/>
        <v>-2.7970406581533484E-3</v>
      </c>
      <c r="W57" s="35">
        <f t="shared" si="23"/>
        <v>1.8759885919005653E-2</v>
      </c>
      <c r="X57" s="35">
        <f t="shared" si="23"/>
        <v>-1.0342037545270777E-2</v>
      </c>
      <c r="Y57" s="35">
        <f t="shared" si="23"/>
        <v>6.7492705757100221E-3</v>
      </c>
      <c r="Z57" s="35">
        <f t="shared" si="23"/>
        <v>-1.1677847116294512E-2</v>
      </c>
      <c r="AA57" s="35">
        <f t="shared" si="23"/>
        <v>-1.003154153310809E-2</v>
      </c>
      <c r="AB57" s="35">
        <f t="shared" si="23"/>
        <v>-8.7461901590865695E-3</v>
      </c>
      <c r="AC57" s="35">
        <f t="shared" ref="AC57" si="24">(AC41-AC49)/AC49</f>
        <v>-1.7738234778702046E-2</v>
      </c>
    </row>
    <row r="58" spans="4:29" ht="15"/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C64"/>
  <sheetViews>
    <sheetView zoomScale="90" zoomScaleNormal="90" workbookViewId="0">
      <pane xSplit="4" ySplit="3" topLeftCell="E4" activePane="bottomRight" state="frozen"/>
      <selection activeCell="AF27" sqref="AF27"/>
      <selection pane="topRight" activeCell="AF27" sqref="AF27"/>
      <selection pane="bottomLeft" activeCell="AF27" sqref="AF27"/>
      <selection pane="bottomRight" activeCell="AF27" sqref="AF27"/>
    </sheetView>
  </sheetViews>
  <sheetFormatPr defaultColWidth="18.7109375" defaultRowHeight="12.75" customHeight="1"/>
  <cols>
    <col min="1" max="1" width="2.85546875" style="49" customWidth="1"/>
    <col min="2" max="2" width="5.7109375" style="49" customWidth="1"/>
    <col min="3" max="3" width="2.85546875" style="49" customWidth="1"/>
    <col min="4" max="4" width="27.85546875" style="49" customWidth="1"/>
    <col min="5" max="29" width="10.85546875" style="49" customWidth="1"/>
    <col min="30" max="16384" width="18.7109375" style="49"/>
  </cols>
  <sheetData>
    <row r="1" spans="1:29" s="86" customFormat="1" ht="12.75" customHeight="1"/>
    <row r="2" spans="1:29" ht="16.5">
      <c r="A2" s="86"/>
      <c r="B2" s="87" t="s">
        <v>478</v>
      </c>
      <c r="C2" s="505">
        <v>6</v>
      </c>
      <c r="D2" s="506" t="s">
        <v>479</v>
      </c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2"/>
      <c r="X2" s="472"/>
      <c r="Y2" s="472"/>
      <c r="Z2" s="472"/>
      <c r="AA2" s="473"/>
      <c r="AB2" s="473"/>
      <c r="AC2" s="473" t="s">
        <v>480</v>
      </c>
    </row>
    <row r="3" spans="1:29" ht="15">
      <c r="A3" s="86"/>
      <c r="B3" s="88"/>
      <c r="C3" s="88"/>
      <c r="D3" s="85"/>
      <c r="E3" s="84">
        <v>1990</v>
      </c>
      <c r="F3" s="83">
        <f t="shared" ref="F3:AC3" si="0">E3+1</f>
        <v>1991</v>
      </c>
      <c r="G3" s="83">
        <f t="shared" si="0"/>
        <v>1992</v>
      </c>
      <c r="H3" s="83">
        <f t="shared" si="0"/>
        <v>1993</v>
      </c>
      <c r="I3" s="83">
        <f t="shared" si="0"/>
        <v>1994</v>
      </c>
      <c r="J3" s="83">
        <f t="shared" si="0"/>
        <v>1995</v>
      </c>
      <c r="K3" s="83">
        <f t="shared" si="0"/>
        <v>1996</v>
      </c>
      <c r="L3" s="83">
        <f t="shared" si="0"/>
        <v>1997</v>
      </c>
      <c r="M3" s="83">
        <f t="shared" si="0"/>
        <v>1998</v>
      </c>
      <c r="N3" s="83">
        <f t="shared" si="0"/>
        <v>1999</v>
      </c>
      <c r="O3" s="83">
        <f t="shared" si="0"/>
        <v>2000</v>
      </c>
      <c r="P3" s="83">
        <f t="shared" si="0"/>
        <v>2001</v>
      </c>
      <c r="Q3" s="83">
        <f t="shared" si="0"/>
        <v>2002</v>
      </c>
      <c r="R3" s="83">
        <f t="shared" si="0"/>
        <v>2003</v>
      </c>
      <c r="S3" s="83">
        <f t="shared" si="0"/>
        <v>2004</v>
      </c>
      <c r="T3" s="83">
        <f t="shared" si="0"/>
        <v>2005</v>
      </c>
      <c r="U3" s="83">
        <f t="shared" si="0"/>
        <v>2006</v>
      </c>
      <c r="V3" s="83">
        <f t="shared" si="0"/>
        <v>2007</v>
      </c>
      <c r="W3" s="83">
        <f t="shared" si="0"/>
        <v>2008</v>
      </c>
      <c r="X3" s="83">
        <f t="shared" si="0"/>
        <v>2009</v>
      </c>
      <c r="Y3" s="83">
        <f t="shared" si="0"/>
        <v>2010</v>
      </c>
      <c r="Z3" s="83">
        <f t="shared" si="0"/>
        <v>2011</v>
      </c>
      <c r="AA3" s="83">
        <f t="shared" si="0"/>
        <v>2012</v>
      </c>
      <c r="AB3" s="83">
        <f t="shared" si="0"/>
        <v>2013</v>
      </c>
      <c r="AC3" s="83">
        <f t="shared" si="0"/>
        <v>2014</v>
      </c>
    </row>
    <row r="4" spans="1:29" s="58" customFormat="1" ht="14.25">
      <c r="B4" s="507"/>
      <c r="C4" s="507"/>
      <c r="D4" s="78" t="s">
        <v>140</v>
      </c>
      <c r="E4" s="69">
        <f>'RASA(summary)'!E41*1000</f>
        <v>1063222.9570152413</v>
      </c>
      <c r="F4" s="68">
        <f>'RASA(summary)'!F41*1000</f>
        <v>1085392.7784173163</v>
      </c>
      <c r="G4" s="68">
        <f>'RASA(summary)'!G41*1000</f>
        <v>1093052.1743508663</v>
      </c>
      <c r="H4" s="68">
        <f>'RASA(summary)'!H41*1000</f>
        <v>1080108.605660334</v>
      </c>
      <c r="I4" s="68">
        <f>'RASA(summary)'!I41*1000</f>
        <v>1141518.3703022467</v>
      </c>
      <c r="J4" s="68">
        <f>'RASA(summary)'!J41*1000</f>
        <v>1155140.9961153178</v>
      </c>
      <c r="K4" s="68">
        <f>'RASA(summary)'!K41*1000</f>
        <v>1165791.3721920934</v>
      </c>
      <c r="L4" s="68">
        <f>'RASA(summary)'!L41*1000</f>
        <v>1163483.9672570913</v>
      </c>
      <c r="M4" s="68">
        <f>'RASA(summary)'!M41*1000</f>
        <v>1127184.8505175898</v>
      </c>
      <c r="N4" s="68">
        <f>'RASA(summary)'!N41*1000</f>
        <v>1165039.9587246368</v>
      </c>
      <c r="O4" s="68">
        <f>'RASA(summary)'!O41*1000</f>
        <v>1192565.6024130066</v>
      </c>
      <c r="P4" s="68">
        <f>'RASA(summary)'!P41*1000</f>
        <v>1183762.1505837056</v>
      </c>
      <c r="Q4" s="68">
        <f>'RASA(summary)'!Q41*1000</f>
        <v>1205473.6776387312</v>
      </c>
      <c r="R4" s="68">
        <f>'RASA(summary)'!R41*1000</f>
        <v>1211711.8589312066</v>
      </c>
      <c r="S4" s="68">
        <f>'RASA(summary)'!S41*1000</f>
        <v>1239974.0507283511</v>
      </c>
      <c r="T4" s="68">
        <f>'RASA(summary)'!T41*1000</f>
        <v>1222112.2527189485</v>
      </c>
      <c r="U4" s="68">
        <f>'RASA(summary)'!U41*1000</f>
        <v>1207770.2224768663</v>
      </c>
      <c r="V4" s="68">
        <f>'RASA(summary)'!V41*1000</f>
        <v>1248232.5171202933</v>
      </c>
      <c r="W4" s="68">
        <f>'RASA(summary)'!W41*1000</f>
        <v>1191966.5730042455</v>
      </c>
      <c r="X4" s="68">
        <f>'RASA(summary)'!X41*1000</f>
        <v>1094213.9181045843</v>
      </c>
      <c r="Y4" s="68">
        <f>'RASA(summary)'!Y41*1000</f>
        <v>1162129.6316332312</v>
      </c>
      <c r="Z4" s="68">
        <f>'RASA(summary)'!Z41*1000</f>
        <v>1189899.1165596584</v>
      </c>
      <c r="AA4" s="68">
        <f>'RASA(summary)'!AA41*1000</f>
        <v>1224985.2021587617</v>
      </c>
      <c r="AB4" s="68">
        <f>'RASA(summary)'!AB41*1000</f>
        <v>1240236.4576699503</v>
      </c>
      <c r="AC4" s="68">
        <f>'RASA(summary)'!AC41*1000</f>
        <v>1184025.7543367324</v>
      </c>
    </row>
    <row r="5" spans="1:29" s="51" customFormat="1" ht="15">
      <c r="B5" s="508"/>
      <c r="C5" s="508"/>
      <c r="D5" s="57" t="s">
        <v>481</v>
      </c>
      <c r="E5" s="56">
        <f>'RASA(summary)'!E36*1000</f>
        <v>661288.44461676129</v>
      </c>
      <c r="F5" s="55">
        <f>'RASA(summary)'!F36*1000</f>
        <v>668745.47104793519</v>
      </c>
      <c r="G5" s="55">
        <f>'RASA(summary)'!G36*1000</f>
        <v>683488.0841523892</v>
      </c>
      <c r="H5" s="55">
        <f>'RASA(summary)'!H36*1000</f>
        <v>666645.36243211885</v>
      </c>
      <c r="I5" s="55">
        <f>'RASA(summary)'!I36*1000</f>
        <v>703025.71452614048</v>
      </c>
      <c r="J5" s="55">
        <f>'RASA(summary)'!J36*1000</f>
        <v>701743.86721097725</v>
      </c>
      <c r="K5" s="55">
        <f>'RASA(summary)'!K36*1000</f>
        <v>695736.01073377475</v>
      </c>
      <c r="L5" s="55">
        <f>'RASA(summary)'!L36*1000</f>
        <v>676887.22855251003</v>
      </c>
      <c r="M5" s="55">
        <f>'RASA(summary)'!M36*1000</f>
        <v>658460.208707351</v>
      </c>
      <c r="N5" s="55">
        <f>'RASA(summary)'!N36*1000</f>
        <v>666144.77221691667</v>
      </c>
      <c r="O5" s="55">
        <f>'RASA(summary)'!O36*1000</f>
        <v>655536.65114913275</v>
      </c>
      <c r="P5" s="55">
        <f>'RASA(summary)'!P36*1000</f>
        <v>638935.44510212238</v>
      </c>
      <c r="Q5" s="55">
        <f>'RASA(summary)'!Q36*1000</f>
        <v>642953.87192003254</v>
      </c>
      <c r="R5" s="55">
        <f>'RASA(summary)'!R36*1000</f>
        <v>630031.40111446497</v>
      </c>
      <c r="S5" s="55">
        <f>'RASA(summary)'!S36*1000</f>
        <v>619575.50990671967</v>
      </c>
      <c r="T5" s="55">
        <f>'RASA(summary)'!T36*1000</f>
        <v>621345.37731611892</v>
      </c>
      <c r="U5" s="55">
        <f>'RASA(summary)'!U36*1000</f>
        <v>583022.75952867547</v>
      </c>
      <c r="V5" s="55">
        <f>'RASA(summary)'!V36*1000</f>
        <v>586943.6261948836</v>
      </c>
      <c r="W5" s="55">
        <f>'RASA(summary)'!W36*1000</f>
        <v>545283.47176218696</v>
      </c>
      <c r="X5" s="55">
        <f>'RASA(summary)'!X36*1000</f>
        <v>497135.57075139933</v>
      </c>
      <c r="Y5" s="55">
        <f>'RASA(summary)'!Y36*1000</f>
        <v>498637.51638617757</v>
      </c>
      <c r="Z5" s="55">
        <f>'RASA(summary)'!Z36*1000</f>
        <v>521829.35292280465</v>
      </c>
      <c r="AA5" s="55">
        <f>'RASA(summary)'!AA36*1000</f>
        <v>529525.69378498709</v>
      </c>
      <c r="AB5" s="55">
        <f>'RASA(summary)'!AB36*1000</f>
        <v>512926.40677393583</v>
      </c>
      <c r="AC5" s="55">
        <f>'RASA(summary)'!AC36*1000</f>
        <v>466592.45181009331</v>
      </c>
    </row>
    <row r="6" spans="1:29" s="51" customFormat="1" ht="15">
      <c r="B6" s="508"/>
      <c r="C6" s="508"/>
      <c r="D6" s="57" t="s">
        <v>482</v>
      </c>
      <c r="E6" s="56">
        <f>'RASA(summary)'!E37*1000</f>
        <v>296193.37939387193</v>
      </c>
      <c r="F6" s="55">
        <f>'RASA(summary)'!F37*1000</f>
        <v>303247.31229483744</v>
      </c>
      <c r="G6" s="55">
        <f>'RASA(summary)'!G37*1000</f>
        <v>294875.12083872285</v>
      </c>
      <c r="H6" s="55">
        <f>'RASA(summary)'!H37*1000</f>
        <v>295857.28751809424</v>
      </c>
      <c r="I6" s="55">
        <f>'RASA(summary)'!I37*1000</f>
        <v>314632.91078220779</v>
      </c>
      <c r="J6" s="55">
        <f>'RASA(summary)'!J37*1000</f>
        <v>325346.0226395324</v>
      </c>
      <c r="K6" s="55">
        <f>'RASA(summary)'!K37*1000</f>
        <v>334659.87542013609</v>
      </c>
      <c r="L6" s="55">
        <f>'RASA(summary)'!L37*1000</f>
        <v>345482.34914142714</v>
      </c>
      <c r="M6" s="55">
        <f>'RASA(summary)'!M37*1000</f>
        <v>324605.15312652406</v>
      </c>
      <c r="N6" s="55">
        <f>'RASA(summary)'!N37*1000</f>
        <v>346657.31519032927</v>
      </c>
      <c r="O6" s="55">
        <f>'RASA(summary)'!O37*1000</f>
        <v>378657.09696148994</v>
      </c>
      <c r="P6" s="55">
        <f>'RASA(summary)'!P37*1000</f>
        <v>386665.31325191358</v>
      </c>
      <c r="Q6" s="55">
        <f>'RASA(summary)'!Q37*1000</f>
        <v>400031.45866901876</v>
      </c>
      <c r="R6" s="55">
        <f>'RASA(summary)'!R37*1000</f>
        <v>411644.51776773098</v>
      </c>
      <c r="S6" s="55">
        <f>'RASA(summary)'!S37*1000</f>
        <v>451049.70147652418</v>
      </c>
      <c r="T6" s="55">
        <f>'RASA(summary)'!T37*1000</f>
        <v>429633.0174031076</v>
      </c>
      <c r="U6" s="55">
        <f>'RASA(summary)'!U37*1000</f>
        <v>434954.71758849709</v>
      </c>
      <c r="V6" s="55">
        <f>'RASA(summary)'!V37*1000</f>
        <v>454474.41710019059</v>
      </c>
      <c r="W6" s="55">
        <f>'RASA(summary)'!W37*1000</f>
        <v>443315.08138023911</v>
      </c>
      <c r="X6" s="55">
        <f>'RASA(summary)'!X37*1000</f>
        <v>395315.6069567097</v>
      </c>
      <c r="Y6" s="55">
        <f>'RASA(summary)'!Y37*1000</f>
        <v>449455.68067044357</v>
      </c>
      <c r="Z6" s="55">
        <f>'RASA(summary)'!Z37*1000</f>
        <v>419218.08505801554</v>
      </c>
      <c r="AA6" s="55">
        <f>'RASA(summary)'!AA37*1000</f>
        <v>438020.24021010165</v>
      </c>
      <c r="AB6" s="55">
        <f>'RASA(summary)'!AB37*1000</f>
        <v>472509.70982693008</v>
      </c>
      <c r="AC6" s="55">
        <f>'RASA(summary)'!AC37*1000</f>
        <v>459215.70523650409</v>
      </c>
    </row>
    <row r="7" spans="1:29" s="51" customFormat="1" ht="15">
      <c r="B7" s="508"/>
      <c r="C7" s="508"/>
      <c r="D7" s="57" t="s">
        <v>483</v>
      </c>
      <c r="E7" s="56">
        <f>'RASA(summary)'!E38*1000</f>
        <v>105741.13300460824</v>
      </c>
      <c r="F7" s="55">
        <f>'RASA(summary)'!F38*1000</f>
        <v>113399.99507454369</v>
      </c>
      <c r="G7" s="55">
        <f>'RASA(summary)'!G38*1000</f>
        <v>114688.96935975426</v>
      </c>
      <c r="H7" s="55">
        <f>'RASA(summary)'!H38*1000</f>
        <v>117605.95571012086</v>
      </c>
      <c r="I7" s="55">
        <f>'RASA(summary)'!I38*1000</f>
        <v>123859.74499389846</v>
      </c>
      <c r="J7" s="55">
        <f>'RASA(summary)'!J38*1000</f>
        <v>128051.10626480817</v>
      </c>
      <c r="K7" s="55">
        <f>'RASA(summary)'!K38*1000</f>
        <v>135395.48603818257</v>
      </c>
      <c r="L7" s="55">
        <f>'RASA(summary)'!L38*1000</f>
        <v>141114.38956315417</v>
      </c>
      <c r="M7" s="55">
        <f>'RASA(summary)'!M38*1000</f>
        <v>144119.48868371482</v>
      </c>
      <c r="N7" s="55">
        <f>'RASA(summary)'!N38*1000</f>
        <v>152237.87131739105</v>
      </c>
      <c r="O7" s="55">
        <f>'RASA(summary)'!O38*1000</f>
        <v>158371.85430238413</v>
      </c>
      <c r="P7" s="55">
        <f>'RASA(summary)'!P38*1000</f>
        <v>158161.3922296697</v>
      </c>
      <c r="Q7" s="55">
        <f>'RASA(summary)'!Q38*1000</f>
        <v>162488.34704967993</v>
      </c>
      <c r="R7" s="55">
        <f>'RASA(summary)'!R38*1000</f>
        <v>170035.94004901088</v>
      </c>
      <c r="S7" s="55">
        <f>'RASA(summary)'!S38*1000</f>
        <v>169348.83934510735</v>
      </c>
      <c r="T7" s="55">
        <f>'RASA(summary)'!T38*1000</f>
        <v>171133.8579997218</v>
      </c>
      <c r="U7" s="55">
        <f>'RASA(summary)'!U38*1000</f>
        <v>189792.74535969386</v>
      </c>
      <c r="V7" s="55">
        <f>'RASA(summary)'!V38*1000</f>
        <v>206814.47382521935</v>
      </c>
      <c r="W7" s="55">
        <f>'RASA(summary)'!W38*1000</f>
        <v>203368.01986181943</v>
      </c>
      <c r="X7" s="55">
        <f>'RASA(summary)'!X38*1000</f>
        <v>201762.74039647524</v>
      </c>
      <c r="Y7" s="55">
        <f>'RASA(summary)'!Y38*1000</f>
        <v>214036.43457660987</v>
      </c>
      <c r="Z7" s="55">
        <f>'RASA(summary)'!Z38*1000</f>
        <v>248851.67857883833</v>
      </c>
      <c r="AA7" s="55">
        <f>'RASA(summary)'!AA38*1000</f>
        <v>257439.26816367297</v>
      </c>
      <c r="AB7" s="55">
        <f>'RASA(summary)'!AB38*1000</f>
        <v>254800.34106908439</v>
      </c>
      <c r="AC7" s="55">
        <f>'RASA(summary)'!AC38*1000</f>
        <v>258217.59729013513</v>
      </c>
    </row>
    <row r="8" spans="1:29" s="66" customFormat="1" ht="15">
      <c r="B8" s="509"/>
      <c r="C8" s="509"/>
      <c r="D8" s="57" t="s">
        <v>484</v>
      </c>
      <c r="E8" s="82" t="str">
        <f>'RASA(summary)'!E39</f>
        <v>NA</v>
      </c>
      <c r="F8" s="81" t="str">
        <f>'RASA(summary)'!F39</f>
        <v>NA</v>
      </c>
      <c r="G8" s="81" t="str">
        <f>'RASA(summary)'!G39</f>
        <v>NA</v>
      </c>
      <c r="H8" s="81" t="str">
        <f>'RASA(summary)'!H39</f>
        <v>NA</v>
      </c>
      <c r="I8" s="81" t="str">
        <f>'RASA(summary)'!I39</f>
        <v>NA</v>
      </c>
      <c r="J8" s="81" t="str">
        <f>'RASA(summary)'!J39</f>
        <v>NA</v>
      </c>
      <c r="K8" s="81" t="str">
        <f>'RASA(summary)'!K39</f>
        <v>NA</v>
      </c>
      <c r="L8" s="81" t="str">
        <f>'RASA(summary)'!L39</f>
        <v>NA</v>
      </c>
      <c r="M8" s="81" t="str">
        <f>'RASA(summary)'!M39</f>
        <v>NA</v>
      </c>
      <c r="N8" s="81" t="str">
        <f>'RASA(summary)'!N39</f>
        <v>NA</v>
      </c>
      <c r="O8" s="81" t="str">
        <f>'RASA(summary)'!O39</f>
        <v>NA</v>
      </c>
      <c r="P8" s="81" t="str">
        <f>'RASA(summary)'!P39</f>
        <v>NA</v>
      </c>
      <c r="Q8" s="81" t="str">
        <f>'RASA(summary)'!Q39</f>
        <v>NA</v>
      </c>
      <c r="R8" s="81" t="str">
        <f>'RASA(summary)'!R39</f>
        <v>NA</v>
      </c>
      <c r="S8" s="81" t="str">
        <f>'RASA(summary)'!S39</f>
        <v>NA</v>
      </c>
      <c r="T8" s="81" t="str">
        <f>'RASA(summary)'!T39</f>
        <v>NA</v>
      </c>
      <c r="U8" s="81" t="str">
        <f>'RASA(summary)'!U39</f>
        <v>NA</v>
      </c>
      <c r="V8" s="81" t="str">
        <f>'RASA(summary)'!V39</f>
        <v>NA</v>
      </c>
      <c r="W8" s="81" t="str">
        <f>'RASA(summary)'!W39</f>
        <v>NA</v>
      </c>
      <c r="X8" s="81" t="str">
        <f>'RASA(summary)'!X39</f>
        <v>NA</v>
      </c>
      <c r="Y8" s="81" t="str">
        <f>'RASA(summary)'!Y39</f>
        <v>NA</v>
      </c>
      <c r="Z8" s="81" t="str">
        <f>'RASA(summary)'!Z39</f>
        <v>NA</v>
      </c>
      <c r="AA8" s="81" t="str">
        <f>'RASA(summary)'!AA39</f>
        <v>NA</v>
      </c>
      <c r="AB8" s="81" t="str">
        <f>'RASA(summary)'!AB39</f>
        <v>NA</v>
      </c>
      <c r="AC8" s="81" t="str">
        <f>'RASA(summary)'!AC39</f>
        <v>NA</v>
      </c>
    </row>
    <row r="9" spans="1:29" s="62" customFormat="1" ht="15">
      <c r="A9" s="66"/>
      <c r="B9" s="509"/>
      <c r="C9" s="509"/>
      <c r="D9" s="54" t="s">
        <v>472</v>
      </c>
      <c r="E9" s="80" t="str">
        <f>IF(ISTEXT('RASA(summary)'!E40),'RASA(summary)'!E40,'RASA(summary)'!E40*1000)</f>
        <v>IE</v>
      </c>
      <c r="F9" s="79" t="str">
        <f>IF(ISTEXT('RASA(summary)'!F40),'RASA(summary)'!F40,'RASA(summary)'!F40*1000)</f>
        <v>IE</v>
      </c>
      <c r="G9" s="79" t="str">
        <f>IF(ISTEXT('RASA(summary)'!G40),'RASA(summary)'!G40,'RASA(summary)'!G40*1000)</f>
        <v>IE</v>
      </c>
      <c r="H9" s="79" t="str">
        <f>IF(ISTEXT('RASA(summary)'!H40),'RASA(summary)'!H40,'RASA(summary)'!H40*1000)</f>
        <v>IE</v>
      </c>
      <c r="I9" s="79" t="str">
        <f>IF(ISTEXT('RASA(summary)'!I40),'RASA(summary)'!I40,'RASA(summary)'!I40*1000)</f>
        <v>IE</v>
      </c>
      <c r="J9" s="79" t="str">
        <f>IF(ISTEXT('RASA(summary)'!J40),'RASA(summary)'!J40,'RASA(summary)'!J40*1000)</f>
        <v>IE</v>
      </c>
      <c r="K9" s="79" t="str">
        <f>IF(ISTEXT('RASA(summary)'!K40),'RASA(summary)'!K40,'RASA(summary)'!K40*1000)</f>
        <v>IE</v>
      </c>
      <c r="L9" s="79" t="str">
        <f>IF(ISTEXT('RASA(summary)'!L40),'RASA(summary)'!L40,'RASA(summary)'!L40*1000)</f>
        <v>IE</v>
      </c>
      <c r="M9" s="79" t="str">
        <f>IF(ISTEXT('RASA(summary)'!M40),'RASA(summary)'!M40,'RASA(summary)'!M40*1000)</f>
        <v>IE</v>
      </c>
      <c r="N9" s="79" t="str">
        <f>IF(ISTEXT('RASA(summary)'!N40),'RASA(summary)'!N40,'RASA(summary)'!N40*1000)</f>
        <v>IE</v>
      </c>
      <c r="O9" s="79" t="str">
        <f>IF(ISTEXT('RASA(summary)'!O40),'RASA(summary)'!O40,'RASA(summary)'!O40*1000)</f>
        <v>IE</v>
      </c>
      <c r="P9" s="79" t="str">
        <f>IF(ISTEXT('RASA(summary)'!P40),'RASA(summary)'!P40,'RASA(summary)'!P40*1000)</f>
        <v>IE</v>
      </c>
      <c r="Q9" s="79" t="str">
        <f>IF(ISTEXT('RASA(summary)'!Q40),'RASA(summary)'!Q40,'RASA(summary)'!Q40*1000)</f>
        <v>IE</v>
      </c>
      <c r="R9" s="79" t="str">
        <f>IF(ISTEXT('RASA(summary)'!R40),'RASA(summary)'!R40,'RASA(summary)'!R40*1000)</f>
        <v>IE</v>
      </c>
      <c r="S9" s="79" t="str">
        <f>IF(ISTEXT('RASA(summary)'!S40),'RASA(summary)'!S40,'RASA(summary)'!S40*1000)</f>
        <v>IE</v>
      </c>
      <c r="T9" s="79" t="str">
        <f>IF(ISTEXT('RASA(summary)'!T40),'RASA(summary)'!T40,'RASA(summary)'!T40*1000)</f>
        <v>IE</v>
      </c>
      <c r="U9" s="79" t="str">
        <f>IF(ISTEXT('RASA(summary)'!U40),'RASA(summary)'!U40,'RASA(summary)'!U40*1000)</f>
        <v>IE</v>
      </c>
      <c r="V9" s="79" t="str">
        <f>IF(ISTEXT('RASA(summary)'!V40),'RASA(summary)'!V40,'RASA(summary)'!V40*1000)</f>
        <v>IE</v>
      </c>
      <c r="W9" s="79" t="str">
        <f>IF(ISTEXT('RASA(summary)'!W40),'RASA(summary)'!W40,'RASA(summary)'!W40*1000)</f>
        <v>IE</v>
      </c>
      <c r="X9" s="79" t="str">
        <f>IF(ISTEXT('RASA(summary)'!X40),'RASA(summary)'!X40,'RASA(summary)'!X40*1000)</f>
        <v>IE</v>
      </c>
      <c r="Y9" s="79" t="str">
        <f>IF(ISTEXT('RASA(summary)'!Y40),'RASA(summary)'!Y40,'RASA(summary)'!Y40*1000)</f>
        <v>IE</v>
      </c>
      <c r="Z9" s="79" t="str">
        <f>IF(ISTEXT('RASA(summary)'!Z40),'RASA(summary)'!Z40,'RASA(summary)'!Z40*1000)</f>
        <v>IE</v>
      </c>
      <c r="AA9" s="79" t="str">
        <f>IF(ISTEXT('RASA(summary)'!AA40),'RASA(summary)'!AA40,'RASA(summary)'!AA40*1000)</f>
        <v>IE</v>
      </c>
      <c r="AB9" s="79" t="str">
        <f>IF(ISTEXT('RASA(summary)'!AB40),'RASA(summary)'!AB40,'RASA(summary)'!AB40*1000)</f>
        <v>IE</v>
      </c>
      <c r="AC9" s="79" t="str">
        <f>IF(ISTEXT('RASA(summary)'!AC40),'RASA(summary)'!AC40,'RASA(summary)'!AC40*1000)</f>
        <v>IE</v>
      </c>
    </row>
    <row r="10" spans="1:29" s="58" customFormat="1" ht="14.25">
      <c r="A10" s="74"/>
      <c r="B10" s="78"/>
      <c r="C10" s="78"/>
      <c r="D10" s="78" t="s">
        <v>139</v>
      </c>
      <c r="E10" s="60">
        <f>'RASA(summary)'!E49*1000</f>
        <v>1078081.9176174225</v>
      </c>
      <c r="F10" s="59">
        <f>'RASA(summary)'!F49*1000</f>
        <v>1085477.7439058193</v>
      </c>
      <c r="G10" s="59">
        <f>'RASA(summary)'!G49*1000</f>
        <v>1094696.5045521273</v>
      </c>
      <c r="H10" s="59">
        <f>'RASA(summary)'!H49*1000</f>
        <v>1089313.0758418557</v>
      </c>
      <c r="I10" s="59">
        <f>'RASA(summary)'!I49*1000</f>
        <v>1146722.4432437376</v>
      </c>
      <c r="J10" s="59">
        <f>'RASA(summary)'!J49*1000</f>
        <v>1159452.4501300585</v>
      </c>
      <c r="K10" s="59">
        <f>'RASA(summary)'!K49*1000</f>
        <v>1171321.1634676992</v>
      </c>
      <c r="L10" s="59">
        <f>'RASA(summary)'!L49*1000</f>
        <v>1171182.4874831939</v>
      </c>
      <c r="M10" s="59">
        <f>'RASA(summary)'!M49*1000</f>
        <v>1142395.3549296411</v>
      </c>
      <c r="N10" s="59">
        <f>'RASA(summary)'!N49*1000</f>
        <v>1177237.4947433504</v>
      </c>
      <c r="O10" s="59">
        <f>'RASA(summary)'!O49*1000</f>
        <v>1197783.9613077429</v>
      </c>
      <c r="P10" s="59">
        <f>'RASA(summary)'!P49*1000</f>
        <v>1183566.8666023584</v>
      </c>
      <c r="Q10" s="59">
        <f>'RASA(summary)'!Q49*1000</f>
        <v>1223930.9009942922</v>
      </c>
      <c r="R10" s="59">
        <f>'RASA(summary)'!R49*1000</f>
        <v>1229846.1627528761</v>
      </c>
      <c r="S10" s="59">
        <f>'RASA(summary)'!S49*1000</f>
        <v>1229531.1430436999</v>
      </c>
      <c r="T10" s="59">
        <f>'RASA(summary)'!T49*1000</f>
        <v>1236462.6783482246</v>
      </c>
      <c r="U10" s="59">
        <f>'RASA(summary)'!U49*1000</f>
        <v>1216394.0863054048</v>
      </c>
      <c r="V10" s="59">
        <f>'RASA(summary)'!V49*1000</f>
        <v>1251733.6670802962</v>
      </c>
      <c r="W10" s="59">
        <f>'RASA(summary)'!W49*1000</f>
        <v>1170017.1841071197</v>
      </c>
      <c r="X10" s="59">
        <f>'RASA(summary)'!X49*1000</f>
        <v>1105648.5772018814</v>
      </c>
      <c r="Y10" s="59">
        <f>'RASA(summary)'!Y49*1000</f>
        <v>1154338.6874953152</v>
      </c>
      <c r="Z10" s="59">
        <f>'RASA(summary)'!Z49*1000</f>
        <v>1203958.7629274484</v>
      </c>
      <c r="AA10" s="59">
        <f>'RASA(summary)'!AA49*1000</f>
        <v>1237398.2137328163</v>
      </c>
      <c r="AB10" s="59">
        <f>'RASA(summary)'!AB49*1000</f>
        <v>1251179.5116015708</v>
      </c>
      <c r="AC10" s="59">
        <f>'RASA(summary)'!AC49*1000</f>
        <v>1205407.5565793586</v>
      </c>
    </row>
    <row r="11" spans="1:29" s="51" customFormat="1" ht="15">
      <c r="A11" s="66"/>
      <c r="B11" s="509"/>
      <c r="C11" s="509"/>
      <c r="D11" s="57" t="s">
        <v>481</v>
      </c>
      <c r="E11" s="56">
        <f>'RASA(summary)'!E44*1000</f>
        <v>644729.72114733292</v>
      </c>
      <c r="F11" s="55">
        <f>'RASA(summary)'!F44*1000</f>
        <v>646632.38519334979</v>
      </c>
      <c r="G11" s="55">
        <f>'RASA(summary)'!G44*1000</f>
        <v>658476.81296102586</v>
      </c>
      <c r="H11" s="55">
        <f>'RASA(summary)'!H44*1000</f>
        <v>644903.6129176286</v>
      </c>
      <c r="I11" s="55">
        <f>'RASA(summary)'!I44*1000</f>
        <v>681023.63189637661</v>
      </c>
      <c r="J11" s="55">
        <f>'RASA(summary)'!J44*1000</f>
        <v>677733.98101717525</v>
      </c>
      <c r="K11" s="55">
        <f>'RASA(summary)'!K44*1000</f>
        <v>674028.80842419004</v>
      </c>
      <c r="L11" s="55">
        <f>'RASA(summary)'!L44*1000</f>
        <v>657733.23851162021</v>
      </c>
      <c r="M11" s="55">
        <f>'RASA(summary)'!M44*1000</f>
        <v>642015.83604119578</v>
      </c>
      <c r="N11" s="55">
        <f>'RASA(summary)'!N44*1000</f>
        <v>651005.46404506185</v>
      </c>
      <c r="O11" s="55">
        <f>'RASA(summary)'!O44*1000</f>
        <v>640354.51626708766</v>
      </c>
      <c r="P11" s="55">
        <f>'RASA(summary)'!P44*1000</f>
        <v>617841.25658071123</v>
      </c>
      <c r="Q11" s="55">
        <f>'RASA(summary)'!Q44*1000</f>
        <v>628280.08889625221</v>
      </c>
      <c r="R11" s="55">
        <f>'RASA(summary)'!R44*1000</f>
        <v>617836.41719387239</v>
      </c>
      <c r="S11" s="55">
        <f>'RASA(summary)'!S44*1000</f>
        <v>607178.00964223058</v>
      </c>
      <c r="T11" s="55">
        <f>'RASA(summary)'!T44*1000</f>
        <v>605900.5923968493</v>
      </c>
      <c r="U11" s="55">
        <f>'RASA(summary)'!U44*1000</f>
        <v>569134.94545732706</v>
      </c>
      <c r="V11" s="55">
        <f>'RASA(summary)'!V44*1000</f>
        <v>571148.61866449937</v>
      </c>
      <c r="W11" s="55">
        <f>'RASA(summary)'!W44*1000</f>
        <v>525130.8045067843</v>
      </c>
      <c r="X11" s="55">
        <f>'RASA(summary)'!X44*1000</f>
        <v>481799.88308066578</v>
      </c>
      <c r="Y11" s="55">
        <f>'RASA(summary)'!Y44*1000</f>
        <v>488214.30588212854</v>
      </c>
      <c r="Z11" s="55">
        <f>'RASA(summary)'!Z44*1000</f>
        <v>520447.37379623449</v>
      </c>
      <c r="AA11" s="55">
        <f>'RASA(summary)'!AA44*1000</f>
        <v>526948.16765839129</v>
      </c>
      <c r="AB11" s="55">
        <f>'RASA(summary)'!AB44*1000</f>
        <v>510799.84781569184</v>
      </c>
      <c r="AC11" s="55">
        <f>'RASA(summary)'!AC44*1000</f>
        <v>461427.97894839151</v>
      </c>
    </row>
    <row r="12" spans="1:29" s="51" customFormat="1" ht="15">
      <c r="A12" s="66"/>
      <c r="B12" s="509"/>
      <c r="C12" s="509"/>
      <c r="D12" s="57" t="s">
        <v>482</v>
      </c>
      <c r="E12" s="56">
        <f>'RASA(summary)'!E45*1000</f>
        <v>305967.72288639139</v>
      </c>
      <c r="F12" s="55">
        <f>'RASA(summary)'!F45*1000</f>
        <v>303169.85362042952</v>
      </c>
      <c r="G12" s="55">
        <f>'RASA(summary)'!G45*1000</f>
        <v>298396.95849494595</v>
      </c>
      <c r="H12" s="55">
        <f>'RASA(summary)'!H45*1000</f>
        <v>304186.08012919145</v>
      </c>
      <c r="I12" s="55">
        <f>'RASA(summary)'!I45*1000</f>
        <v>318524.60244576394</v>
      </c>
      <c r="J12" s="55">
        <f>'RASA(summary)'!J45*1000</f>
        <v>329370.0480674447</v>
      </c>
      <c r="K12" s="55">
        <f>'RASA(summary)'!K45*1000</f>
        <v>339024.84358777181</v>
      </c>
      <c r="L12" s="55">
        <f>'RASA(summary)'!L45*1000</f>
        <v>349192.73959263111</v>
      </c>
      <c r="M12" s="55">
        <f>'RASA(summary)'!M45*1000</f>
        <v>332912.0956994677</v>
      </c>
      <c r="N12" s="55">
        <f>'RASA(summary)'!N45*1000</f>
        <v>349741.75814569904</v>
      </c>
      <c r="O12" s="55">
        <f>'RASA(summary)'!O45*1000</f>
        <v>374429.10462703707</v>
      </c>
      <c r="P12" s="55">
        <f>'RASA(summary)'!P45*1000</f>
        <v>382679.60754351475</v>
      </c>
      <c r="Q12" s="55">
        <f>'RASA(summary)'!Q45*1000</f>
        <v>406824.75375695579</v>
      </c>
      <c r="R12" s="55">
        <f>'RASA(summary)'!R45*1000</f>
        <v>416788.84803599829</v>
      </c>
      <c r="S12" s="55">
        <f>'RASA(summary)'!S45*1000</f>
        <v>427969.11618468416</v>
      </c>
      <c r="T12" s="55">
        <f>'RASA(summary)'!T45*1000</f>
        <v>437445.07921535172</v>
      </c>
      <c r="U12" s="55">
        <f>'RASA(summary)'!U45*1000</f>
        <v>437076.14531098306</v>
      </c>
      <c r="V12" s="55">
        <f>'RASA(summary)'!V45*1000</f>
        <v>451963.06151579815</v>
      </c>
      <c r="W12" s="55">
        <f>'RASA(summary)'!W45*1000</f>
        <v>420977.64423380367</v>
      </c>
      <c r="X12" s="55">
        <f>'RASA(summary)'!X45*1000</f>
        <v>402353.8030790693</v>
      </c>
      <c r="Y12" s="55">
        <f>'RASA(summary)'!Y45*1000</f>
        <v>432060.30895744212</v>
      </c>
      <c r="Z12" s="55">
        <f>'RASA(summary)'!Z45*1000</f>
        <v>414289.98482711846</v>
      </c>
      <c r="AA12" s="55">
        <f>'RASA(summary)'!AA45*1000</f>
        <v>431426.57250162377</v>
      </c>
      <c r="AB12" s="55">
        <f>'RASA(summary)'!AB45*1000</f>
        <v>464276.72398468928</v>
      </c>
      <c r="AC12" s="55">
        <f>'RASA(summary)'!AC45*1000</f>
        <v>463275.56088786764</v>
      </c>
    </row>
    <row r="13" spans="1:29" s="66" customFormat="1" ht="15">
      <c r="B13" s="509"/>
      <c r="C13" s="509"/>
      <c r="D13" s="57" t="s">
        <v>483</v>
      </c>
      <c r="E13" s="56">
        <f>'RASA(summary)'!E46*1000</f>
        <v>116535.82680671397</v>
      </c>
      <c r="F13" s="55">
        <f>'RASA(summary)'!F46*1000</f>
        <v>124655.43317392867</v>
      </c>
      <c r="G13" s="55">
        <f>'RASA(summary)'!G46*1000</f>
        <v>126046.2466952703</v>
      </c>
      <c r="H13" s="55">
        <f>'RASA(summary)'!H46*1000</f>
        <v>129178.33450816767</v>
      </c>
      <c r="I13" s="55">
        <f>'RASA(summary)'!I46*1000</f>
        <v>135064.66686493807</v>
      </c>
      <c r="J13" s="55">
        <f>'RASA(summary)'!J46*1000</f>
        <v>139950.50663890553</v>
      </c>
      <c r="K13" s="55">
        <f>'RASA(summary)'!K46*1000</f>
        <v>145776.51436591009</v>
      </c>
      <c r="L13" s="55">
        <f>'RASA(summary)'!L46*1000</f>
        <v>150791.43154680947</v>
      </c>
      <c r="M13" s="55">
        <f>'RASA(summary)'!M46*1000</f>
        <v>153750.70531455561</v>
      </c>
      <c r="N13" s="55">
        <f>'RASA(summary)'!N46*1000</f>
        <v>162653.39077195083</v>
      </c>
      <c r="O13" s="55">
        <f>'RASA(summary)'!O46*1000</f>
        <v>167825.48684158557</v>
      </c>
      <c r="P13" s="55">
        <f>'RASA(summary)'!P46*1000</f>
        <v>167003.32607453296</v>
      </c>
      <c r="Q13" s="55">
        <f>'RASA(summary)'!Q46*1000</f>
        <v>171901.12365280031</v>
      </c>
      <c r="R13" s="55">
        <f>'RASA(summary)'!R46*1000</f>
        <v>177488.254166239</v>
      </c>
      <c r="S13" s="55">
        <f>'RASA(summary)'!S46*1000</f>
        <v>176916.31554492857</v>
      </c>
      <c r="T13" s="55">
        <f>'RASA(summary)'!T46*1000</f>
        <v>176127.57649167097</v>
      </c>
      <c r="U13" s="55">
        <f>'RASA(summary)'!U46*1000</f>
        <v>194146.18079470549</v>
      </c>
      <c r="V13" s="55">
        <f>'RASA(summary)'!V46*1000</f>
        <v>211905.2254008681</v>
      </c>
      <c r="W13" s="55">
        <f>'RASA(summary)'!W46*1000</f>
        <v>207522.5406033335</v>
      </c>
      <c r="X13" s="55">
        <f>'RASA(summary)'!X46*1000</f>
        <v>206203.17582102664</v>
      </c>
      <c r="Y13" s="55">
        <f>'RASA(summary)'!Y46*1000</f>
        <v>218822.71626252355</v>
      </c>
      <c r="Z13" s="55">
        <f>'RASA(summary)'!Z46*1000</f>
        <v>253920.20431220107</v>
      </c>
      <c r="AA13" s="55">
        <f>'RASA(summary)'!AA46*1000</f>
        <v>262638.60384924896</v>
      </c>
      <c r="AB13" s="55">
        <f>'RASA(summary)'!AB46*1000</f>
        <v>260226.05840019038</v>
      </c>
      <c r="AC13" s="55">
        <f>'RASA(summary)'!AC46*1000</f>
        <v>264853.05812129291</v>
      </c>
    </row>
    <row r="14" spans="1:29" s="66" customFormat="1" ht="15">
      <c r="B14" s="509"/>
      <c r="C14" s="509"/>
      <c r="D14" s="57" t="s">
        <v>484</v>
      </c>
      <c r="E14" s="56">
        <f>'RASA(summary)'!E47*1000</f>
        <v>10848.646776984273</v>
      </c>
      <c r="F14" s="55">
        <f>'RASA(summary)'!F47*1000</f>
        <v>11020.071918111318</v>
      </c>
      <c r="G14" s="55">
        <f>'RASA(summary)'!G47*1000</f>
        <v>11776.486400885249</v>
      </c>
      <c r="H14" s="55">
        <f>'RASA(summary)'!H47*1000</f>
        <v>11045.048286868039</v>
      </c>
      <c r="I14" s="55">
        <f>'RASA(summary)'!I47*1000</f>
        <v>12109.542036658851</v>
      </c>
      <c r="J14" s="55">
        <f>'RASA(summary)'!J47*1000</f>
        <v>12397.914406532929</v>
      </c>
      <c r="K14" s="55">
        <f>'RASA(summary)'!K47*1000</f>
        <v>12490.997089826955</v>
      </c>
      <c r="L14" s="55">
        <f>'RASA(summary)'!L47*1000</f>
        <v>13465.077832133087</v>
      </c>
      <c r="M14" s="55">
        <f>'RASA(summary)'!M47*1000</f>
        <v>13716.717874422176</v>
      </c>
      <c r="N14" s="55">
        <f>'RASA(summary)'!N47*1000</f>
        <v>13836.881780638581</v>
      </c>
      <c r="O14" s="55">
        <f>'RASA(summary)'!O47*1000</f>
        <v>15174.85357203264</v>
      </c>
      <c r="P14" s="55">
        <f>'RASA(summary)'!P47*1000</f>
        <v>16042.676403599358</v>
      </c>
      <c r="Q14" s="55">
        <f>'RASA(summary)'!Q47*1000</f>
        <v>16924.934688283887</v>
      </c>
      <c r="R14" s="55">
        <f>'RASA(summary)'!R47*1000</f>
        <v>17732.643356766323</v>
      </c>
      <c r="S14" s="55">
        <f>'RASA(summary)'!S47*1000</f>
        <v>17467.701671856605</v>
      </c>
      <c r="T14" s="55">
        <f>'RASA(summary)'!T47*1000</f>
        <v>16989.430244352985</v>
      </c>
      <c r="U14" s="55">
        <f>'RASA(summary)'!U47*1000</f>
        <v>16036.814742389282</v>
      </c>
      <c r="V14" s="55">
        <f>'RASA(summary)'!V47*1000</f>
        <v>16716.761499130549</v>
      </c>
      <c r="W14" s="55">
        <f>'RASA(summary)'!W47*1000</f>
        <v>16386.19476319808</v>
      </c>
      <c r="X14" s="55">
        <f>'RASA(summary)'!X47*1000</f>
        <v>15291.715221119632</v>
      </c>
      <c r="Y14" s="55">
        <f>'RASA(summary)'!Y47*1000</f>
        <v>15241.356393221062</v>
      </c>
      <c r="Z14" s="55">
        <f>'RASA(summary)'!Z47*1000</f>
        <v>15301.1999918943</v>
      </c>
      <c r="AA14" s="55">
        <f>'RASA(summary)'!AA47*1000</f>
        <v>16384.869723552172</v>
      </c>
      <c r="AB14" s="55">
        <f>'RASA(summary)'!AB47*1000</f>
        <v>15876.881400999308</v>
      </c>
      <c r="AC14" s="55">
        <f>'RASA(summary)'!AC47*1000</f>
        <v>15850.95862180676</v>
      </c>
    </row>
    <row r="15" spans="1:29" s="62" customFormat="1" ht="15">
      <c r="A15" s="66"/>
      <c r="B15" s="509"/>
      <c r="C15" s="509"/>
      <c r="D15" s="54" t="s">
        <v>485</v>
      </c>
      <c r="E15" s="80" t="str">
        <f>'RASA(summary)'!E48</f>
        <v>IE</v>
      </c>
      <c r="F15" s="79" t="str">
        <f>'RASA(summary)'!F48</f>
        <v>IE</v>
      </c>
      <c r="G15" s="79" t="str">
        <f>'RASA(summary)'!G48</f>
        <v>IE</v>
      </c>
      <c r="H15" s="79" t="str">
        <f>'RASA(summary)'!H48</f>
        <v>IE</v>
      </c>
      <c r="I15" s="79" t="str">
        <f>'RASA(summary)'!I48</f>
        <v>IE</v>
      </c>
      <c r="J15" s="79" t="str">
        <f>'RASA(summary)'!J48</f>
        <v>IE</v>
      </c>
      <c r="K15" s="79" t="str">
        <f>'RASA(summary)'!K48</f>
        <v>IE</v>
      </c>
      <c r="L15" s="79" t="str">
        <f>'RASA(summary)'!L48</f>
        <v>IE</v>
      </c>
      <c r="M15" s="79" t="str">
        <f>'RASA(summary)'!M48</f>
        <v>IE</v>
      </c>
      <c r="N15" s="79" t="str">
        <f>'RASA(summary)'!N48</f>
        <v>IE</v>
      </c>
      <c r="O15" s="79" t="str">
        <f>'RASA(summary)'!O48</f>
        <v>IE</v>
      </c>
      <c r="P15" s="79" t="str">
        <f>'RASA(summary)'!P48</f>
        <v>IE</v>
      </c>
      <c r="Q15" s="79" t="str">
        <f>'RASA(summary)'!Q48</f>
        <v>IE</v>
      </c>
      <c r="R15" s="79" t="str">
        <f>'RASA(summary)'!R48</f>
        <v>IE</v>
      </c>
      <c r="S15" s="79" t="str">
        <f>'RASA(summary)'!S48</f>
        <v>IE</v>
      </c>
      <c r="T15" s="79" t="str">
        <f>'RASA(summary)'!T48</f>
        <v>IE</v>
      </c>
      <c r="U15" s="79" t="str">
        <f>'RASA(summary)'!U48</f>
        <v>IE</v>
      </c>
      <c r="V15" s="79" t="str">
        <f>'RASA(summary)'!V48</f>
        <v>IE</v>
      </c>
      <c r="W15" s="79" t="str">
        <f>'RASA(summary)'!W48</f>
        <v>IE</v>
      </c>
      <c r="X15" s="79" t="str">
        <f>'RASA(summary)'!X48</f>
        <v>IE</v>
      </c>
      <c r="Y15" s="79" t="str">
        <f>'RASA(summary)'!Y48</f>
        <v>IE</v>
      </c>
      <c r="Z15" s="79" t="str">
        <f>'RASA(summary)'!Z48</f>
        <v>IE</v>
      </c>
      <c r="AA15" s="79" t="str">
        <f>'RASA(summary)'!AA48</f>
        <v>IE</v>
      </c>
      <c r="AB15" s="79" t="str">
        <f>'RASA(summary)'!AB48</f>
        <v>IE</v>
      </c>
      <c r="AC15" s="79" t="str">
        <f>'RASA(summary)'!AC48</f>
        <v>IE</v>
      </c>
    </row>
    <row r="16" spans="1:29" s="74" customFormat="1" ht="14.25">
      <c r="B16" s="78"/>
      <c r="C16" s="78"/>
      <c r="D16" s="78" t="s">
        <v>138</v>
      </c>
      <c r="E16" s="60">
        <f t="shared" ref="E16:AB16" si="1">E4-E10</f>
        <v>-14858.960602181265</v>
      </c>
      <c r="F16" s="59">
        <f t="shared" si="1"/>
        <v>-84.965488502988592</v>
      </c>
      <c r="G16" s="59">
        <f t="shared" si="1"/>
        <v>-1644.3302012609784</v>
      </c>
      <c r="H16" s="59">
        <f t="shared" si="1"/>
        <v>-9204.4701815217268</v>
      </c>
      <c r="I16" s="59">
        <f t="shared" si="1"/>
        <v>-5204.0729414909147</v>
      </c>
      <c r="J16" s="59">
        <f t="shared" si="1"/>
        <v>-4311.4540147406515</v>
      </c>
      <c r="K16" s="59">
        <f t="shared" si="1"/>
        <v>-5529.7912756057922</v>
      </c>
      <c r="L16" s="59">
        <f t="shared" si="1"/>
        <v>-7698.5202261025552</v>
      </c>
      <c r="M16" s="59">
        <f t="shared" si="1"/>
        <v>-15210.50441205129</v>
      </c>
      <c r="N16" s="59">
        <f t="shared" si="1"/>
        <v>-12197.53601871361</v>
      </c>
      <c r="O16" s="59">
        <f t="shared" si="1"/>
        <v>-5218.3588947362732</v>
      </c>
      <c r="P16" s="59">
        <f t="shared" si="1"/>
        <v>195.28398134722374</v>
      </c>
      <c r="Q16" s="59">
        <f t="shared" si="1"/>
        <v>-18457.223355561029</v>
      </c>
      <c r="R16" s="59">
        <f t="shared" si="1"/>
        <v>-18134.303821669426</v>
      </c>
      <c r="S16" s="59">
        <f t="shared" si="1"/>
        <v>10442.907684651203</v>
      </c>
      <c r="T16" s="59">
        <f t="shared" si="1"/>
        <v>-14350.425629276084</v>
      </c>
      <c r="U16" s="59">
        <f t="shared" si="1"/>
        <v>-8623.8638285384513</v>
      </c>
      <c r="V16" s="59">
        <f t="shared" si="1"/>
        <v>-3501.1499600028619</v>
      </c>
      <c r="W16" s="59">
        <f t="shared" si="1"/>
        <v>21949.388897125842</v>
      </c>
      <c r="X16" s="59">
        <f t="shared" si="1"/>
        <v>-11434.659097297117</v>
      </c>
      <c r="Y16" s="59">
        <f t="shared" si="1"/>
        <v>7790.9441379159689</v>
      </c>
      <c r="Z16" s="59">
        <f t="shared" si="1"/>
        <v>-14059.646367789945</v>
      </c>
      <c r="AA16" s="59">
        <f t="shared" si="1"/>
        <v>-12413.011574054603</v>
      </c>
      <c r="AB16" s="59">
        <f t="shared" si="1"/>
        <v>-10943.053931620438</v>
      </c>
      <c r="AC16" s="59">
        <f t="shared" ref="AC16" si="2">AC4-AC10</f>
        <v>-21381.802242626203</v>
      </c>
    </row>
    <row r="17" spans="1:29" s="66" customFormat="1" ht="15">
      <c r="B17" s="509"/>
      <c r="C17" s="509"/>
      <c r="D17" s="57" t="s">
        <v>481</v>
      </c>
      <c r="E17" s="56">
        <f t="shared" ref="E17:AB17" si="3">E5-E11</f>
        <v>16558.723469428369</v>
      </c>
      <c r="F17" s="55">
        <f t="shared" si="3"/>
        <v>22113.085854585399</v>
      </c>
      <c r="G17" s="55">
        <f t="shared" si="3"/>
        <v>25011.271191363339</v>
      </c>
      <c r="H17" s="55">
        <f t="shared" si="3"/>
        <v>21741.74951449025</v>
      </c>
      <c r="I17" s="55">
        <f t="shared" si="3"/>
        <v>22002.082629763871</v>
      </c>
      <c r="J17" s="55">
        <f t="shared" si="3"/>
        <v>24009.886193801998</v>
      </c>
      <c r="K17" s="55">
        <f t="shared" si="3"/>
        <v>21707.202309584711</v>
      </c>
      <c r="L17" s="55">
        <f t="shared" si="3"/>
        <v>19153.990040889825</v>
      </c>
      <c r="M17" s="55">
        <f t="shared" si="3"/>
        <v>16444.372666155221</v>
      </c>
      <c r="N17" s="55">
        <f t="shared" si="3"/>
        <v>15139.30817185482</v>
      </c>
      <c r="O17" s="55">
        <f t="shared" si="3"/>
        <v>15182.134882045095</v>
      </c>
      <c r="P17" s="55">
        <f t="shared" si="3"/>
        <v>21094.188521411153</v>
      </c>
      <c r="Q17" s="55">
        <f t="shared" si="3"/>
        <v>14673.783023780328</v>
      </c>
      <c r="R17" s="55">
        <f t="shared" si="3"/>
        <v>12194.983920592582</v>
      </c>
      <c r="S17" s="55">
        <f t="shared" si="3"/>
        <v>12397.500264489092</v>
      </c>
      <c r="T17" s="55">
        <f t="shared" si="3"/>
        <v>15444.784919269616</v>
      </c>
      <c r="U17" s="55">
        <f t="shared" si="3"/>
        <v>13887.814071348403</v>
      </c>
      <c r="V17" s="55">
        <f t="shared" si="3"/>
        <v>15795.007530384231</v>
      </c>
      <c r="W17" s="55">
        <f t="shared" si="3"/>
        <v>20152.667255402659</v>
      </c>
      <c r="X17" s="55">
        <f t="shared" si="3"/>
        <v>15335.687670733547</v>
      </c>
      <c r="Y17" s="55">
        <f t="shared" si="3"/>
        <v>10423.210504049028</v>
      </c>
      <c r="Z17" s="55">
        <f t="shared" si="3"/>
        <v>1381.9791265701642</v>
      </c>
      <c r="AA17" s="55">
        <f t="shared" si="3"/>
        <v>2577.5261265957961</v>
      </c>
      <c r="AB17" s="55">
        <f t="shared" si="3"/>
        <v>2126.5589582439861</v>
      </c>
      <c r="AC17" s="55">
        <f t="shared" ref="AC17" si="4">AC5-AC11</f>
        <v>5164.4728617017972</v>
      </c>
    </row>
    <row r="18" spans="1:29" s="66" customFormat="1" ht="15">
      <c r="B18" s="509"/>
      <c r="C18" s="509"/>
      <c r="D18" s="57" t="s">
        <v>482</v>
      </c>
      <c r="E18" s="56">
        <f t="shared" ref="E18:AB18" si="5">E6-E12</f>
        <v>-9774.3434925194597</v>
      </c>
      <c r="F18" s="55">
        <f t="shared" si="5"/>
        <v>77.45867440791335</v>
      </c>
      <c r="G18" s="55">
        <f t="shared" si="5"/>
        <v>-3521.8376562230987</v>
      </c>
      <c r="H18" s="55">
        <f t="shared" si="5"/>
        <v>-8328.7926110972185</v>
      </c>
      <c r="I18" s="55">
        <f t="shared" si="5"/>
        <v>-3891.6916635561502</v>
      </c>
      <c r="J18" s="55">
        <f t="shared" si="5"/>
        <v>-4024.0254279123037</v>
      </c>
      <c r="K18" s="55">
        <f t="shared" si="5"/>
        <v>-4364.9681676357286</v>
      </c>
      <c r="L18" s="55">
        <f t="shared" si="5"/>
        <v>-3710.3904512039735</v>
      </c>
      <c r="M18" s="55">
        <f t="shared" si="5"/>
        <v>-8306.9425729436334</v>
      </c>
      <c r="N18" s="55">
        <f t="shared" si="5"/>
        <v>-3084.4429553697701</v>
      </c>
      <c r="O18" s="55">
        <f t="shared" si="5"/>
        <v>4227.9923344528652</v>
      </c>
      <c r="P18" s="55">
        <f t="shared" si="5"/>
        <v>3985.7057083988329</v>
      </c>
      <c r="Q18" s="55">
        <f t="shared" si="5"/>
        <v>-6793.2950879370328</v>
      </c>
      <c r="R18" s="55">
        <f t="shared" si="5"/>
        <v>-5144.3302682673093</v>
      </c>
      <c r="S18" s="55">
        <f t="shared" si="5"/>
        <v>23080.58529184002</v>
      </c>
      <c r="T18" s="55">
        <f t="shared" si="5"/>
        <v>-7812.0618122441228</v>
      </c>
      <c r="U18" s="55">
        <f t="shared" si="5"/>
        <v>-2121.4277224859688</v>
      </c>
      <c r="V18" s="55">
        <f t="shared" si="5"/>
        <v>2511.3555843924405</v>
      </c>
      <c r="W18" s="55">
        <f t="shared" si="5"/>
        <v>22337.437146435434</v>
      </c>
      <c r="X18" s="55">
        <f t="shared" si="5"/>
        <v>-7038.1961223596008</v>
      </c>
      <c r="Y18" s="55">
        <f t="shared" si="5"/>
        <v>17395.371713001456</v>
      </c>
      <c r="Z18" s="55">
        <f t="shared" si="5"/>
        <v>4928.1002308970783</v>
      </c>
      <c r="AA18" s="55">
        <f t="shared" si="5"/>
        <v>6593.6677084778785</v>
      </c>
      <c r="AB18" s="55">
        <f t="shared" si="5"/>
        <v>8232.9858422407997</v>
      </c>
      <c r="AC18" s="55">
        <f t="shared" ref="AC18" si="6">AC6-AC12</f>
        <v>-4059.8556513635558</v>
      </c>
    </row>
    <row r="19" spans="1:29" s="66" customFormat="1" ht="15">
      <c r="B19" s="509"/>
      <c r="C19" s="509"/>
      <c r="D19" s="57" t="s">
        <v>483</v>
      </c>
      <c r="E19" s="56">
        <f t="shared" ref="E19:AB19" si="7">E7-E13</f>
        <v>-10794.693802105729</v>
      </c>
      <c r="F19" s="55">
        <f t="shared" si="7"/>
        <v>-11255.438099384977</v>
      </c>
      <c r="G19" s="55">
        <f t="shared" si="7"/>
        <v>-11357.277335516032</v>
      </c>
      <c r="H19" s="55">
        <f t="shared" si="7"/>
        <v>-11572.378798046804</v>
      </c>
      <c r="I19" s="55">
        <f t="shared" si="7"/>
        <v>-11204.921871039609</v>
      </c>
      <c r="J19" s="55">
        <f t="shared" si="7"/>
        <v>-11899.400374097357</v>
      </c>
      <c r="K19" s="55">
        <f t="shared" si="7"/>
        <v>-10381.028327727516</v>
      </c>
      <c r="L19" s="55">
        <f t="shared" si="7"/>
        <v>-9677.0419836553046</v>
      </c>
      <c r="M19" s="55">
        <f t="shared" si="7"/>
        <v>-9631.2166308407905</v>
      </c>
      <c r="N19" s="55">
        <f t="shared" si="7"/>
        <v>-10415.519454559777</v>
      </c>
      <c r="O19" s="55">
        <f t="shared" si="7"/>
        <v>-9453.6325392014405</v>
      </c>
      <c r="P19" s="55">
        <f t="shared" si="7"/>
        <v>-8841.9338448632625</v>
      </c>
      <c r="Q19" s="55">
        <f t="shared" si="7"/>
        <v>-9412.7766031203791</v>
      </c>
      <c r="R19" s="55">
        <f t="shared" si="7"/>
        <v>-7452.3141172281175</v>
      </c>
      <c r="S19" s="55">
        <f t="shared" si="7"/>
        <v>-7567.4761998212198</v>
      </c>
      <c r="T19" s="55">
        <f t="shared" si="7"/>
        <v>-4993.7184919491701</v>
      </c>
      <c r="U19" s="55">
        <f t="shared" si="7"/>
        <v>-4353.4354350116337</v>
      </c>
      <c r="V19" s="55">
        <f t="shared" si="7"/>
        <v>-5090.7515756487555</v>
      </c>
      <c r="W19" s="55">
        <f t="shared" si="7"/>
        <v>-4154.5207415140758</v>
      </c>
      <c r="X19" s="55">
        <f t="shared" si="7"/>
        <v>-4440.4354245513969</v>
      </c>
      <c r="Y19" s="55">
        <f t="shared" si="7"/>
        <v>-4786.2816859136801</v>
      </c>
      <c r="Z19" s="55">
        <f t="shared" si="7"/>
        <v>-5068.5257333627378</v>
      </c>
      <c r="AA19" s="55">
        <f t="shared" si="7"/>
        <v>-5199.3356855759921</v>
      </c>
      <c r="AB19" s="55">
        <f t="shared" si="7"/>
        <v>-5425.7173311059887</v>
      </c>
      <c r="AC19" s="55">
        <f t="shared" ref="AC19" si="8">AC7-AC13</f>
        <v>-6635.4608311577758</v>
      </c>
    </row>
    <row r="20" spans="1:29" s="66" customFormat="1" ht="15">
      <c r="B20" s="509"/>
      <c r="C20" s="509"/>
      <c r="D20" s="57" t="s">
        <v>486</v>
      </c>
      <c r="E20" s="56">
        <f t="shared" ref="E20:AB20" si="9">-E14</f>
        <v>-10848.646776984273</v>
      </c>
      <c r="F20" s="55">
        <f t="shared" si="9"/>
        <v>-11020.071918111318</v>
      </c>
      <c r="G20" s="55">
        <f t="shared" si="9"/>
        <v>-11776.486400885249</v>
      </c>
      <c r="H20" s="55">
        <f t="shared" si="9"/>
        <v>-11045.048286868039</v>
      </c>
      <c r="I20" s="55">
        <f t="shared" si="9"/>
        <v>-12109.542036658851</v>
      </c>
      <c r="J20" s="55">
        <f t="shared" si="9"/>
        <v>-12397.914406532929</v>
      </c>
      <c r="K20" s="55">
        <f t="shared" si="9"/>
        <v>-12490.997089826955</v>
      </c>
      <c r="L20" s="55">
        <f t="shared" si="9"/>
        <v>-13465.077832133087</v>
      </c>
      <c r="M20" s="55">
        <f t="shared" si="9"/>
        <v>-13716.717874422176</v>
      </c>
      <c r="N20" s="55">
        <f t="shared" si="9"/>
        <v>-13836.881780638581</v>
      </c>
      <c r="O20" s="55">
        <f t="shared" si="9"/>
        <v>-15174.85357203264</v>
      </c>
      <c r="P20" s="55">
        <f t="shared" si="9"/>
        <v>-16042.676403599358</v>
      </c>
      <c r="Q20" s="55">
        <f t="shared" si="9"/>
        <v>-16924.934688283887</v>
      </c>
      <c r="R20" s="55">
        <f t="shared" si="9"/>
        <v>-17732.643356766323</v>
      </c>
      <c r="S20" s="55">
        <f t="shared" si="9"/>
        <v>-17467.701671856605</v>
      </c>
      <c r="T20" s="55">
        <f t="shared" si="9"/>
        <v>-16989.430244352985</v>
      </c>
      <c r="U20" s="55">
        <f t="shared" si="9"/>
        <v>-16036.814742389282</v>
      </c>
      <c r="V20" s="55">
        <f t="shared" si="9"/>
        <v>-16716.761499130549</v>
      </c>
      <c r="W20" s="55">
        <f t="shared" si="9"/>
        <v>-16386.19476319808</v>
      </c>
      <c r="X20" s="55">
        <f t="shared" si="9"/>
        <v>-15291.715221119632</v>
      </c>
      <c r="Y20" s="55">
        <f t="shared" si="9"/>
        <v>-15241.356393221062</v>
      </c>
      <c r="Z20" s="55">
        <f t="shared" si="9"/>
        <v>-15301.1999918943</v>
      </c>
      <c r="AA20" s="55">
        <f t="shared" si="9"/>
        <v>-16384.869723552172</v>
      </c>
      <c r="AB20" s="55">
        <f t="shared" si="9"/>
        <v>-15876.881400999308</v>
      </c>
      <c r="AC20" s="55">
        <f t="shared" ref="AC20" si="10">-AC14</f>
        <v>-15850.95862180676</v>
      </c>
    </row>
    <row r="21" spans="1:29" s="75" customFormat="1" ht="15.75" thickBot="1">
      <c r="A21" s="66"/>
      <c r="B21" s="509"/>
      <c r="C21" s="509"/>
      <c r="D21" s="65" t="s">
        <v>485</v>
      </c>
      <c r="E21" s="77" t="s">
        <v>137</v>
      </c>
      <c r="F21" s="76" t="s">
        <v>136</v>
      </c>
      <c r="G21" s="76" t="s">
        <v>136</v>
      </c>
      <c r="H21" s="76" t="s">
        <v>136</v>
      </c>
      <c r="I21" s="76" t="s">
        <v>136</v>
      </c>
      <c r="J21" s="76" t="s">
        <v>136</v>
      </c>
      <c r="K21" s="76" t="s">
        <v>136</v>
      </c>
      <c r="L21" s="76" t="s">
        <v>136</v>
      </c>
      <c r="M21" s="76" t="s">
        <v>136</v>
      </c>
      <c r="N21" s="76" t="s">
        <v>136</v>
      </c>
      <c r="O21" s="76" t="s">
        <v>136</v>
      </c>
      <c r="P21" s="76" t="s">
        <v>136</v>
      </c>
      <c r="Q21" s="76" t="s">
        <v>136</v>
      </c>
      <c r="R21" s="76" t="s">
        <v>136</v>
      </c>
      <c r="S21" s="76" t="s">
        <v>136</v>
      </c>
      <c r="T21" s="76" t="s">
        <v>136</v>
      </c>
      <c r="U21" s="76" t="s">
        <v>136</v>
      </c>
      <c r="V21" s="76" t="s">
        <v>136</v>
      </c>
      <c r="W21" s="76" t="s">
        <v>136</v>
      </c>
      <c r="X21" s="76" t="s">
        <v>136</v>
      </c>
      <c r="Y21" s="76" t="s">
        <v>136</v>
      </c>
      <c r="Z21" s="76" t="s">
        <v>136</v>
      </c>
      <c r="AA21" s="76" t="s">
        <v>136</v>
      </c>
      <c r="AB21" s="76" t="s">
        <v>136</v>
      </c>
      <c r="AC21" s="76" t="s">
        <v>136</v>
      </c>
    </row>
    <row r="22" spans="1:29" s="74" customFormat="1" ht="15" thickTop="1">
      <c r="B22" s="78"/>
      <c r="C22" s="78"/>
      <c r="D22" s="510" t="s">
        <v>487</v>
      </c>
      <c r="E22" s="60">
        <v>-7573.4151456664413</v>
      </c>
      <c r="F22" s="59">
        <v>8849.7607125822014</v>
      </c>
      <c r="G22" s="59">
        <v>9110.5275975198238</v>
      </c>
      <c r="H22" s="59">
        <v>7337.522448622005</v>
      </c>
      <c r="I22" s="59">
        <v>3738.4314863204754</v>
      </c>
      <c r="J22" s="59">
        <v>3811.4625162057932</v>
      </c>
      <c r="K22" s="59">
        <v>1424.8200223621559</v>
      </c>
      <c r="L22" s="59">
        <v>-2504.4261706087814</v>
      </c>
      <c r="M22" s="59">
        <v>-2468.0829908750693</v>
      </c>
      <c r="N22" s="59">
        <v>1748.1901550347563</v>
      </c>
      <c r="O22" s="59">
        <v>3791.6028317829796</v>
      </c>
      <c r="P22" s="59">
        <v>6275.622794303802</v>
      </c>
      <c r="Q22" s="59">
        <v>29.966801206619682</v>
      </c>
      <c r="R22" s="59">
        <v>-3789.7296552393695</v>
      </c>
      <c r="S22" s="59">
        <v>12616.547774017054</v>
      </c>
      <c r="T22" s="59">
        <v>-3508.601506111349</v>
      </c>
      <c r="U22" s="59">
        <v>7319.5485346076393</v>
      </c>
      <c r="V22" s="59">
        <v>7501.020832202048</v>
      </c>
      <c r="W22" s="59">
        <v>12286.119807150304</v>
      </c>
      <c r="X22" s="59">
        <v>5040.3936458890494</v>
      </c>
      <c r="Y22" s="59">
        <v>16920.279936201954</v>
      </c>
      <c r="Z22" s="59">
        <v>4283.3212156768459</v>
      </c>
      <c r="AA22" s="59">
        <v>8773.3575490063286</v>
      </c>
      <c r="AB22" s="59">
        <v>8495.5681875416376</v>
      </c>
      <c r="AC22" s="59">
        <v>8495.5681875416376</v>
      </c>
    </row>
    <row r="23" spans="1:29" s="66" customFormat="1" ht="15">
      <c r="B23" s="509"/>
      <c r="C23" s="509"/>
      <c r="D23" s="57" t="s">
        <v>481</v>
      </c>
      <c r="E23" s="56">
        <v>1421.7042410785843</v>
      </c>
      <c r="F23" s="55">
        <v>8993.0158090389104</v>
      </c>
      <c r="G23" s="55">
        <v>8775.3713325871886</v>
      </c>
      <c r="H23" s="55">
        <v>8767.1073123758106</v>
      </c>
      <c r="I23" s="55">
        <v>8926.9978257038674</v>
      </c>
      <c r="J23" s="55">
        <v>7210.1799625436879</v>
      </c>
      <c r="K23" s="55">
        <v>3840.3431416068061</v>
      </c>
      <c r="L23" s="55">
        <v>4393.7021990457051</v>
      </c>
      <c r="M23" s="55">
        <v>1183.5233362476429</v>
      </c>
      <c r="N23" s="55">
        <v>433.56596878097832</v>
      </c>
      <c r="O23" s="55">
        <v>835.38668972002984</v>
      </c>
      <c r="P23" s="55">
        <v>3973.1122120640994</v>
      </c>
      <c r="Q23" s="55">
        <v>1161.175584576511</v>
      </c>
      <c r="R23" s="55">
        <v>-4051.6013087884271</v>
      </c>
      <c r="S23" s="55">
        <v>566.13948856131344</v>
      </c>
      <c r="T23" s="55">
        <v>480.72984147161878</v>
      </c>
      <c r="U23" s="55">
        <v>875.45269048412865</v>
      </c>
      <c r="V23" s="55">
        <v>621.54499202800878</v>
      </c>
      <c r="W23" s="55">
        <v>533.86884794678485</v>
      </c>
      <c r="X23" s="55">
        <v>402.9369137057185</v>
      </c>
      <c r="Y23" s="55">
        <v>-1107.7141295969379</v>
      </c>
      <c r="Z23" s="55">
        <v>-1030.3516613043139</v>
      </c>
      <c r="AA23" s="55">
        <v>-440.81131519277056</v>
      </c>
      <c r="AB23" s="55">
        <v>894.22821815929728</v>
      </c>
      <c r="AC23" s="55">
        <v>894.22821815929728</v>
      </c>
    </row>
    <row r="24" spans="1:29" s="66" customFormat="1" ht="15">
      <c r="B24" s="509"/>
      <c r="C24" s="509"/>
      <c r="D24" s="57" t="s">
        <v>482</v>
      </c>
      <c r="E24" s="56">
        <v>-8995.1193867450329</v>
      </c>
      <c r="F24" s="55">
        <v>-143.25509645672119</v>
      </c>
      <c r="G24" s="55">
        <v>335.15626493265137</v>
      </c>
      <c r="H24" s="55">
        <v>-1429.5848637538293</v>
      </c>
      <c r="I24" s="55">
        <v>-5188.5663393833884</v>
      </c>
      <c r="J24" s="55">
        <v>-3398.7174463379438</v>
      </c>
      <c r="K24" s="55">
        <v>-2415.5231192446513</v>
      </c>
      <c r="L24" s="55">
        <v>-6898.1283696544724</v>
      </c>
      <c r="M24" s="55">
        <v>-3651.6063271227044</v>
      </c>
      <c r="N24" s="55">
        <v>1314.624186253789</v>
      </c>
      <c r="O24" s="55">
        <v>2956.2161420629659</v>
      </c>
      <c r="P24" s="55">
        <v>2302.5105822396831</v>
      </c>
      <c r="Q24" s="55">
        <v>-1131.2087833698977</v>
      </c>
      <c r="R24" s="55">
        <v>261.87165354909678</v>
      </c>
      <c r="S24" s="55">
        <v>12050.408285455749</v>
      </c>
      <c r="T24" s="55">
        <v>-3989.3313475829868</v>
      </c>
      <c r="U24" s="55">
        <v>6444.0958441235489</v>
      </c>
      <c r="V24" s="55">
        <v>6879.4758401740464</v>
      </c>
      <c r="W24" s="55">
        <v>11752.250959203442</v>
      </c>
      <c r="X24" s="55">
        <v>4637.456732183331</v>
      </c>
      <c r="Y24" s="55">
        <v>18353.784652545568</v>
      </c>
      <c r="Z24" s="55">
        <v>6327.212896549805</v>
      </c>
      <c r="AA24" s="55">
        <v>10201.060326400326</v>
      </c>
      <c r="AB24" s="55">
        <v>8817.7093874590628</v>
      </c>
      <c r="AC24" s="55">
        <v>8817.7093874590628</v>
      </c>
    </row>
    <row r="25" spans="1:29" s="62" customFormat="1" ht="15">
      <c r="A25" s="66"/>
      <c r="B25" s="509"/>
      <c r="C25" s="509"/>
      <c r="D25" s="54" t="s">
        <v>483</v>
      </c>
      <c r="E25" s="53">
        <v>7.2949054204703608E-12</v>
      </c>
      <c r="F25" s="52">
        <v>1.1880274541908875E-11</v>
      </c>
      <c r="G25" s="52">
        <v>-1.5006662579253316E-11</v>
      </c>
      <c r="H25" s="52">
        <v>2.2718419738036268E-11</v>
      </c>
      <c r="I25" s="52">
        <v>-2.9179621681881445E-12</v>
      </c>
      <c r="J25" s="52">
        <v>4.9188505120885865E-11</v>
      </c>
      <c r="K25" s="52">
        <v>1.3547681495159243E-12</v>
      </c>
      <c r="L25" s="52">
        <v>-1.4589810840940722E-11</v>
      </c>
      <c r="M25" s="52">
        <v>-7.503331289626658E-12</v>
      </c>
      <c r="N25" s="52">
        <v>-1.104657106528369E-11</v>
      </c>
      <c r="O25" s="52">
        <v>-1.5631940186722204E-11</v>
      </c>
      <c r="P25" s="52">
        <v>2.0321522242738865E-11</v>
      </c>
      <c r="Q25" s="52">
        <v>6.2527760746888816E-12</v>
      </c>
      <c r="R25" s="52">
        <v>-3.9184063401383654E-11</v>
      </c>
      <c r="S25" s="52">
        <v>-7.920183027939249E-12</v>
      </c>
      <c r="T25" s="52">
        <v>1.9175179962379236E-11</v>
      </c>
      <c r="U25" s="52">
        <v>-3.8767211663071066E-11</v>
      </c>
      <c r="V25" s="52">
        <v>-6.4612019438451772E-12</v>
      </c>
      <c r="W25" s="52">
        <v>7.7534423326142132E-11</v>
      </c>
      <c r="X25" s="52">
        <v>0</v>
      </c>
      <c r="Y25" s="52">
        <v>-325.7905867466738</v>
      </c>
      <c r="Z25" s="52">
        <v>-1013.5400195686453</v>
      </c>
      <c r="AA25" s="52">
        <v>-986.89146220122734</v>
      </c>
      <c r="AB25" s="52">
        <v>-1216.3694180767225</v>
      </c>
      <c r="AC25" s="52">
        <v>-1216.3694180767225</v>
      </c>
    </row>
    <row r="26" spans="1:29" s="58" customFormat="1" ht="14.25">
      <c r="A26" s="74"/>
      <c r="B26" s="78"/>
      <c r="C26" s="78"/>
      <c r="D26" s="78" t="s">
        <v>488</v>
      </c>
      <c r="E26" s="60">
        <v>260.08840866620568</v>
      </c>
      <c r="F26" s="59">
        <v>313.70402762122524</v>
      </c>
      <c r="G26" s="59">
        <v>319.09855615289825</v>
      </c>
      <c r="H26" s="59">
        <v>315.73627498140627</v>
      </c>
      <c r="I26" s="59">
        <v>361.66754623291473</v>
      </c>
      <c r="J26" s="59">
        <v>409.6484827469647</v>
      </c>
      <c r="K26" s="59">
        <v>442.12850155094367</v>
      </c>
      <c r="L26" s="59">
        <v>446.73096334812362</v>
      </c>
      <c r="M26" s="59">
        <v>448.70682725139932</v>
      </c>
      <c r="N26" s="59">
        <v>446.93014356127878</v>
      </c>
      <c r="O26" s="59">
        <v>508.19416422499791</v>
      </c>
      <c r="P26" s="59">
        <v>581.85753708499897</v>
      </c>
      <c r="Q26" s="59">
        <v>617.22442715999944</v>
      </c>
      <c r="R26" s="59">
        <v>620.61023419999549</v>
      </c>
      <c r="S26" s="59">
        <v>650.10562539999785</v>
      </c>
      <c r="T26" s="59">
        <v>-1057.612621156665</v>
      </c>
      <c r="U26" s="59">
        <v>-1131.4836782553321</v>
      </c>
      <c r="V26" s="59">
        <v>-1361.3840939526672</v>
      </c>
      <c r="W26" s="59">
        <v>-1043.9354382123406</v>
      </c>
      <c r="X26" s="59">
        <v>-900.52855980266588</v>
      </c>
      <c r="Y26" s="59">
        <v>-1283.789917681328</v>
      </c>
      <c r="Z26" s="59">
        <v>-1589.0060157619951</v>
      </c>
      <c r="AA26" s="59">
        <v>-1800.6414502963362</v>
      </c>
      <c r="AB26" s="59">
        <v>-1900.2728456548639</v>
      </c>
      <c r="AC26" s="59">
        <v>-1900.2728456548639</v>
      </c>
    </row>
    <row r="27" spans="1:29" s="51" customFormat="1" ht="15">
      <c r="A27" s="66"/>
      <c r="B27" s="509"/>
      <c r="C27" s="509"/>
      <c r="D27" s="57" t="s">
        <v>481</v>
      </c>
      <c r="E27" s="56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  <c r="W27" s="55">
        <v>0</v>
      </c>
      <c r="X27" s="55">
        <v>0</v>
      </c>
      <c r="Y27" s="55">
        <v>0</v>
      </c>
      <c r="Z27" s="55">
        <v>0</v>
      </c>
      <c r="AA27" s="55">
        <v>0</v>
      </c>
      <c r="AB27" s="55">
        <v>0</v>
      </c>
      <c r="AC27" s="55">
        <v>0</v>
      </c>
    </row>
    <row r="28" spans="1:29" s="51" customFormat="1" ht="15">
      <c r="A28" s="66"/>
      <c r="B28" s="509"/>
      <c r="C28" s="509"/>
      <c r="D28" s="57" t="s">
        <v>482</v>
      </c>
      <c r="E28" s="56">
        <v>260.08840866620568</v>
      </c>
      <c r="F28" s="55">
        <v>313.70402762122524</v>
      </c>
      <c r="G28" s="55">
        <v>319.09855615289825</v>
      </c>
      <c r="H28" s="55">
        <v>315.73627498140627</v>
      </c>
      <c r="I28" s="55">
        <v>361.66754623291473</v>
      </c>
      <c r="J28" s="55">
        <v>409.6484827469647</v>
      </c>
      <c r="K28" s="55">
        <v>442.12850155094367</v>
      </c>
      <c r="L28" s="55">
        <v>446.73096334812362</v>
      </c>
      <c r="M28" s="55">
        <v>448.70682725139932</v>
      </c>
      <c r="N28" s="55">
        <v>446.93014356127878</v>
      </c>
      <c r="O28" s="55">
        <v>508.19416422499791</v>
      </c>
      <c r="P28" s="55">
        <v>581.85753708499897</v>
      </c>
      <c r="Q28" s="55">
        <v>617.22442715999944</v>
      </c>
      <c r="R28" s="55">
        <v>620.61023419999549</v>
      </c>
      <c r="S28" s="55">
        <v>650.10562539999785</v>
      </c>
      <c r="T28" s="55">
        <v>-1057.612621156665</v>
      </c>
      <c r="U28" s="55">
        <v>-1131.4836782553321</v>
      </c>
      <c r="V28" s="55">
        <v>-1361.3840939526672</v>
      </c>
      <c r="W28" s="55">
        <v>-1043.9354382123406</v>
      </c>
      <c r="X28" s="55">
        <v>-900.52855980266588</v>
      </c>
      <c r="Y28" s="55">
        <v>-1283.789917681328</v>
      </c>
      <c r="Z28" s="55">
        <v>-1589.0060157619951</v>
      </c>
      <c r="AA28" s="55">
        <v>-1800.6414502963362</v>
      </c>
      <c r="AB28" s="55">
        <v>-1900.2728456548639</v>
      </c>
      <c r="AC28" s="55">
        <v>-1900.2728456548639</v>
      </c>
    </row>
    <row r="29" spans="1:29" s="62" customFormat="1" ht="15">
      <c r="A29" s="66"/>
      <c r="B29" s="509"/>
      <c r="C29" s="509"/>
      <c r="D29" s="54" t="s">
        <v>483</v>
      </c>
      <c r="E29" s="53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  <c r="AC29" s="52">
        <v>0</v>
      </c>
    </row>
    <row r="30" spans="1:29" s="58" customFormat="1" ht="14.25">
      <c r="A30" s="74"/>
      <c r="B30" s="78"/>
      <c r="C30" s="78"/>
      <c r="D30" s="510" t="s">
        <v>489</v>
      </c>
      <c r="E30" s="60">
        <v>-2040.836577519623</v>
      </c>
      <c r="F30" s="59">
        <v>-2066.5913222763443</v>
      </c>
      <c r="G30" s="59">
        <v>-1357.872373495145</v>
      </c>
      <c r="H30" s="59">
        <v>-937.27133701394416</v>
      </c>
      <c r="I30" s="59">
        <v>-798.88378272995863</v>
      </c>
      <c r="J30" s="59">
        <v>-492.57723956150761</v>
      </c>
      <c r="K30" s="59">
        <v>-626.37645080443644</v>
      </c>
      <c r="L30" s="59">
        <v>-148.3034643133841</v>
      </c>
      <c r="M30" s="59">
        <v>-53.212252347656694</v>
      </c>
      <c r="N30" s="59">
        <v>59.933510915667796</v>
      </c>
      <c r="O30" s="59">
        <v>167.75128249664314</v>
      </c>
      <c r="P30" s="59">
        <v>105.85691066649926</v>
      </c>
      <c r="Q30" s="59">
        <v>111.45630357908935</v>
      </c>
      <c r="R30" s="59">
        <v>179.76776569255418</v>
      </c>
      <c r="S30" s="59">
        <v>357.45600665917846</v>
      </c>
      <c r="T30" s="59">
        <v>374.31892792849408</v>
      </c>
      <c r="U30" s="59">
        <v>208.43912503362128</v>
      </c>
      <c r="V30" s="59">
        <v>163.29359038412997</v>
      </c>
      <c r="W30" s="59">
        <v>235.21722021506341</v>
      </c>
      <c r="X30" s="59">
        <v>-33.890897064281461</v>
      </c>
      <c r="Y30" s="59">
        <v>70.472414364816032</v>
      </c>
      <c r="Z30" s="59">
        <v>45.651382726599401</v>
      </c>
      <c r="AA30" s="59">
        <v>-71.911892782346655</v>
      </c>
      <c r="AB30" s="59">
        <v>-1422.5583898776301</v>
      </c>
      <c r="AC30" s="59">
        <v>-1422.5583898776301</v>
      </c>
    </row>
    <row r="31" spans="1:29" s="51" customFormat="1" ht="15">
      <c r="A31" s="66"/>
      <c r="B31" s="509"/>
      <c r="C31" s="509"/>
      <c r="D31" s="57" t="s">
        <v>481</v>
      </c>
      <c r="E31" s="56">
        <v>-2040.836577519623</v>
      </c>
      <c r="F31" s="55">
        <v>-2066.5913222763443</v>
      </c>
      <c r="G31" s="55">
        <v>-1357.872373495145</v>
      </c>
      <c r="H31" s="55">
        <v>-937.27133701394416</v>
      </c>
      <c r="I31" s="55">
        <v>-798.88378272995863</v>
      </c>
      <c r="J31" s="55">
        <v>-492.57723956150761</v>
      </c>
      <c r="K31" s="55">
        <v>-626.37645080443644</v>
      </c>
      <c r="L31" s="55">
        <v>-148.3034643133841</v>
      </c>
      <c r="M31" s="55">
        <v>-53.212252347656694</v>
      </c>
      <c r="N31" s="55">
        <v>59.933510915667796</v>
      </c>
      <c r="O31" s="55">
        <v>167.75128249664314</v>
      </c>
      <c r="P31" s="55">
        <v>105.85691066649926</v>
      </c>
      <c r="Q31" s="55">
        <v>111.45630357908935</v>
      </c>
      <c r="R31" s="55">
        <v>179.76776569255418</v>
      </c>
      <c r="S31" s="55">
        <v>357.45600665917846</v>
      </c>
      <c r="T31" s="55">
        <v>374.31892792849408</v>
      </c>
      <c r="U31" s="55">
        <v>208.43912503362128</v>
      </c>
      <c r="V31" s="55">
        <v>163.29359038412997</v>
      </c>
      <c r="W31" s="55">
        <v>235.21722021506341</v>
      </c>
      <c r="X31" s="55">
        <v>-33.890897064281461</v>
      </c>
      <c r="Y31" s="55">
        <v>70.472414364816032</v>
      </c>
      <c r="Z31" s="55">
        <v>45.651382726599401</v>
      </c>
      <c r="AA31" s="55">
        <v>-71.911892782346655</v>
      </c>
      <c r="AB31" s="55">
        <v>-1422.5583898776301</v>
      </c>
      <c r="AC31" s="55">
        <v>-1422.5583898776301</v>
      </c>
    </row>
    <row r="32" spans="1:29" s="51" customFormat="1" ht="15">
      <c r="A32" s="66"/>
      <c r="B32" s="509"/>
      <c r="C32" s="509"/>
      <c r="D32" s="57" t="s">
        <v>482</v>
      </c>
      <c r="E32" s="56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0</v>
      </c>
      <c r="AC32" s="55">
        <v>0</v>
      </c>
    </row>
    <row r="33" spans="1:29" s="62" customFormat="1" ht="15">
      <c r="A33" s="66"/>
      <c r="B33" s="509"/>
      <c r="C33" s="509"/>
      <c r="D33" s="54" t="s">
        <v>483</v>
      </c>
      <c r="E33" s="53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</row>
    <row r="34" spans="1:29" s="58" customFormat="1" ht="14.25">
      <c r="A34" s="74"/>
      <c r="B34" s="78"/>
      <c r="C34" s="78"/>
      <c r="D34" s="78" t="s">
        <v>490</v>
      </c>
      <c r="E34" s="60">
        <v>-41.388134731943943</v>
      </c>
      <c r="F34" s="59">
        <v>-36.74708515277797</v>
      </c>
      <c r="G34" s="59">
        <v>-49.226725505957887</v>
      </c>
      <c r="H34" s="59">
        <v>-41.017773734937961</v>
      </c>
      <c r="I34" s="59">
        <v>-30.027790232439983</v>
      </c>
      <c r="J34" s="59">
        <v>-23.523985184699995</v>
      </c>
      <c r="K34" s="59">
        <v>-33.946498986400002</v>
      </c>
      <c r="L34" s="59">
        <v>-27.75517380836202</v>
      </c>
      <c r="M34" s="59">
        <v>-17.844986201041998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  <c r="AB34" s="59">
        <v>0</v>
      </c>
      <c r="AC34" s="59">
        <v>0</v>
      </c>
    </row>
    <row r="35" spans="1:29" s="51" customFormat="1" ht="15">
      <c r="A35" s="66"/>
      <c r="B35" s="509"/>
      <c r="C35" s="509"/>
      <c r="D35" s="57" t="s">
        <v>481</v>
      </c>
      <c r="E35" s="56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</row>
    <row r="36" spans="1:29" s="51" customFormat="1" ht="15">
      <c r="A36" s="66"/>
      <c r="B36" s="509"/>
      <c r="C36" s="509"/>
      <c r="D36" s="57" t="s">
        <v>482</v>
      </c>
      <c r="E36" s="56">
        <v>-41.388134731943943</v>
      </c>
      <c r="F36" s="55">
        <v>-36.74708515277797</v>
      </c>
      <c r="G36" s="55">
        <v>-49.226725505957887</v>
      </c>
      <c r="H36" s="55">
        <v>-41.017773734937961</v>
      </c>
      <c r="I36" s="55">
        <v>-30.027790232439983</v>
      </c>
      <c r="J36" s="55">
        <v>-23.523985184699995</v>
      </c>
      <c r="K36" s="55">
        <v>-33.946498986400002</v>
      </c>
      <c r="L36" s="55">
        <v>-27.75517380836202</v>
      </c>
      <c r="M36" s="55">
        <v>-17.844986201041998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0</v>
      </c>
    </row>
    <row r="37" spans="1:29" s="62" customFormat="1" ht="15">
      <c r="A37" s="66"/>
      <c r="B37" s="509"/>
      <c r="C37" s="509"/>
      <c r="D37" s="54" t="s">
        <v>483</v>
      </c>
      <c r="E37" s="73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72">
        <v>0</v>
      </c>
      <c r="AB37" s="72">
        <v>0</v>
      </c>
      <c r="AC37" s="72">
        <v>0</v>
      </c>
    </row>
    <row r="38" spans="1:29" s="58" customFormat="1" ht="14.25">
      <c r="A38" s="74"/>
      <c r="B38" s="78"/>
      <c r="C38" s="78"/>
      <c r="D38" s="78" t="s">
        <v>491</v>
      </c>
      <c r="E38" s="60">
        <v>1246.9642225504715</v>
      </c>
      <c r="F38" s="59">
        <v>1207.5073353497739</v>
      </c>
      <c r="G38" s="59">
        <v>696.32074422116102</v>
      </c>
      <c r="H38" s="59">
        <v>798.37324527081455</v>
      </c>
      <c r="I38" s="59">
        <v>224.67582966791244</v>
      </c>
      <c r="J38" s="59">
        <v>506.35842685485937</v>
      </c>
      <c r="K38" s="59">
        <v>901.78137285018749</v>
      </c>
      <c r="L38" s="59">
        <v>711.48099253796101</v>
      </c>
      <c r="M38" s="59">
        <v>180.09908323664376</v>
      </c>
      <c r="N38" s="59">
        <v>433.69444370717724</v>
      </c>
      <c r="O38" s="59">
        <v>605.38449871526723</v>
      </c>
      <c r="P38" s="59">
        <v>-446.32313334264063</v>
      </c>
      <c r="Q38" s="59">
        <v>-393.82988537019509</v>
      </c>
      <c r="R38" s="59">
        <v>-293.8745717599208</v>
      </c>
      <c r="S38" s="59">
        <v>-21.089934106116456</v>
      </c>
      <c r="T38" s="59">
        <v>791.45566941705158</v>
      </c>
      <c r="U38" s="59">
        <v>-34.289353522075302</v>
      </c>
      <c r="V38" s="59">
        <v>-299.34336103609616</v>
      </c>
      <c r="W38" s="59">
        <v>63.916580719696782</v>
      </c>
      <c r="X38" s="59">
        <v>265.75759384329416</v>
      </c>
      <c r="Y38" s="59">
        <v>1749.7939655038431</v>
      </c>
      <c r="Z38" s="59">
        <v>1486.6996447319395</v>
      </c>
      <c r="AA38" s="59">
        <v>1733.5403215535248</v>
      </c>
      <c r="AB38" s="59">
        <v>1469.4546815541039</v>
      </c>
      <c r="AC38" s="59">
        <v>1469.4546815541039</v>
      </c>
    </row>
    <row r="39" spans="1:29" s="51" customFormat="1" ht="15">
      <c r="A39" s="66"/>
      <c r="B39" s="509"/>
      <c r="C39" s="509"/>
      <c r="D39" s="57" t="s">
        <v>481</v>
      </c>
      <c r="E39" s="56">
        <v>1246.9642225504715</v>
      </c>
      <c r="F39" s="55">
        <v>1207.5073353497739</v>
      </c>
      <c r="G39" s="55">
        <v>696.32074422116102</v>
      </c>
      <c r="H39" s="55">
        <v>798.37324527081455</v>
      </c>
      <c r="I39" s="55">
        <v>224.67582966791244</v>
      </c>
      <c r="J39" s="55">
        <v>506.35842685485937</v>
      </c>
      <c r="K39" s="55">
        <v>901.78137285018749</v>
      </c>
      <c r="L39" s="55">
        <v>711.48099253796101</v>
      </c>
      <c r="M39" s="55">
        <v>180.09908323664376</v>
      </c>
      <c r="N39" s="55">
        <v>433.69444370717724</v>
      </c>
      <c r="O39" s="55">
        <v>605.38449871526723</v>
      </c>
      <c r="P39" s="55">
        <v>-446.32313334264063</v>
      </c>
      <c r="Q39" s="55">
        <v>-393.82988537019509</v>
      </c>
      <c r="R39" s="55">
        <v>-293.8745717599208</v>
      </c>
      <c r="S39" s="55">
        <v>-21.089934106116456</v>
      </c>
      <c r="T39" s="55">
        <v>791.45566941705158</v>
      </c>
      <c r="U39" s="55">
        <v>-34.289353522075302</v>
      </c>
      <c r="V39" s="55">
        <v>-299.34336103609616</v>
      </c>
      <c r="W39" s="55">
        <v>63.916580719696782</v>
      </c>
      <c r="X39" s="55">
        <v>265.75759384329416</v>
      </c>
      <c r="Y39" s="55">
        <v>1749.7939655038431</v>
      </c>
      <c r="Z39" s="55">
        <v>1486.6996447319395</v>
      </c>
      <c r="AA39" s="55">
        <v>1733.5403215535248</v>
      </c>
      <c r="AB39" s="55">
        <v>1469.4546815541039</v>
      </c>
      <c r="AC39" s="55">
        <v>1469.4546815541039</v>
      </c>
    </row>
    <row r="40" spans="1:29" s="51" customFormat="1" ht="15">
      <c r="A40" s="66"/>
      <c r="B40" s="509"/>
      <c r="C40" s="509"/>
      <c r="D40" s="57" t="s">
        <v>482</v>
      </c>
      <c r="E40" s="56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0</v>
      </c>
    </row>
    <row r="41" spans="1:29" s="62" customFormat="1" ht="15">
      <c r="A41" s="66"/>
      <c r="B41" s="509"/>
      <c r="C41" s="509"/>
      <c r="D41" s="54" t="s">
        <v>483</v>
      </c>
      <c r="E41" s="53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  <c r="W41" s="52">
        <v>0</v>
      </c>
      <c r="X41" s="52">
        <v>0</v>
      </c>
      <c r="Y41" s="52">
        <v>0</v>
      </c>
      <c r="Z41" s="52">
        <v>0</v>
      </c>
      <c r="AA41" s="52">
        <v>0</v>
      </c>
      <c r="AB41" s="52">
        <v>0</v>
      </c>
      <c r="AC41" s="52">
        <v>0</v>
      </c>
    </row>
    <row r="42" spans="1:29" s="66" customFormat="1" ht="15">
      <c r="B42" s="509"/>
      <c r="C42" s="509"/>
      <c r="D42" s="78" t="s">
        <v>492</v>
      </c>
      <c r="E42" s="60">
        <v>-0.32636752473824038</v>
      </c>
      <c r="F42" s="59">
        <v>-0.34022735107282642</v>
      </c>
      <c r="G42" s="59">
        <v>-0.34248306797417172</v>
      </c>
      <c r="H42" s="59">
        <v>-0.34990967580051802</v>
      </c>
      <c r="I42" s="59">
        <v>-0.33140195889821672</v>
      </c>
      <c r="J42" s="59">
        <v>-0.3428125035485815</v>
      </c>
      <c r="K42" s="59">
        <v>-0.33563182200896335</v>
      </c>
      <c r="L42" s="59">
        <v>-0.2768424993158381</v>
      </c>
      <c r="M42" s="59">
        <v>-0.26248558951374434</v>
      </c>
      <c r="N42" s="59">
        <v>-0.25376874863483556</v>
      </c>
      <c r="O42" s="59">
        <v>-0.25273145979144829</v>
      </c>
      <c r="P42" s="59">
        <v>-0.25374503441965618</v>
      </c>
      <c r="Q42" s="59">
        <v>-0.23789734882408689</v>
      </c>
      <c r="R42" s="59">
        <v>-0.20005331334959919</v>
      </c>
      <c r="S42" s="59">
        <v>-0.19811442165231102</v>
      </c>
      <c r="T42" s="59">
        <v>-0.19903801745719343</v>
      </c>
      <c r="U42" s="59">
        <v>-0.22030265285752648</v>
      </c>
      <c r="V42" s="59">
        <v>-0.32171687020422723</v>
      </c>
      <c r="W42" s="59">
        <v>-0.33078309042290732</v>
      </c>
      <c r="X42" s="59">
        <v>-0.31935084355313847</v>
      </c>
      <c r="Y42" s="59">
        <v>-0.31268388689272797</v>
      </c>
      <c r="Z42" s="59">
        <v>-0.30820591770331396</v>
      </c>
      <c r="AA42" s="59">
        <v>-0.31294218550912467</v>
      </c>
      <c r="AB42" s="59">
        <v>-0.2751775673330788</v>
      </c>
      <c r="AC42" s="59">
        <v>-0.2751775673330788</v>
      </c>
    </row>
    <row r="43" spans="1:29" s="66" customFormat="1" ht="15">
      <c r="B43" s="509"/>
      <c r="C43" s="509"/>
      <c r="D43" s="57" t="s">
        <v>481</v>
      </c>
      <c r="E43" s="56">
        <v>9742.8137307591078</v>
      </c>
      <c r="F43" s="55">
        <v>10285.278723240483</v>
      </c>
      <c r="G43" s="55">
        <v>10498.141421458406</v>
      </c>
      <c r="H43" s="55">
        <v>10806.582976172413</v>
      </c>
      <c r="I43" s="55">
        <v>10243.358723823299</v>
      </c>
      <c r="J43" s="55">
        <v>10918.252646721592</v>
      </c>
      <c r="K43" s="55">
        <v>10326.118376896049</v>
      </c>
      <c r="L43" s="55">
        <v>9651.3665108057467</v>
      </c>
      <c r="M43" s="55">
        <v>9135.3992032340793</v>
      </c>
      <c r="N43" s="55">
        <v>9319.331026681466</v>
      </c>
      <c r="O43" s="55">
        <v>8987.0941970178828</v>
      </c>
      <c r="P43" s="55">
        <v>8312.6601276515667</v>
      </c>
      <c r="Q43" s="55">
        <v>8020.9759387339564</v>
      </c>
      <c r="R43" s="55">
        <v>6961.8818212299775</v>
      </c>
      <c r="S43" s="55">
        <v>6546.5916551850269</v>
      </c>
      <c r="T43" s="55">
        <v>5913.8448183286437</v>
      </c>
      <c r="U43" s="55">
        <v>4442.174931356004</v>
      </c>
      <c r="V43" s="55">
        <v>4350.5602349854153</v>
      </c>
      <c r="W43" s="55">
        <v>4107.6951805250455</v>
      </c>
      <c r="X43" s="55">
        <v>3870.1300319102638</v>
      </c>
      <c r="Y43" s="55">
        <v>4096.3193741116811</v>
      </c>
      <c r="Z43" s="55">
        <v>4326.1934048415478</v>
      </c>
      <c r="AA43" s="55">
        <v>4369.8837389178352</v>
      </c>
      <c r="AB43" s="55">
        <v>4450.9426597794181</v>
      </c>
      <c r="AC43" s="55">
        <v>4450.9426597794181</v>
      </c>
    </row>
    <row r="44" spans="1:29" s="66" customFormat="1" ht="15">
      <c r="B44" s="509"/>
      <c r="C44" s="509"/>
      <c r="D44" s="57" t="s">
        <v>482</v>
      </c>
      <c r="E44" s="56">
        <v>772.82466517666671</v>
      </c>
      <c r="F44" s="55">
        <v>647.68993520000004</v>
      </c>
      <c r="G44" s="55">
        <v>619.50112737333336</v>
      </c>
      <c r="H44" s="55">
        <v>607.88013286</v>
      </c>
      <c r="I44" s="55">
        <v>489.09917980000006</v>
      </c>
      <c r="J44" s="55">
        <v>491.82005102999983</v>
      </c>
      <c r="K44" s="55">
        <v>481.4561513299999</v>
      </c>
      <c r="L44" s="55">
        <v>388.36198606333329</v>
      </c>
      <c r="M44" s="55">
        <v>371.06806711333331</v>
      </c>
      <c r="N44" s="55">
        <v>392.1764282333333</v>
      </c>
      <c r="O44" s="55">
        <v>385.75680656333333</v>
      </c>
      <c r="P44" s="55">
        <v>312.9218710566667</v>
      </c>
      <c r="Q44" s="55">
        <v>317.38674172333333</v>
      </c>
      <c r="R44" s="55">
        <v>229.84549741999999</v>
      </c>
      <c r="S44" s="55">
        <v>110.08376379000001</v>
      </c>
      <c r="T44" s="55">
        <v>80.355582999999982</v>
      </c>
      <c r="U44" s="55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</row>
    <row r="45" spans="1:29" s="66" customFormat="1" ht="15">
      <c r="B45" s="509"/>
      <c r="C45" s="509"/>
      <c r="D45" s="57" t="s">
        <v>483</v>
      </c>
      <c r="E45" s="56">
        <v>-10515.964763460512</v>
      </c>
      <c r="F45" s="55">
        <v>-10933.308885791555</v>
      </c>
      <c r="G45" s="55">
        <v>-11117.985031899714</v>
      </c>
      <c r="H45" s="55">
        <v>-11414.813018708213</v>
      </c>
      <c r="I45" s="55">
        <v>-10732.789305582197</v>
      </c>
      <c r="J45" s="55">
        <v>-11410.415510255141</v>
      </c>
      <c r="K45" s="55">
        <v>-10807.910160048057</v>
      </c>
      <c r="L45" s="55">
        <v>-10040.005339368397</v>
      </c>
      <c r="M45" s="55">
        <v>-9506.7297559369272</v>
      </c>
      <c r="N45" s="55">
        <v>-9711.7612236634322</v>
      </c>
      <c r="O45" s="55">
        <v>-9373.1037350410079</v>
      </c>
      <c r="P45" s="55">
        <v>-8625.835743742653</v>
      </c>
      <c r="Q45" s="55">
        <v>-8338.6005778061135</v>
      </c>
      <c r="R45" s="55">
        <v>-7191.9273719633275</v>
      </c>
      <c r="S45" s="55">
        <v>-6656.8735333966797</v>
      </c>
      <c r="T45" s="55">
        <v>-5994.3994393461007</v>
      </c>
      <c r="U45" s="55">
        <v>-4442.3952340088617</v>
      </c>
      <c r="V45" s="55">
        <v>-4350.8819518556193</v>
      </c>
      <c r="W45" s="55">
        <v>-4108.0259636154678</v>
      </c>
      <c r="X45" s="55">
        <v>-3870.4493827538172</v>
      </c>
      <c r="Y45" s="55">
        <v>-4096.6320579985741</v>
      </c>
      <c r="Z45" s="55">
        <v>-4326.501610759251</v>
      </c>
      <c r="AA45" s="55">
        <v>-4370.1966811033435</v>
      </c>
      <c r="AB45" s="55">
        <v>-4451.2178373467514</v>
      </c>
      <c r="AC45" s="55">
        <v>-4451.2178373467514</v>
      </c>
    </row>
    <row r="46" spans="1:29" s="71" customFormat="1" ht="15">
      <c r="A46" s="66"/>
      <c r="B46" s="509"/>
      <c r="C46" s="509"/>
      <c r="D46" s="70" t="s">
        <v>493</v>
      </c>
      <c r="E46" s="69">
        <v>-534.58423347405676</v>
      </c>
      <c r="F46" s="68">
        <v>-538.14300870327372</v>
      </c>
      <c r="G46" s="68">
        <v>-576.58426958070868</v>
      </c>
      <c r="H46" s="68">
        <v>-321.05702821908608</v>
      </c>
      <c r="I46" s="68">
        <v>-797.10811865348285</v>
      </c>
      <c r="J46" s="68">
        <v>-634.52949715403099</v>
      </c>
      <c r="K46" s="68">
        <v>-753.00037792819126</v>
      </c>
      <c r="L46" s="68">
        <v>-793.39299107363865</v>
      </c>
      <c r="M46" s="68">
        <v>-820.32134545399254</v>
      </c>
      <c r="N46" s="68">
        <v>4439.8335318206655</v>
      </c>
      <c r="O46" s="68">
        <v>2139.2710509377357</v>
      </c>
      <c r="P46" s="68">
        <v>675.52900062157812</v>
      </c>
      <c r="Q46" s="68">
        <v>1833.3741491172971</v>
      </c>
      <c r="R46" s="68">
        <v>2437.5836324515199</v>
      </c>
      <c r="S46" s="68">
        <v>1749.4624690876913</v>
      </c>
      <c r="T46" s="68">
        <v>2786.2463681085228</v>
      </c>
      <c r="U46" s="68">
        <v>-1318.2334897679571</v>
      </c>
      <c r="V46" s="68">
        <v>1156.4398138866127</v>
      </c>
      <c r="W46" s="68">
        <v>1449.5490344756445</v>
      </c>
      <c r="X46" s="68">
        <v>1479.3124235297373</v>
      </c>
      <c r="Y46" s="68">
        <v>2608.3695292800107</v>
      </c>
      <c r="Z46" s="68">
        <v>-3943.0688165005672</v>
      </c>
      <c r="AA46" s="68">
        <v>-5652.6669524943845</v>
      </c>
      <c r="AB46" s="68">
        <v>-1234.0004861245404</v>
      </c>
      <c r="AC46" s="68">
        <v>-1234.0004861245404</v>
      </c>
    </row>
    <row r="47" spans="1:29" s="66" customFormat="1" ht="15">
      <c r="B47" s="509"/>
      <c r="C47" s="509"/>
      <c r="D47" s="57" t="s">
        <v>481</v>
      </c>
      <c r="E47" s="56">
        <v>-534.58423347405676</v>
      </c>
      <c r="F47" s="55">
        <v>-538.14300870327372</v>
      </c>
      <c r="G47" s="55">
        <v>-576.58426958070868</v>
      </c>
      <c r="H47" s="55">
        <v>-321.05702821908608</v>
      </c>
      <c r="I47" s="55">
        <v>-797.10811865348285</v>
      </c>
      <c r="J47" s="55">
        <v>-634.52949715403099</v>
      </c>
      <c r="K47" s="55">
        <v>-753.00037792819126</v>
      </c>
      <c r="L47" s="55">
        <v>-793.39299107363865</v>
      </c>
      <c r="M47" s="55">
        <v>-820.32134545399254</v>
      </c>
      <c r="N47" s="55">
        <v>4439.8335318206655</v>
      </c>
      <c r="O47" s="55">
        <v>2139.2710509377357</v>
      </c>
      <c r="P47" s="55">
        <v>675.52900062157812</v>
      </c>
      <c r="Q47" s="55">
        <v>1833.3741491172971</v>
      </c>
      <c r="R47" s="55">
        <v>2437.5836324515199</v>
      </c>
      <c r="S47" s="55">
        <v>1749.4624690876913</v>
      </c>
      <c r="T47" s="55">
        <v>2786.2463681085228</v>
      </c>
      <c r="U47" s="55">
        <v>-1318.2334897679571</v>
      </c>
      <c r="V47" s="55">
        <v>1156.4398138866127</v>
      </c>
      <c r="W47" s="55">
        <v>1449.5490344756445</v>
      </c>
      <c r="X47" s="55">
        <v>1479.3124235297373</v>
      </c>
      <c r="Y47" s="55">
        <v>2608.3695292800107</v>
      </c>
      <c r="Z47" s="55">
        <v>-3943.0688165005672</v>
      </c>
      <c r="AA47" s="55">
        <v>-5652.6669524943845</v>
      </c>
      <c r="AB47" s="55">
        <v>-1234.0004861245404</v>
      </c>
      <c r="AC47" s="55">
        <v>-1234.0004861245404</v>
      </c>
    </row>
    <row r="48" spans="1:29" s="66" customFormat="1" ht="15">
      <c r="B48" s="509"/>
      <c r="C48" s="509"/>
      <c r="D48" s="57" t="s">
        <v>482</v>
      </c>
      <c r="E48" s="56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  <c r="W48" s="55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0</v>
      </c>
      <c r="AC48" s="55">
        <v>0</v>
      </c>
    </row>
    <row r="49" spans="1:29" s="66" customFormat="1" ht="15">
      <c r="B49" s="509"/>
      <c r="C49" s="509"/>
      <c r="D49" s="57" t="s">
        <v>483</v>
      </c>
      <c r="E49" s="56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55">
        <v>0</v>
      </c>
      <c r="AA49" s="55">
        <v>0</v>
      </c>
      <c r="AB49" s="55">
        <v>0</v>
      </c>
      <c r="AC49" s="55">
        <v>0</v>
      </c>
    </row>
    <row r="50" spans="1:29" s="71" customFormat="1" ht="15">
      <c r="A50" s="66"/>
      <c r="B50" s="509"/>
      <c r="C50" s="509"/>
      <c r="D50" s="70" t="s">
        <v>494</v>
      </c>
      <c r="E50" s="69">
        <v>1491.3780778050475</v>
      </c>
      <c r="F50" s="68">
        <v>-251.7134179309484</v>
      </c>
      <c r="G50" s="68">
        <v>-1789.8829840068745</v>
      </c>
      <c r="H50" s="68">
        <v>-6225.9772123820048</v>
      </c>
      <c r="I50" s="68">
        <v>2446.0463783985642</v>
      </c>
      <c r="J50" s="68">
        <v>1893.7310127160049</v>
      </c>
      <c r="K50" s="68">
        <v>794.77319631738726</v>
      </c>
      <c r="L50" s="68">
        <v>6591.5213188570388</v>
      </c>
      <c r="M50" s="68">
        <v>-2372.5130043321146</v>
      </c>
      <c r="N50" s="68">
        <v>-5866.6218347352496</v>
      </c>
      <c r="O50" s="68">
        <v>2318.648745356013</v>
      </c>
      <c r="P50" s="68">
        <v>4169.1578364466968</v>
      </c>
      <c r="Q50" s="68">
        <v>-8755.3781428987641</v>
      </c>
      <c r="R50" s="68">
        <v>-6129.8391458802853</v>
      </c>
      <c r="S50" s="68">
        <v>8949.9645064234664</v>
      </c>
      <c r="T50" s="68">
        <v>599.41133521812151</v>
      </c>
      <c r="U50" s="68">
        <v>-2635.644313898807</v>
      </c>
      <c r="V50" s="68">
        <v>-2826.4436449410528</v>
      </c>
      <c r="W50" s="68">
        <v>15834.217589822794</v>
      </c>
      <c r="X50" s="68">
        <v>-9685.1715618902163</v>
      </c>
      <c r="Y50" s="68">
        <v>2717.4456192024977</v>
      </c>
      <c r="Z50" s="68">
        <v>1336.8743706692956</v>
      </c>
      <c r="AA50" s="68">
        <v>2821.9927830343759</v>
      </c>
      <c r="AB50" s="68">
        <v>1249.1020967924944</v>
      </c>
      <c r="AC50" s="68">
        <v>1249.1020967924944</v>
      </c>
    </row>
    <row r="51" spans="1:29" s="66" customFormat="1" ht="15">
      <c r="B51" s="509"/>
      <c r="C51" s="509"/>
      <c r="D51" s="57" t="s">
        <v>481</v>
      </c>
      <c r="E51" s="56">
        <v>828.25347741299515</v>
      </c>
      <c r="F51" s="55">
        <v>-1926.4900636886769</v>
      </c>
      <c r="G51" s="55">
        <v>728.0233894808722</v>
      </c>
      <c r="H51" s="55">
        <v>-943.03749128062213</v>
      </c>
      <c r="I51" s="55">
        <v>-372.95073052426</v>
      </c>
      <c r="J51" s="55">
        <v>1332.2468120039646</v>
      </c>
      <c r="K51" s="55">
        <v>447.74189470617529</v>
      </c>
      <c r="L51" s="55">
        <v>684.19282068371103</v>
      </c>
      <c r="M51" s="55">
        <v>153.34556289197354</v>
      </c>
      <c r="N51" s="55">
        <v>-2725.4013375262625</v>
      </c>
      <c r="O51" s="55">
        <v>-889.45021992656859</v>
      </c>
      <c r="P51" s="55">
        <v>1106.2197896865182</v>
      </c>
      <c r="Q51" s="55">
        <v>-3769.1228644024231</v>
      </c>
      <c r="R51" s="55">
        <v>-1751.9373453437215</v>
      </c>
      <c r="S51" s="55">
        <v>-2526.8449826709502</v>
      </c>
      <c r="T51" s="55">
        <v>278.20421694157579</v>
      </c>
      <c r="U51" s="55">
        <v>2424.4688220435278</v>
      </c>
      <c r="V51" s="55">
        <v>-1367.5853369741531</v>
      </c>
      <c r="W51" s="55">
        <v>1751.3858604948625</v>
      </c>
      <c r="X51" s="55">
        <v>-741.06865620972383</v>
      </c>
      <c r="Y51" s="55">
        <v>427.38183308010468</v>
      </c>
      <c r="Z51" s="55">
        <v>-919.33515778325796</v>
      </c>
      <c r="AA51" s="55">
        <v>2573.2921312031308</v>
      </c>
      <c r="AB51" s="55">
        <v>-2942.3545018812742</v>
      </c>
      <c r="AC51" s="55">
        <v>-2942.3545018812742</v>
      </c>
    </row>
    <row r="52" spans="1:29" s="66" customFormat="1" ht="15">
      <c r="B52" s="509"/>
      <c r="C52" s="509"/>
      <c r="D52" s="57" t="s">
        <v>482</v>
      </c>
      <c r="E52" s="56">
        <v>681.20416511402743</v>
      </c>
      <c r="F52" s="55">
        <v>1731.7194528671848</v>
      </c>
      <c r="G52" s="55">
        <v>-2548.0122721354969</v>
      </c>
      <c r="H52" s="55">
        <v>-5399.8393266190033</v>
      </c>
      <c r="I52" s="55">
        <v>3000.6711640010976</v>
      </c>
      <c r="J52" s="55">
        <v>756.56942393343456</v>
      </c>
      <c r="K52" s="55">
        <v>-317.98867603917284</v>
      </c>
      <c r="L52" s="55">
        <v>5265.6934524299149</v>
      </c>
      <c r="M52" s="55">
        <v>-2666.4171647370595</v>
      </c>
      <c r="N52" s="55">
        <v>-2722.3914939021797</v>
      </c>
      <c r="O52" s="55">
        <v>2933.5482175630736</v>
      </c>
      <c r="P52" s="55">
        <v>2911.5710879043254</v>
      </c>
      <c r="Q52" s="55">
        <v>-4285.6479363893131</v>
      </c>
      <c r="R52" s="55">
        <v>-4504.4453663201039</v>
      </c>
      <c r="S52" s="55">
        <v>12005.20303239752</v>
      </c>
      <c r="T52" s="55">
        <v>-1097.3346298762267</v>
      </c>
      <c r="U52" s="55">
        <v>-5554.9911214447784</v>
      </c>
      <c r="V52" s="55">
        <v>-1106.1733416371794</v>
      </c>
      <c r="W52" s="55">
        <v>13756.194923894949</v>
      </c>
      <c r="X52" s="55">
        <v>-8628.7702528648661</v>
      </c>
      <c r="Y52" s="55">
        <v>2369.8866293598162</v>
      </c>
      <c r="Z52" s="55">
        <v>1706.6585353983189</v>
      </c>
      <c r="AA52" s="55">
        <v>-192.19088064008557</v>
      </c>
      <c r="AB52" s="55">
        <v>3670.9617740208405</v>
      </c>
      <c r="AC52" s="55">
        <v>3670.9617740208405</v>
      </c>
    </row>
    <row r="53" spans="1:29" s="66" customFormat="1" ht="15">
      <c r="B53" s="509"/>
      <c r="C53" s="509"/>
      <c r="D53" s="57" t="s">
        <v>483</v>
      </c>
      <c r="E53" s="56">
        <v>-18.079564721975107</v>
      </c>
      <c r="F53" s="55">
        <v>-56.942807109456353</v>
      </c>
      <c r="G53" s="55">
        <v>30.105898647750287</v>
      </c>
      <c r="H53" s="55">
        <v>116.89960551762113</v>
      </c>
      <c r="I53" s="55">
        <v>-181.67405507827343</v>
      </c>
      <c r="J53" s="55">
        <v>-195.08522322139393</v>
      </c>
      <c r="K53" s="55">
        <v>665.01997765038482</v>
      </c>
      <c r="L53" s="55">
        <v>641.63504574341277</v>
      </c>
      <c r="M53" s="55">
        <v>140.55859751297086</v>
      </c>
      <c r="N53" s="55">
        <v>-418.82900330680735</v>
      </c>
      <c r="O53" s="55">
        <v>274.55074771950802</v>
      </c>
      <c r="P53" s="55">
        <v>151.36695885585289</v>
      </c>
      <c r="Q53" s="55">
        <v>-700.6073421070281</v>
      </c>
      <c r="R53" s="55">
        <v>126.54356578354047</v>
      </c>
      <c r="S53" s="55">
        <v>-528.39354330310482</v>
      </c>
      <c r="T53" s="55">
        <v>1418.5417481527725</v>
      </c>
      <c r="U53" s="55">
        <v>494.87798550244321</v>
      </c>
      <c r="V53" s="55">
        <v>-352.68496632972011</v>
      </c>
      <c r="W53" s="55">
        <v>326.63680543298295</v>
      </c>
      <c r="X53" s="55">
        <v>-315.33265281562529</v>
      </c>
      <c r="Y53" s="55">
        <v>-79.822843237423257</v>
      </c>
      <c r="Z53" s="55">
        <v>549.55099305423471</v>
      </c>
      <c r="AA53" s="55">
        <v>440.89153247133061</v>
      </c>
      <c r="AB53" s="55">
        <v>520.49482465292783</v>
      </c>
      <c r="AC53" s="55">
        <v>520.49482465292783</v>
      </c>
    </row>
    <row r="54" spans="1:29" s="67" customFormat="1" ht="14.25">
      <c r="A54" s="74"/>
      <c r="B54" s="78"/>
      <c r="C54" s="78"/>
      <c r="D54" s="70" t="s">
        <v>135</v>
      </c>
      <c r="E54" s="69">
        <f t="shared" ref="E54:AB54" si="11">SUM(E22,E30,E38,E26,E34,E42,E46,E50)</f>
        <v>-7192.1197498950769</v>
      </c>
      <c r="F54" s="68">
        <f t="shared" si="11"/>
        <v>7477.4370141387817</v>
      </c>
      <c r="G54" s="68">
        <f t="shared" si="11"/>
        <v>6352.0380622372213</v>
      </c>
      <c r="H54" s="68">
        <f t="shared" si="11"/>
        <v>925.95870784845192</v>
      </c>
      <c r="I54" s="68">
        <f t="shared" si="11"/>
        <v>5144.4701470450873</v>
      </c>
      <c r="J54" s="68">
        <f t="shared" si="11"/>
        <v>5470.2269041198342</v>
      </c>
      <c r="K54" s="68">
        <f t="shared" si="11"/>
        <v>2149.8441335396378</v>
      </c>
      <c r="L54" s="68">
        <f t="shared" si="11"/>
        <v>4275.5786324396413</v>
      </c>
      <c r="M54" s="68">
        <f t="shared" si="11"/>
        <v>-5103.4311543113454</v>
      </c>
      <c r="N54" s="68">
        <f t="shared" si="11"/>
        <v>1261.7061815556608</v>
      </c>
      <c r="O54" s="68">
        <f t="shared" si="11"/>
        <v>9530.5998420538454</v>
      </c>
      <c r="P54" s="68">
        <f t="shared" si="11"/>
        <v>11361.447200746516</v>
      </c>
      <c r="Q54" s="68">
        <f t="shared" si="11"/>
        <v>-6557.4242445547779</v>
      </c>
      <c r="R54" s="68">
        <f t="shared" si="11"/>
        <v>-6975.6817938488557</v>
      </c>
      <c r="S54" s="68">
        <f t="shared" si="11"/>
        <v>24302.248333059622</v>
      </c>
      <c r="T54" s="68">
        <f t="shared" si="11"/>
        <v>-14.980864613281597</v>
      </c>
      <c r="U54" s="68">
        <f t="shared" si="11"/>
        <v>2408.1165215442306</v>
      </c>
      <c r="V54" s="68">
        <f t="shared" si="11"/>
        <v>4333.26141967277</v>
      </c>
      <c r="W54" s="68">
        <f t="shared" si="11"/>
        <v>28824.754011080739</v>
      </c>
      <c r="X54" s="68">
        <f t="shared" si="11"/>
        <v>-3834.4467063386364</v>
      </c>
      <c r="Y54" s="68">
        <f t="shared" si="11"/>
        <v>22782.258862984901</v>
      </c>
      <c r="Z54" s="68">
        <f t="shared" si="11"/>
        <v>1620.1635756244143</v>
      </c>
      <c r="AA54" s="68">
        <f t="shared" si="11"/>
        <v>5803.3574158356523</v>
      </c>
      <c r="AB54" s="68">
        <f t="shared" si="11"/>
        <v>6657.018066663868</v>
      </c>
      <c r="AC54" s="68">
        <f t="shared" ref="AC54" si="12">SUM(AC22,AC30,AC38,AC26,AC34,AC42,AC46,AC50)</f>
        <v>6657.018066663868</v>
      </c>
    </row>
    <row r="55" spans="1:29" s="51" customFormat="1" ht="15">
      <c r="A55" s="66"/>
      <c r="B55" s="509"/>
      <c r="C55" s="509"/>
      <c r="D55" s="57" t="s">
        <v>481</v>
      </c>
      <c r="E55" s="56">
        <f t="shared" ref="E55:AB55" si="13">SUM(E23,E31,E39,E27,E35,E43,E47,E51)</f>
        <v>10664.314860807477</v>
      </c>
      <c r="F55" s="55">
        <f t="shared" si="13"/>
        <v>15954.577472960867</v>
      </c>
      <c r="G55" s="55">
        <f t="shared" si="13"/>
        <v>18763.400244671775</v>
      </c>
      <c r="H55" s="55">
        <f t="shared" si="13"/>
        <v>18170.697677305387</v>
      </c>
      <c r="I55" s="55">
        <f t="shared" si="13"/>
        <v>17426.08974728738</v>
      </c>
      <c r="J55" s="55">
        <f t="shared" si="13"/>
        <v>18839.931111408561</v>
      </c>
      <c r="K55" s="55">
        <f t="shared" si="13"/>
        <v>14136.607957326591</v>
      </c>
      <c r="L55" s="55">
        <f t="shared" si="13"/>
        <v>14499.046067686102</v>
      </c>
      <c r="M55" s="55">
        <f t="shared" si="13"/>
        <v>9778.8335878086891</v>
      </c>
      <c r="N55" s="55">
        <f t="shared" si="13"/>
        <v>11960.957144379692</v>
      </c>
      <c r="O55" s="55">
        <f t="shared" si="13"/>
        <v>11845.437498960991</v>
      </c>
      <c r="P55" s="55">
        <f t="shared" si="13"/>
        <v>13727.054907347621</v>
      </c>
      <c r="Q55" s="55">
        <f t="shared" si="13"/>
        <v>6964.0292262342355</v>
      </c>
      <c r="R55" s="55">
        <f t="shared" si="13"/>
        <v>3481.8199934819827</v>
      </c>
      <c r="S55" s="55">
        <f t="shared" si="13"/>
        <v>6671.7147027161436</v>
      </c>
      <c r="T55" s="55">
        <f t="shared" si="13"/>
        <v>10624.799842195907</v>
      </c>
      <c r="U55" s="55">
        <f t="shared" si="13"/>
        <v>6598.0127256272481</v>
      </c>
      <c r="V55" s="55">
        <f t="shared" si="13"/>
        <v>4624.909933273917</v>
      </c>
      <c r="W55" s="55">
        <f t="shared" si="13"/>
        <v>8141.6327243770975</v>
      </c>
      <c r="X55" s="55">
        <f t="shared" si="13"/>
        <v>5243.1774097150092</v>
      </c>
      <c r="Y55" s="55">
        <f t="shared" si="13"/>
        <v>7844.6229867435186</v>
      </c>
      <c r="Z55" s="55">
        <f t="shared" si="13"/>
        <v>-34.211203288052502</v>
      </c>
      <c r="AA55" s="55">
        <f t="shared" si="13"/>
        <v>2511.3260312049892</v>
      </c>
      <c r="AB55" s="55">
        <f t="shared" si="13"/>
        <v>1215.7121816093745</v>
      </c>
      <c r="AC55" s="55">
        <f t="shared" ref="AC55" si="14">SUM(AC23,AC31,AC39,AC27,AC35,AC43,AC47,AC51)</f>
        <v>1215.7121816093745</v>
      </c>
    </row>
    <row r="56" spans="1:29" s="51" customFormat="1" ht="15">
      <c r="A56" s="66"/>
      <c r="B56" s="509"/>
      <c r="C56" s="509"/>
      <c r="D56" s="57" t="s">
        <v>482</v>
      </c>
      <c r="E56" s="56">
        <f t="shared" ref="E56:AB56" si="15">SUM(E24,E32,E40,E28,E36,E44,E48,E52)</f>
        <v>-7322.3902825200767</v>
      </c>
      <c r="F56" s="55">
        <f t="shared" si="15"/>
        <v>2513.1112340789109</v>
      </c>
      <c r="G56" s="55">
        <f t="shared" si="15"/>
        <v>-1323.4830491825719</v>
      </c>
      <c r="H56" s="55">
        <f t="shared" si="15"/>
        <v>-5946.8255562663644</v>
      </c>
      <c r="I56" s="55">
        <f t="shared" si="15"/>
        <v>-1367.156239581815</v>
      </c>
      <c r="J56" s="55">
        <f t="shared" si="15"/>
        <v>-1764.2034738122445</v>
      </c>
      <c r="K56" s="55">
        <f t="shared" si="15"/>
        <v>-1843.8736413892807</v>
      </c>
      <c r="L56" s="55">
        <f t="shared" si="15"/>
        <v>-825.09714162146247</v>
      </c>
      <c r="M56" s="55">
        <f t="shared" si="15"/>
        <v>-5516.0935836960734</v>
      </c>
      <c r="N56" s="55">
        <f t="shared" si="15"/>
        <v>-568.66073585377853</v>
      </c>
      <c r="O56" s="55">
        <f t="shared" si="15"/>
        <v>6783.7153304143703</v>
      </c>
      <c r="P56" s="55">
        <f t="shared" si="15"/>
        <v>6108.861078285674</v>
      </c>
      <c r="Q56" s="55">
        <f t="shared" si="15"/>
        <v>-4482.2455508758776</v>
      </c>
      <c r="R56" s="55">
        <f t="shared" si="15"/>
        <v>-3392.1179811510119</v>
      </c>
      <c r="S56" s="55">
        <f t="shared" si="15"/>
        <v>24815.800707043265</v>
      </c>
      <c r="T56" s="55">
        <f t="shared" si="15"/>
        <v>-6063.9230156158792</v>
      </c>
      <c r="U56" s="55">
        <f t="shared" si="15"/>
        <v>-242.37895557656157</v>
      </c>
      <c r="V56" s="55">
        <f t="shared" si="15"/>
        <v>4411.9184045841994</v>
      </c>
      <c r="W56" s="55">
        <f t="shared" si="15"/>
        <v>24464.510444886051</v>
      </c>
      <c r="X56" s="55">
        <f t="shared" si="15"/>
        <v>-4891.8420804842008</v>
      </c>
      <c r="Y56" s="55">
        <f t="shared" si="15"/>
        <v>19439.881364224053</v>
      </c>
      <c r="Z56" s="55">
        <f t="shared" si="15"/>
        <v>6444.8654161861286</v>
      </c>
      <c r="AA56" s="55">
        <f t="shared" si="15"/>
        <v>8208.2279954639034</v>
      </c>
      <c r="AB56" s="55">
        <f t="shared" si="15"/>
        <v>10588.398315825039</v>
      </c>
      <c r="AC56" s="55">
        <f t="shared" ref="AC56" si="16">SUM(AC24,AC32,AC40,AC28,AC36,AC44,AC48,AC52)</f>
        <v>10588.398315825039</v>
      </c>
    </row>
    <row r="57" spans="1:29" s="62" customFormat="1" ht="15.75" thickBot="1">
      <c r="A57" s="66"/>
      <c r="B57" s="509"/>
      <c r="C57" s="509"/>
      <c r="D57" s="65" t="s">
        <v>483</v>
      </c>
      <c r="E57" s="64">
        <f t="shared" ref="E57:AB57" si="17">SUM(E25,E33,E41,E29,E37,E45,E49,E53)</f>
        <v>-10534.044328182479</v>
      </c>
      <c r="F57" s="63">
        <f t="shared" si="17"/>
        <v>-10990.251692901</v>
      </c>
      <c r="G57" s="63">
        <f t="shared" si="17"/>
        <v>-11087.879133251978</v>
      </c>
      <c r="H57" s="63">
        <f t="shared" si="17"/>
        <v>-11297.91341319057</v>
      </c>
      <c r="I57" s="63">
        <f t="shared" si="17"/>
        <v>-10914.463360660475</v>
      </c>
      <c r="J57" s="63">
        <f t="shared" si="17"/>
        <v>-11605.500733476487</v>
      </c>
      <c r="K57" s="63">
        <f t="shared" si="17"/>
        <v>-10142.89018239767</v>
      </c>
      <c r="L57" s="63">
        <f t="shared" si="17"/>
        <v>-9398.3702936249992</v>
      </c>
      <c r="M57" s="63">
        <f t="shared" si="17"/>
        <v>-9366.1711584239638</v>
      </c>
      <c r="N57" s="63">
        <f t="shared" si="17"/>
        <v>-10130.590226970251</v>
      </c>
      <c r="O57" s="63">
        <f t="shared" si="17"/>
        <v>-9098.5529873215164</v>
      </c>
      <c r="P57" s="63">
        <f t="shared" si="17"/>
        <v>-8474.4687848867798</v>
      </c>
      <c r="Q57" s="63">
        <f t="shared" si="17"/>
        <v>-9039.2079199131367</v>
      </c>
      <c r="R57" s="63">
        <f t="shared" si="17"/>
        <v>-7065.383806179826</v>
      </c>
      <c r="S57" s="63">
        <f t="shared" si="17"/>
        <v>-7185.2670766997926</v>
      </c>
      <c r="T57" s="63">
        <f t="shared" si="17"/>
        <v>-4575.8576911933087</v>
      </c>
      <c r="U57" s="63">
        <f t="shared" si="17"/>
        <v>-3947.5172485064577</v>
      </c>
      <c r="V57" s="63">
        <f t="shared" si="17"/>
        <v>-4703.5669181853455</v>
      </c>
      <c r="W57" s="63">
        <f t="shared" si="17"/>
        <v>-3781.3891581824078</v>
      </c>
      <c r="X57" s="63">
        <f t="shared" si="17"/>
        <v>-4185.7820355694421</v>
      </c>
      <c r="Y57" s="63">
        <f t="shared" si="17"/>
        <v>-4502.245487982671</v>
      </c>
      <c r="Z57" s="63">
        <f t="shared" si="17"/>
        <v>-4790.4906372736614</v>
      </c>
      <c r="AA57" s="63">
        <f t="shared" si="17"/>
        <v>-4916.1966108332399</v>
      </c>
      <c r="AB57" s="63">
        <f t="shared" si="17"/>
        <v>-5147.0924307705463</v>
      </c>
      <c r="AC57" s="63">
        <f t="shared" ref="AC57" si="18">SUM(AC25,AC33,AC41,AC29,AC37,AC45,AC49,AC53)</f>
        <v>-5147.0924307705463</v>
      </c>
    </row>
    <row r="58" spans="1:29" s="58" customFormat="1" ht="15" thickTop="1">
      <c r="A58" s="74"/>
      <c r="B58" s="78"/>
      <c r="C58" s="78"/>
      <c r="D58" s="61" t="s">
        <v>134</v>
      </c>
      <c r="E58" s="60">
        <f t="shared" ref="E58:AB58" si="19">E16-E54</f>
        <v>-7666.8408522861882</v>
      </c>
      <c r="F58" s="59">
        <f t="shared" si="19"/>
        <v>-7562.4025026417703</v>
      </c>
      <c r="G58" s="59">
        <f t="shared" si="19"/>
        <v>-7996.3682634981997</v>
      </c>
      <c r="H58" s="59">
        <f t="shared" si="19"/>
        <v>-10130.428889370178</v>
      </c>
      <c r="I58" s="59">
        <f t="shared" si="19"/>
        <v>-10348.543088536002</v>
      </c>
      <c r="J58" s="59">
        <f t="shared" si="19"/>
        <v>-9781.6809188604857</v>
      </c>
      <c r="K58" s="59">
        <f t="shared" si="19"/>
        <v>-7679.6354091454305</v>
      </c>
      <c r="L58" s="59">
        <f t="shared" si="19"/>
        <v>-11974.098858542196</v>
      </c>
      <c r="M58" s="59">
        <f t="shared" si="19"/>
        <v>-10107.073257739945</v>
      </c>
      <c r="N58" s="59">
        <f t="shared" si="19"/>
        <v>-13459.242200269271</v>
      </c>
      <c r="O58" s="59">
        <f t="shared" si="19"/>
        <v>-14748.958736790119</v>
      </c>
      <c r="P58" s="59">
        <f t="shared" si="19"/>
        <v>-11166.163219399292</v>
      </c>
      <c r="Q58" s="59">
        <f t="shared" si="19"/>
        <v>-11899.79911100625</v>
      </c>
      <c r="R58" s="59">
        <f t="shared" si="19"/>
        <v>-11158.622027820569</v>
      </c>
      <c r="S58" s="59">
        <f t="shared" si="19"/>
        <v>-13859.340648408419</v>
      </c>
      <c r="T58" s="59">
        <f t="shared" si="19"/>
        <v>-14335.444764662801</v>
      </c>
      <c r="U58" s="59">
        <f t="shared" si="19"/>
        <v>-11031.980350082682</v>
      </c>
      <c r="V58" s="59">
        <f t="shared" si="19"/>
        <v>-7834.4113796756319</v>
      </c>
      <c r="W58" s="59">
        <f t="shared" si="19"/>
        <v>-6875.3651139548965</v>
      </c>
      <c r="X58" s="59">
        <f t="shared" si="19"/>
        <v>-7600.2123909584807</v>
      </c>
      <c r="Y58" s="59">
        <f t="shared" si="19"/>
        <v>-14991.314725068933</v>
      </c>
      <c r="Z58" s="59">
        <f t="shared" si="19"/>
        <v>-15679.809943414359</v>
      </c>
      <c r="AA58" s="59">
        <f t="shared" si="19"/>
        <v>-18216.368989890256</v>
      </c>
      <c r="AB58" s="59">
        <f t="shared" si="19"/>
        <v>-17600.071998284307</v>
      </c>
      <c r="AC58" s="59">
        <f t="shared" ref="AC58" si="20">AC16-AC54</f>
        <v>-28038.820309290073</v>
      </c>
    </row>
    <row r="59" spans="1:29" s="51" customFormat="1" ht="15">
      <c r="A59" s="66"/>
      <c r="B59" s="509"/>
      <c r="C59" s="509"/>
      <c r="D59" s="57" t="s">
        <v>481</v>
      </c>
      <c r="E59" s="56">
        <f t="shared" ref="E59:AB59" si="21">E17-E55</f>
        <v>5894.4086086208918</v>
      </c>
      <c r="F59" s="55">
        <f t="shared" si="21"/>
        <v>6158.5083816245315</v>
      </c>
      <c r="G59" s="55">
        <f t="shared" si="21"/>
        <v>6247.8709466915643</v>
      </c>
      <c r="H59" s="55">
        <f t="shared" si="21"/>
        <v>3571.051837184863</v>
      </c>
      <c r="I59" s="55">
        <f t="shared" si="21"/>
        <v>4575.9928824764902</v>
      </c>
      <c r="J59" s="55">
        <f t="shared" si="21"/>
        <v>5169.9550823934369</v>
      </c>
      <c r="K59" s="55">
        <f t="shared" si="21"/>
        <v>7570.5943522581201</v>
      </c>
      <c r="L59" s="55">
        <f t="shared" si="21"/>
        <v>4654.9439732037226</v>
      </c>
      <c r="M59" s="55">
        <f t="shared" si="21"/>
        <v>6665.5390783465318</v>
      </c>
      <c r="N59" s="55">
        <f t="shared" si="21"/>
        <v>3178.3510274751279</v>
      </c>
      <c r="O59" s="55">
        <f t="shared" si="21"/>
        <v>3336.6973830841034</v>
      </c>
      <c r="P59" s="55">
        <f t="shared" si="21"/>
        <v>7367.1336140635321</v>
      </c>
      <c r="Q59" s="55">
        <f t="shared" si="21"/>
        <v>7709.7537975460928</v>
      </c>
      <c r="R59" s="55">
        <f t="shared" si="21"/>
        <v>8713.1639271105996</v>
      </c>
      <c r="S59" s="55">
        <f t="shared" si="21"/>
        <v>5725.7855617729483</v>
      </c>
      <c r="T59" s="55">
        <f t="shared" si="21"/>
        <v>4819.9850770737085</v>
      </c>
      <c r="U59" s="55">
        <f t="shared" si="21"/>
        <v>7289.8013457211546</v>
      </c>
      <c r="V59" s="55">
        <f t="shared" si="21"/>
        <v>11170.097597110314</v>
      </c>
      <c r="W59" s="55">
        <f t="shared" si="21"/>
        <v>12011.034531025562</v>
      </c>
      <c r="X59" s="55">
        <f t="shared" si="21"/>
        <v>10092.510261018539</v>
      </c>
      <c r="Y59" s="55">
        <f t="shared" si="21"/>
        <v>2578.5875173055092</v>
      </c>
      <c r="Z59" s="55">
        <f t="shared" si="21"/>
        <v>1416.1903298582167</v>
      </c>
      <c r="AA59" s="55">
        <f t="shared" si="21"/>
        <v>66.200095390806837</v>
      </c>
      <c r="AB59" s="55">
        <f t="shared" si="21"/>
        <v>910.84677663461162</v>
      </c>
      <c r="AC59" s="55">
        <f t="shared" ref="AC59" si="22">AC17-AC55</f>
        <v>3948.7606800924227</v>
      </c>
    </row>
    <row r="60" spans="1:29" s="51" customFormat="1" ht="15">
      <c r="A60" s="66"/>
      <c r="B60" s="509"/>
      <c r="C60" s="509"/>
      <c r="D60" s="57" t="s">
        <v>482</v>
      </c>
      <c r="E60" s="56">
        <f t="shared" ref="E60:AB60" si="23">E18-E56</f>
        <v>-2451.953209999383</v>
      </c>
      <c r="F60" s="55">
        <f t="shared" si="23"/>
        <v>-2435.6525596709976</v>
      </c>
      <c r="G60" s="55">
        <f t="shared" si="23"/>
        <v>-2198.3546070405268</v>
      </c>
      <c r="H60" s="55">
        <f t="shared" si="23"/>
        <v>-2381.9670548308541</v>
      </c>
      <c r="I60" s="55">
        <f t="shared" si="23"/>
        <v>-2524.5354239743351</v>
      </c>
      <c r="J60" s="55">
        <f t="shared" si="23"/>
        <v>-2259.821954100059</v>
      </c>
      <c r="K60" s="55">
        <f t="shared" si="23"/>
        <v>-2521.0945262464479</v>
      </c>
      <c r="L60" s="55">
        <f t="shared" si="23"/>
        <v>-2885.293309582511</v>
      </c>
      <c r="M60" s="55">
        <f t="shared" si="23"/>
        <v>-2790.84898924756</v>
      </c>
      <c r="N60" s="55">
        <f t="shared" si="23"/>
        <v>-2515.7822195159915</v>
      </c>
      <c r="O60" s="55">
        <f t="shared" si="23"/>
        <v>-2555.7229959615051</v>
      </c>
      <c r="P60" s="55">
        <f t="shared" si="23"/>
        <v>-2123.1553698868411</v>
      </c>
      <c r="Q60" s="55">
        <f t="shared" si="23"/>
        <v>-2311.0495370611552</v>
      </c>
      <c r="R60" s="55">
        <f t="shared" si="23"/>
        <v>-1752.2122871162974</v>
      </c>
      <c r="S60" s="55">
        <f t="shared" si="23"/>
        <v>-1735.2154152032454</v>
      </c>
      <c r="T60" s="55">
        <f t="shared" si="23"/>
        <v>-1748.1387966282437</v>
      </c>
      <c r="U60" s="55">
        <f t="shared" si="23"/>
        <v>-1879.0487669094073</v>
      </c>
      <c r="V60" s="55">
        <f t="shared" si="23"/>
        <v>-1900.5628201917589</v>
      </c>
      <c r="W60" s="55">
        <f t="shared" si="23"/>
        <v>-2127.0732984506176</v>
      </c>
      <c r="X60" s="55">
        <f t="shared" si="23"/>
        <v>-2146.3540418754001</v>
      </c>
      <c r="Y60" s="55">
        <f t="shared" si="23"/>
        <v>-2044.5096512225973</v>
      </c>
      <c r="Z60" s="55">
        <f t="shared" si="23"/>
        <v>-1516.7651852890504</v>
      </c>
      <c r="AA60" s="55">
        <f t="shared" si="23"/>
        <v>-1614.5602869860249</v>
      </c>
      <c r="AB60" s="55">
        <f t="shared" si="23"/>
        <v>-2355.4124735842397</v>
      </c>
      <c r="AC60" s="55">
        <f t="shared" ref="AC60" si="24">AC18-AC56</f>
        <v>-14648.253967188595</v>
      </c>
    </row>
    <row r="61" spans="1:29" s="51" customFormat="1" ht="15">
      <c r="A61" s="66"/>
      <c r="B61" s="509"/>
      <c r="C61" s="509"/>
      <c r="D61" s="57" t="s">
        <v>483</v>
      </c>
      <c r="E61" s="56">
        <f t="shared" ref="E61:AB61" si="25">E19-E57</f>
        <v>-260.64947392324939</v>
      </c>
      <c r="F61" s="55">
        <f t="shared" si="25"/>
        <v>-265.18640648397741</v>
      </c>
      <c r="G61" s="55">
        <f t="shared" si="25"/>
        <v>-269.39820226405391</v>
      </c>
      <c r="H61" s="55">
        <f t="shared" si="25"/>
        <v>-274.46538485623387</v>
      </c>
      <c r="I61" s="55">
        <f t="shared" si="25"/>
        <v>-290.45851037913417</v>
      </c>
      <c r="J61" s="55">
        <f t="shared" si="25"/>
        <v>-293.89964062086983</v>
      </c>
      <c r="K61" s="55">
        <f t="shared" si="25"/>
        <v>-238.13814532984543</v>
      </c>
      <c r="L61" s="55">
        <f t="shared" si="25"/>
        <v>-278.6716900303054</v>
      </c>
      <c r="M61" s="55">
        <f t="shared" si="25"/>
        <v>-265.04547241682667</v>
      </c>
      <c r="N61" s="55">
        <f t="shared" si="25"/>
        <v>-284.92922758952591</v>
      </c>
      <c r="O61" s="55">
        <f t="shared" si="25"/>
        <v>-355.07955187992411</v>
      </c>
      <c r="P61" s="55">
        <f t="shared" si="25"/>
        <v>-367.46505997648273</v>
      </c>
      <c r="Q61" s="55">
        <f t="shared" si="25"/>
        <v>-373.56868320724243</v>
      </c>
      <c r="R61" s="55">
        <f t="shared" si="25"/>
        <v>-386.93031104829151</v>
      </c>
      <c r="S61" s="55">
        <f t="shared" si="25"/>
        <v>-382.20912312142718</v>
      </c>
      <c r="T61" s="55">
        <f t="shared" si="25"/>
        <v>-417.86080075586142</v>
      </c>
      <c r="U61" s="55">
        <f t="shared" si="25"/>
        <v>-405.91818650517598</v>
      </c>
      <c r="V61" s="55">
        <f t="shared" si="25"/>
        <v>-387.18465746341008</v>
      </c>
      <c r="W61" s="55">
        <f t="shared" si="25"/>
        <v>-373.13158333166803</v>
      </c>
      <c r="X61" s="55">
        <f t="shared" si="25"/>
        <v>-254.65338898195478</v>
      </c>
      <c r="Y61" s="55">
        <f t="shared" si="25"/>
        <v>-284.03619793100916</v>
      </c>
      <c r="Z61" s="55">
        <f t="shared" si="25"/>
        <v>-278.03509608907643</v>
      </c>
      <c r="AA61" s="55">
        <f t="shared" si="25"/>
        <v>-283.1390747427522</v>
      </c>
      <c r="AB61" s="55">
        <f t="shared" si="25"/>
        <v>-278.62490033544236</v>
      </c>
      <c r="AC61" s="55">
        <f t="shared" ref="AC61" si="26">AC19-AC57</f>
        <v>-1488.3684003872295</v>
      </c>
    </row>
    <row r="62" spans="1:29" s="51" customFormat="1" ht="15">
      <c r="A62" s="66"/>
      <c r="B62" s="509"/>
      <c r="C62" s="509"/>
      <c r="D62" s="54" t="s">
        <v>495</v>
      </c>
      <c r="E62" s="53">
        <f t="shared" ref="E62:AB62" si="27">E20</f>
        <v>-10848.646776984273</v>
      </c>
      <c r="F62" s="52">
        <f t="shared" si="27"/>
        <v>-11020.071918111318</v>
      </c>
      <c r="G62" s="52">
        <f t="shared" si="27"/>
        <v>-11776.486400885249</v>
      </c>
      <c r="H62" s="52">
        <f t="shared" si="27"/>
        <v>-11045.048286868039</v>
      </c>
      <c r="I62" s="52">
        <f t="shared" si="27"/>
        <v>-12109.542036658851</v>
      </c>
      <c r="J62" s="52">
        <f t="shared" si="27"/>
        <v>-12397.914406532929</v>
      </c>
      <c r="K62" s="52">
        <f t="shared" si="27"/>
        <v>-12490.997089826955</v>
      </c>
      <c r="L62" s="52">
        <f t="shared" si="27"/>
        <v>-13465.077832133087</v>
      </c>
      <c r="M62" s="52">
        <f t="shared" si="27"/>
        <v>-13716.717874422176</v>
      </c>
      <c r="N62" s="52">
        <f t="shared" si="27"/>
        <v>-13836.881780638581</v>
      </c>
      <c r="O62" s="52">
        <f t="shared" si="27"/>
        <v>-15174.85357203264</v>
      </c>
      <c r="P62" s="52">
        <f t="shared" si="27"/>
        <v>-16042.676403599358</v>
      </c>
      <c r="Q62" s="52">
        <f t="shared" si="27"/>
        <v>-16924.934688283887</v>
      </c>
      <c r="R62" s="52">
        <f t="shared" si="27"/>
        <v>-17732.643356766323</v>
      </c>
      <c r="S62" s="52">
        <f t="shared" si="27"/>
        <v>-17467.701671856605</v>
      </c>
      <c r="T62" s="52">
        <f t="shared" si="27"/>
        <v>-16989.430244352985</v>
      </c>
      <c r="U62" s="52">
        <f t="shared" si="27"/>
        <v>-16036.814742389282</v>
      </c>
      <c r="V62" s="52">
        <f t="shared" si="27"/>
        <v>-16716.761499130549</v>
      </c>
      <c r="W62" s="52">
        <f t="shared" si="27"/>
        <v>-16386.19476319808</v>
      </c>
      <c r="X62" s="52">
        <f t="shared" si="27"/>
        <v>-15291.715221119632</v>
      </c>
      <c r="Y62" s="52">
        <f t="shared" si="27"/>
        <v>-15241.356393221062</v>
      </c>
      <c r="Z62" s="52">
        <f t="shared" si="27"/>
        <v>-15301.1999918943</v>
      </c>
      <c r="AA62" s="52">
        <f t="shared" si="27"/>
        <v>-16384.869723552172</v>
      </c>
      <c r="AB62" s="52">
        <f t="shared" si="27"/>
        <v>-15876.881400999308</v>
      </c>
      <c r="AC62" s="52">
        <f t="shared" ref="AC62" si="28">AC20</f>
        <v>-15850.95862180676</v>
      </c>
    </row>
    <row r="63" spans="1:29" ht="13.5">
      <c r="A63" s="504"/>
      <c r="B63" s="504"/>
      <c r="C63" s="504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</row>
    <row r="64" spans="1:29" ht="13.5">
      <c r="A64" s="504"/>
      <c r="B64" s="504"/>
      <c r="C64" s="504"/>
      <c r="E64" s="50"/>
      <c r="F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AF58"/>
  <sheetViews>
    <sheetView zoomScale="90" zoomScaleNormal="90" workbookViewId="0">
      <selection activeCell="AF27" sqref="AF27"/>
    </sheetView>
  </sheetViews>
  <sheetFormatPr defaultColWidth="18.7109375" defaultRowHeight="12.75" customHeight="1"/>
  <cols>
    <col min="1" max="1" width="7.7109375" style="5" customWidth="1"/>
    <col min="2" max="2" width="5.42578125" style="5" customWidth="1"/>
    <col min="3" max="3" width="3.140625" style="5" customWidth="1"/>
    <col min="4" max="4" width="6.140625" style="5" customWidth="1"/>
    <col min="5" max="5" width="6.28515625" style="8" customWidth="1"/>
    <col min="6" max="6" width="25.42578125" style="7" customWidth="1"/>
    <col min="7" max="7" width="7.85546875" style="6" customWidth="1"/>
    <col min="8" max="32" width="5.85546875" style="89" customWidth="1"/>
    <col min="33" max="34" width="9.140625" style="5" customWidth="1"/>
    <col min="35" max="16384" width="18.7109375" style="5"/>
  </cols>
  <sheetData>
    <row r="2" spans="2:32" ht="15">
      <c r="B2" s="511" t="s">
        <v>464</v>
      </c>
      <c r="C2" s="512">
        <v>10</v>
      </c>
      <c r="D2" s="20" t="s">
        <v>496</v>
      </c>
      <c r="E2" s="20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2:32" ht="18">
      <c r="D3" s="19" t="s">
        <v>57</v>
      </c>
      <c r="E3" s="18"/>
      <c r="F3" s="26"/>
      <c r="G3" s="100" t="s">
        <v>141</v>
      </c>
      <c r="H3" s="17">
        <v>1990</v>
      </c>
      <c r="I3" s="17">
        <f t="shared" ref="I3:AF3" si="0">H3+1</f>
        <v>1991</v>
      </c>
      <c r="J3" s="17">
        <f t="shared" si="0"/>
        <v>1992</v>
      </c>
      <c r="K3" s="17">
        <f t="shared" si="0"/>
        <v>1993</v>
      </c>
      <c r="L3" s="17">
        <f t="shared" si="0"/>
        <v>1994</v>
      </c>
      <c r="M3" s="17">
        <f t="shared" si="0"/>
        <v>1995</v>
      </c>
      <c r="N3" s="17">
        <f t="shared" si="0"/>
        <v>1996</v>
      </c>
      <c r="O3" s="17">
        <f t="shared" si="0"/>
        <v>1997</v>
      </c>
      <c r="P3" s="17">
        <f t="shared" si="0"/>
        <v>1998</v>
      </c>
      <c r="Q3" s="17">
        <f t="shared" si="0"/>
        <v>1999</v>
      </c>
      <c r="R3" s="17">
        <f t="shared" si="0"/>
        <v>2000</v>
      </c>
      <c r="S3" s="17">
        <f t="shared" si="0"/>
        <v>2001</v>
      </c>
      <c r="T3" s="17">
        <f t="shared" si="0"/>
        <v>2002</v>
      </c>
      <c r="U3" s="17">
        <f t="shared" si="0"/>
        <v>2003</v>
      </c>
      <c r="V3" s="17">
        <f t="shared" si="0"/>
        <v>2004</v>
      </c>
      <c r="W3" s="17">
        <f t="shared" si="0"/>
        <v>2005</v>
      </c>
      <c r="X3" s="17">
        <f t="shared" si="0"/>
        <v>2006</v>
      </c>
      <c r="Y3" s="17">
        <f t="shared" si="0"/>
        <v>2007</v>
      </c>
      <c r="Z3" s="17">
        <f t="shared" si="0"/>
        <v>2008</v>
      </c>
      <c r="AA3" s="17">
        <f t="shared" si="0"/>
        <v>2009</v>
      </c>
      <c r="AB3" s="17">
        <f t="shared" si="0"/>
        <v>2010</v>
      </c>
      <c r="AC3" s="17">
        <f t="shared" si="0"/>
        <v>2011</v>
      </c>
      <c r="AD3" s="17">
        <f t="shared" si="0"/>
        <v>2012</v>
      </c>
      <c r="AE3" s="17">
        <f t="shared" si="0"/>
        <v>2013</v>
      </c>
      <c r="AF3" s="439">
        <f t="shared" si="0"/>
        <v>2014</v>
      </c>
    </row>
    <row r="4" spans="2:32" ht="18" customHeight="1">
      <c r="D4" s="681" t="s">
        <v>56</v>
      </c>
      <c r="E4" s="27" t="s">
        <v>58</v>
      </c>
      <c r="F4" s="93"/>
      <c r="G4" s="440">
        <v>110</v>
      </c>
      <c r="H4" s="95">
        <v>24.51</v>
      </c>
      <c r="I4" s="95">
        <v>24.51</v>
      </c>
      <c r="J4" s="95">
        <v>24.510000000000005</v>
      </c>
      <c r="K4" s="95">
        <v>24.51</v>
      </c>
      <c r="L4" s="95">
        <v>24.51</v>
      </c>
      <c r="M4" s="95">
        <v>24.51</v>
      </c>
      <c r="N4" s="95">
        <v>24.51</v>
      </c>
      <c r="O4" s="95">
        <v>24.509999999999998</v>
      </c>
      <c r="P4" s="95">
        <v>24.510000000000005</v>
      </c>
      <c r="Q4" s="95">
        <v>24.509999999999998</v>
      </c>
      <c r="R4" s="95">
        <v>24.510000000000005</v>
      </c>
      <c r="S4" s="95">
        <v>24.51</v>
      </c>
      <c r="T4" s="95">
        <v>24.51</v>
      </c>
      <c r="U4" s="95">
        <v>24.510000000000005</v>
      </c>
      <c r="V4" s="95">
        <v>24.510000000000005</v>
      </c>
      <c r="W4" s="95">
        <v>24.510000000000005</v>
      </c>
      <c r="X4" s="95">
        <v>24.51</v>
      </c>
      <c r="Y4" s="95">
        <v>24.51</v>
      </c>
      <c r="Z4" s="95">
        <v>24.51</v>
      </c>
      <c r="AA4" s="95">
        <v>24.51</v>
      </c>
      <c r="AB4" s="95">
        <v>24.509999999999998</v>
      </c>
      <c r="AC4" s="95">
        <v>24.51</v>
      </c>
      <c r="AD4" s="95">
        <v>24.510000000000005</v>
      </c>
      <c r="AE4" s="95">
        <v>24.557398139416943</v>
      </c>
      <c r="AF4" s="95">
        <v>24.55699701460458</v>
      </c>
    </row>
    <row r="5" spans="2:32" ht="18" customHeight="1">
      <c r="D5" s="682"/>
      <c r="E5" s="96" t="s">
        <v>55</v>
      </c>
      <c r="F5" s="93"/>
      <c r="G5" s="441">
        <v>111</v>
      </c>
      <c r="H5" s="95">
        <v>24.51</v>
      </c>
      <c r="I5" s="95">
        <v>24.51</v>
      </c>
      <c r="J5" s="95">
        <v>24.51</v>
      </c>
      <c r="K5" s="95">
        <v>24.51</v>
      </c>
      <c r="L5" s="95">
        <v>24.51</v>
      </c>
      <c r="M5" s="95">
        <v>24.51</v>
      </c>
      <c r="N5" s="95">
        <v>24.51</v>
      </c>
      <c r="O5" s="95">
        <v>24.51</v>
      </c>
      <c r="P5" s="95">
        <v>24.51</v>
      </c>
      <c r="Q5" s="95">
        <v>24.51</v>
      </c>
      <c r="R5" s="95">
        <v>24.51</v>
      </c>
      <c r="S5" s="95">
        <v>24.51</v>
      </c>
      <c r="T5" s="95">
        <v>24.51</v>
      </c>
      <c r="U5" s="95">
        <v>24.51</v>
      </c>
      <c r="V5" s="95">
        <v>24.51</v>
      </c>
      <c r="W5" s="95">
        <v>24.51</v>
      </c>
      <c r="X5" s="95">
        <v>24.51</v>
      </c>
      <c r="Y5" s="95">
        <v>24.51</v>
      </c>
      <c r="Z5" s="95">
        <v>24.51</v>
      </c>
      <c r="AA5" s="95">
        <v>24.51</v>
      </c>
      <c r="AB5" s="95">
        <v>24.51</v>
      </c>
      <c r="AC5" s="95">
        <v>24.51</v>
      </c>
      <c r="AD5" s="95">
        <v>24.51</v>
      </c>
      <c r="AE5" s="95">
        <v>24.422913012424146</v>
      </c>
      <c r="AF5" s="95">
        <v>24.422913012424146</v>
      </c>
    </row>
    <row r="6" spans="2:32" ht="18" customHeight="1">
      <c r="D6" s="682"/>
      <c r="E6" s="96" t="s">
        <v>54</v>
      </c>
      <c r="F6" s="93"/>
      <c r="G6" s="441">
        <v>112</v>
      </c>
      <c r="H6" s="95">
        <v>24.51</v>
      </c>
      <c r="I6" s="95">
        <v>24.51</v>
      </c>
      <c r="J6" s="95">
        <v>24.51</v>
      </c>
      <c r="K6" s="95">
        <v>24.51</v>
      </c>
      <c r="L6" s="95">
        <v>24.51</v>
      </c>
      <c r="M6" s="95">
        <v>24.51</v>
      </c>
      <c r="N6" s="95">
        <v>24.51</v>
      </c>
      <c r="O6" s="95">
        <v>24.51</v>
      </c>
      <c r="P6" s="95">
        <v>24.51</v>
      </c>
      <c r="Q6" s="95">
        <v>24.51</v>
      </c>
      <c r="R6" s="95">
        <v>24.51</v>
      </c>
      <c r="S6" s="95">
        <v>24.51</v>
      </c>
      <c r="T6" s="95">
        <v>24.51</v>
      </c>
      <c r="U6" s="95">
        <v>24.51</v>
      </c>
      <c r="V6" s="95">
        <v>24.51</v>
      </c>
      <c r="W6" s="95">
        <v>24.51</v>
      </c>
      <c r="X6" s="95">
        <v>24.51</v>
      </c>
      <c r="Y6" s="95">
        <v>24.51</v>
      </c>
      <c r="Z6" s="95">
        <v>24.51</v>
      </c>
      <c r="AA6" s="95">
        <v>24.51</v>
      </c>
      <c r="AB6" s="95">
        <v>24.51</v>
      </c>
      <c r="AC6" s="95">
        <v>24.51</v>
      </c>
      <c r="AD6" s="95">
        <v>24.51</v>
      </c>
      <c r="AE6" s="95">
        <v>25.058227655761112</v>
      </c>
      <c r="AF6" s="95">
        <v>25.058227655761112</v>
      </c>
    </row>
    <row r="7" spans="2:32" ht="18" customHeight="1">
      <c r="D7" s="682"/>
      <c r="E7" s="27" t="s">
        <v>53</v>
      </c>
      <c r="F7" s="93"/>
      <c r="G7" s="441">
        <v>130</v>
      </c>
      <c r="H7" s="95">
        <v>24.71</v>
      </c>
      <c r="I7" s="95">
        <v>24.71</v>
      </c>
      <c r="J7" s="95">
        <v>24.71</v>
      </c>
      <c r="K7" s="95">
        <v>24.71</v>
      </c>
      <c r="L7" s="95">
        <v>24.71</v>
      </c>
      <c r="M7" s="95">
        <v>24.71</v>
      </c>
      <c r="N7" s="95">
        <v>24.71</v>
      </c>
      <c r="O7" s="95">
        <v>24.71</v>
      </c>
      <c r="P7" s="95">
        <v>24.71</v>
      </c>
      <c r="Q7" s="95">
        <v>24.71</v>
      </c>
      <c r="R7" s="95">
        <v>24.71</v>
      </c>
      <c r="S7" s="95">
        <v>24.71</v>
      </c>
      <c r="T7" s="95">
        <v>24.71</v>
      </c>
      <c r="U7" s="95">
        <v>24.71</v>
      </c>
      <c r="V7" s="95">
        <v>24.71</v>
      </c>
      <c r="W7" s="95">
        <v>24.71</v>
      </c>
      <c r="X7" s="95">
        <v>24.71</v>
      </c>
      <c r="Y7" s="95">
        <v>24.71</v>
      </c>
      <c r="Z7" s="95">
        <v>24.71</v>
      </c>
      <c r="AA7" s="95">
        <v>24.71</v>
      </c>
      <c r="AB7" s="95">
        <v>24.71</v>
      </c>
      <c r="AC7" s="95">
        <v>24.71</v>
      </c>
      <c r="AD7" s="95">
        <v>24.71</v>
      </c>
      <c r="AE7" s="95">
        <v>24.418477036295684</v>
      </c>
      <c r="AF7" s="95">
        <v>24.418477036295684</v>
      </c>
    </row>
    <row r="8" spans="2:32" ht="18" customHeight="1">
      <c r="D8" s="682"/>
      <c r="E8" s="96" t="s">
        <v>59</v>
      </c>
      <c r="F8" s="93"/>
      <c r="G8" s="441">
        <v>131</v>
      </c>
      <c r="H8" s="95">
        <v>24.71</v>
      </c>
      <c r="I8" s="95">
        <v>24.71</v>
      </c>
      <c r="J8" s="95">
        <v>24.71</v>
      </c>
      <c r="K8" s="95">
        <v>24.71</v>
      </c>
      <c r="L8" s="95">
        <v>24.71</v>
      </c>
      <c r="M8" s="95">
        <v>24.71</v>
      </c>
      <c r="N8" s="95">
        <v>24.71</v>
      </c>
      <c r="O8" s="95">
        <v>24.71</v>
      </c>
      <c r="P8" s="95">
        <v>24.71</v>
      </c>
      <c r="Q8" s="95">
        <v>24.71</v>
      </c>
      <c r="R8" s="95">
        <v>24.71</v>
      </c>
      <c r="S8" s="95">
        <v>24.71</v>
      </c>
      <c r="T8" s="95">
        <v>24.71</v>
      </c>
      <c r="U8" s="95">
        <v>24.71</v>
      </c>
      <c r="V8" s="95">
        <v>24.71</v>
      </c>
      <c r="W8" s="95">
        <v>24.71</v>
      </c>
      <c r="X8" s="95">
        <v>24.71</v>
      </c>
      <c r="Y8" s="95">
        <v>24.71</v>
      </c>
      <c r="Z8" s="95">
        <v>24.71</v>
      </c>
      <c r="AA8" s="95">
        <v>24.71</v>
      </c>
      <c r="AB8" s="95">
        <v>24.71</v>
      </c>
      <c r="AC8" s="95">
        <v>24.71</v>
      </c>
      <c r="AD8" s="95">
        <v>24.71</v>
      </c>
      <c r="AE8" s="95">
        <v>24.418477036295684</v>
      </c>
      <c r="AF8" s="95">
        <v>24.418477036295684</v>
      </c>
    </row>
    <row r="9" spans="2:32" ht="18" customHeight="1">
      <c r="D9" s="682"/>
      <c r="E9" s="96" t="s">
        <v>60</v>
      </c>
      <c r="F9" s="93"/>
      <c r="G9" s="441">
        <v>132</v>
      </c>
      <c r="H9" s="95">
        <v>24.71</v>
      </c>
      <c r="I9" s="95">
        <v>24.71</v>
      </c>
      <c r="J9" s="95">
        <v>24.71</v>
      </c>
      <c r="K9" s="95">
        <v>24.71</v>
      </c>
      <c r="L9" s="95">
        <v>24.71</v>
      </c>
      <c r="M9" s="95">
        <v>24.71</v>
      </c>
      <c r="N9" s="95">
        <v>24.71</v>
      </c>
      <c r="O9" s="95">
        <v>24.71</v>
      </c>
      <c r="P9" s="95">
        <v>24.71</v>
      </c>
      <c r="Q9" s="95">
        <v>24.71</v>
      </c>
      <c r="R9" s="95">
        <v>24.71</v>
      </c>
      <c r="S9" s="95">
        <v>24.71</v>
      </c>
      <c r="T9" s="95">
        <v>24.71</v>
      </c>
      <c r="U9" s="95">
        <v>24.71</v>
      </c>
      <c r="V9" s="95">
        <v>24.71</v>
      </c>
      <c r="W9" s="95">
        <v>24.71</v>
      </c>
      <c r="X9" s="95">
        <v>24.71</v>
      </c>
      <c r="Y9" s="95">
        <v>24.71</v>
      </c>
      <c r="Z9" s="95">
        <v>24.71</v>
      </c>
      <c r="AA9" s="95">
        <v>24.71</v>
      </c>
      <c r="AB9" s="95">
        <v>24.71</v>
      </c>
      <c r="AC9" s="95">
        <v>24.71</v>
      </c>
      <c r="AD9" s="95">
        <v>24.71</v>
      </c>
      <c r="AE9" s="95">
        <v>24.418477036295684</v>
      </c>
      <c r="AF9" s="95">
        <v>24.418477036295684</v>
      </c>
    </row>
    <row r="10" spans="2:32" ht="18" customHeight="1">
      <c r="D10" s="682"/>
      <c r="E10" s="27" t="s">
        <v>52</v>
      </c>
      <c r="F10" s="93"/>
      <c r="G10" s="441">
        <v>135</v>
      </c>
      <c r="H10" s="95">
        <v>24.9</v>
      </c>
      <c r="I10" s="95">
        <v>24.9</v>
      </c>
      <c r="J10" s="95">
        <v>24.9</v>
      </c>
      <c r="K10" s="95">
        <v>24.9</v>
      </c>
      <c r="L10" s="95">
        <v>24.9</v>
      </c>
      <c r="M10" s="95">
        <v>24.9</v>
      </c>
      <c r="N10" s="95">
        <v>24.9</v>
      </c>
      <c r="O10" s="95">
        <v>24.9</v>
      </c>
      <c r="P10" s="95">
        <v>24.9</v>
      </c>
      <c r="Q10" s="95">
        <v>24.9</v>
      </c>
      <c r="R10" s="95">
        <v>24.9</v>
      </c>
      <c r="S10" s="95">
        <v>24.9</v>
      </c>
      <c r="T10" s="95">
        <v>24.9</v>
      </c>
      <c r="U10" s="95">
        <v>24.9</v>
      </c>
      <c r="V10" s="95">
        <v>24.9</v>
      </c>
      <c r="W10" s="95">
        <v>24.9</v>
      </c>
      <c r="X10" s="95">
        <v>24.9</v>
      </c>
      <c r="Y10" s="95">
        <v>24.9</v>
      </c>
      <c r="Z10" s="95">
        <v>24.9</v>
      </c>
      <c r="AA10" s="95">
        <v>24.9</v>
      </c>
      <c r="AB10" s="95">
        <v>24.9</v>
      </c>
      <c r="AC10" s="95">
        <v>24.9</v>
      </c>
      <c r="AD10" s="95">
        <v>24.9</v>
      </c>
      <c r="AE10" s="95">
        <v>23.742142934161798</v>
      </c>
      <c r="AF10" s="95">
        <v>23.742142934161798</v>
      </c>
    </row>
    <row r="11" spans="2:32" ht="18" customHeight="1">
      <c r="D11" s="683"/>
      <c r="E11" s="27" t="s">
        <v>51</v>
      </c>
      <c r="F11" s="93"/>
      <c r="G11" s="441">
        <v>140</v>
      </c>
      <c r="H11" s="95">
        <v>25.46</v>
      </c>
      <c r="I11" s="95">
        <v>25.46</v>
      </c>
      <c r="J11" s="95">
        <v>25.46</v>
      </c>
      <c r="K11" s="95">
        <v>25.46</v>
      </c>
      <c r="L11" s="95">
        <v>25.46</v>
      </c>
      <c r="M11" s="95">
        <v>25.46</v>
      </c>
      <c r="N11" s="95">
        <v>25.46</v>
      </c>
      <c r="O11" s="95">
        <v>25.46</v>
      </c>
      <c r="P11" s="95">
        <v>25.46</v>
      </c>
      <c r="Q11" s="95">
        <v>25.46</v>
      </c>
      <c r="R11" s="95">
        <v>25.46</v>
      </c>
      <c r="S11" s="95">
        <v>25.46</v>
      </c>
      <c r="T11" s="95">
        <v>25.46</v>
      </c>
      <c r="U11" s="95">
        <v>25.46</v>
      </c>
      <c r="V11" s="95">
        <v>25.46</v>
      </c>
      <c r="W11" s="95">
        <v>25.46</v>
      </c>
      <c r="X11" s="95">
        <v>25.46</v>
      </c>
      <c r="Y11" s="95">
        <v>25.46</v>
      </c>
      <c r="Z11" s="95">
        <v>25.46</v>
      </c>
      <c r="AA11" s="95">
        <v>25.46</v>
      </c>
      <c r="AB11" s="95">
        <v>25.46</v>
      </c>
      <c r="AC11" s="95">
        <v>25.46</v>
      </c>
      <c r="AD11" s="95">
        <v>25.46</v>
      </c>
      <c r="AE11" s="95">
        <v>25.924961949448729</v>
      </c>
      <c r="AF11" s="95">
        <v>25.924961949448729</v>
      </c>
    </row>
    <row r="12" spans="2:32" ht="18" customHeight="1">
      <c r="D12" s="681" t="s">
        <v>50</v>
      </c>
      <c r="E12" s="27" t="s">
        <v>49</v>
      </c>
      <c r="F12" s="93"/>
      <c r="G12" s="441">
        <v>161</v>
      </c>
      <c r="H12" s="95">
        <v>29.38</v>
      </c>
      <c r="I12" s="95">
        <v>29.38</v>
      </c>
      <c r="J12" s="95">
        <v>29.38</v>
      </c>
      <c r="K12" s="95">
        <v>29.38</v>
      </c>
      <c r="L12" s="95">
        <v>29.38</v>
      </c>
      <c r="M12" s="95">
        <v>29.38</v>
      </c>
      <c r="N12" s="95">
        <v>29.38</v>
      </c>
      <c r="O12" s="95">
        <v>29.38</v>
      </c>
      <c r="P12" s="95">
        <v>29.38</v>
      </c>
      <c r="Q12" s="95">
        <v>29.38</v>
      </c>
      <c r="R12" s="95">
        <v>29.38</v>
      </c>
      <c r="S12" s="95">
        <v>29.38</v>
      </c>
      <c r="T12" s="95">
        <v>29.38</v>
      </c>
      <c r="U12" s="95">
        <v>29.38</v>
      </c>
      <c r="V12" s="95">
        <v>29.38</v>
      </c>
      <c r="W12" s="95">
        <v>29.38</v>
      </c>
      <c r="X12" s="95">
        <v>29.38</v>
      </c>
      <c r="Y12" s="95">
        <v>29.38</v>
      </c>
      <c r="Z12" s="95">
        <v>29.38</v>
      </c>
      <c r="AA12" s="95">
        <v>29.38</v>
      </c>
      <c r="AB12" s="95">
        <v>29.38</v>
      </c>
      <c r="AC12" s="95">
        <v>29.38</v>
      </c>
      <c r="AD12" s="95">
        <v>29.38</v>
      </c>
      <c r="AE12" s="95">
        <v>30.216753682913012</v>
      </c>
      <c r="AF12" s="95">
        <v>30.216753682913012</v>
      </c>
    </row>
    <row r="13" spans="2:32" ht="18" customHeight="1">
      <c r="D13" s="682"/>
      <c r="E13" s="27" t="s">
        <v>48</v>
      </c>
      <c r="F13" s="93"/>
      <c r="G13" s="441">
        <v>162</v>
      </c>
      <c r="H13" s="95">
        <v>20.9</v>
      </c>
      <c r="I13" s="95">
        <v>20.9</v>
      </c>
      <c r="J13" s="95">
        <v>20.9</v>
      </c>
      <c r="K13" s="95">
        <v>20.9</v>
      </c>
      <c r="L13" s="95">
        <v>20.9</v>
      </c>
      <c r="M13" s="95">
        <v>20.9</v>
      </c>
      <c r="N13" s="95">
        <v>20.9</v>
      </c>
      <c r="O13" s="95">
        <v>20.9</v>
      </c>
      <c r="P13" s="95">
        <v>20.9</v>
      </c>
      <c r="Q13" s="95">
        <v>20.9</v>
      </c>
      <c r="R13" s="95">
        <v>20.9</v>
      </c>
      <c r="S13" s="95">
        <v>20.9</v>
      </c>
      <c r="T13" s="95">
        <v>20.9</v>
      </c>
      <c r="U13" s="95">
        <v>20.9</v>
      </c>
      <c r="V13" s="95">
        <v>20.9</v>
      </c>
      <c r="W13" s="95">
        <v>20.9</v>
      </c>
      <c r="X13" s="95">
        <v>20.9</v>
      </c>
      <c r="Y13" s="95">
        <v>20.9</v>
      </c>
      <c r="Z13" s="95">
        <v>20.9</v>
      </c>
      <c r="AA13" s="95">
        <v>20.9</v>
      </c>
      <c r="AB13" s="95">
        <v>20.9</v>
      </c>
      <c r="AC13" s="95">
        <v>20.9</v>
      </c>
      <c r="AD13" s="95">
        <v>20.9</v>
      </c>
      <c r="AE13" s="95">
        <v>20.9</v>
      </c>
      <c r="AF13" s="95">
        <v>20.9</v>
      </c>
    </row>
    <row r="14" spans="2:32" ht="18" customHeight="1">
      <c r="D14" s="682"/>
      <c r="E14" s="27" t="s">
        <v>47</v>
      </c>
      <c r="F14" s="93"/>
      <c r="G14" s="441">
        <v>163</v>
      </c>
      <c r="H14" s="95">
        <v>29.38</v>
      </c>
      <c r="I14" s="95">
        <v>29.38</v>
      </c>
      <c r="J14" s="95">
        <v>29.38</v>
      </c>
      <c r="K14" s="95">
        <v>29.38</v>
      </c>
      <c r="L14" s="95">
        <v>29.38</v>
      </c>
      <c r="M14" s="95">
        <v>29.38</v>
      </c>
      <c r="N14" s="95">
        <v>29.38</v>
      </c>
      <c r="O14" s="95">
        <v>29.38</v>
      </c>
      <c r="P14" s="95">
        <v>29.38</v>
      </c>
      <c r="Q14" s="95">
        <v>29.38</v>
      </c>
      <c r="R14" s="95">
        <v>29.38</v>
      </c>
      <c r="S14" s="95">
        <v>29.38</v>
      </c>
      <c r="T14" s="95">
        <v>29.38</v>
      </c>
      <c r="U14" s="95">
        <v>29.38</v>
      </c>
      <c r="V14" s="95">
        <v>29.38</v>
      </c>
      <c r="W14" s="95">
        <v>29.38</v>
      </c>
      <c r="X14" s="95">
        <v>29.38</v>
      </c>
      <c r="Y14" s="95">
        <v>29.38</v>
      </c>
      <c r="Z14" s="95">
        <v>29.38</v>
      </c>
      <c r="AA14" s="95">
        <v>29.38</v>
      </c>
      <c r="AB14" s="95">
        <v>29.38</v>
      </c>
      <c r="AC14" s="95">
        <v>29.38</v>
      </c>
      <c r="AD14" s="95">
        <v>29.38</v>
      </c>
      <c r="AE14" s="95">
        <v>25.924961949448729</v>
      </c>
      <c r="AF14" s="95">
        <v>25.924961949448729</v>
      </c>
    </row>
    <row r="15" spans="2:32" ht="18" customHeight="1">
      <c r="D15" s="682"/>
      <c r="E15" s="27" t="s">
        <v>46</v>
      </c>
      <c r="F15" s="93"/>
      <c r="G15" s="441">
        <v>171</v>
      </c>
      <c r="H15" s="95">
        <v>10.99</v>
      </c>
      <c r="I15" s="95">
        <v>10.99</v>
      </c>
      <c r="J15" s="95">
        <v>10.99</v>
      </c>
      <c r="K15" s="95">
        <v>10.99</v>
      </c>
      <c r="L15" s="95">
        <v>10.99</v>
      </c>
      <c r="M15" s="95">
        <v>10.99</v>
      </c>
      <c r="N15" s="95">
        <v>10.99</v>
      </c>
      <c r="O15" s="95">
        <v>10.99</v>
      </c>
      <c r="P15" s="95">
        <v>10.99</v>
      </c>
      <c r="Q15" s="95">
        <v>10.99</v>
      </c>
      <c r="R15" s="95">
        <v>10.99</v>
      </c>
      <c r="S15" s="95">
        <v>10.99</v>
      </c>
      <c r="T15" s="95">
        <v>10.99</v>
      </c>
      <c r="U15" s="95">
        <v>10.99</v>
      </c>
      <c r="V15" s="95">
        <v>10.99</v>
      </c>
      <c r="W15" s="95">
        <v>10.99</v>
      </c>
      <c r="X15" s="95">
        <v>10.99</v>
      </c>
      <c r="Y15" s="95">
        <v>10.99</v>
      </c>
      <c r="Z15" s="95">
        <v>10.99</v>
      </c>
      <c r="AA15" s="95">
        <v>10.99</v>
      </c>
      <c r="AB15" s="95">
        <v>10.99</v>
      </c>
      <c r="AC15" s="95">
        <v>10.99</v>
      </c>
      <c r="AD15" s="95">
        <v>10.99</v>
      </c>
      <c r="AE15" s="95">
        <v>10.927806534489351</v>
      </c>
      <c r="AF15" s="95">
        <v>10.927806534489351</v>
      </c>
    </row>
    <row r="16" spans="2:32" ht="18" customHeight="1">
      <c r="D16" s="682"/>
      <c r="E16" s="27" t="s">
        <v>45</v>
      </c>
      <c r="F16" s="93"/>
      <c r="G16" s="441">
        <v>172</v>
      </c>
      <c r="H16" s="95">
        <v>27.248380397582022</v>
      </c>
      <c r="I16" s="95">
        <v>27.146341012321869</v>
      </c>
      <c r="J16" s="95">
        <v>27.084910863631279</v>
      </c>
      <c r="K16" s="95">
        <v>27.081290998685638</v>
      </c>
      <c r="L16" s="95">
        <v>26.977351868838987</v>
      </c>
      <c r="M16" s="95">
        <v>26.896865058543234</v>
      </c>
      <c r="N16" s="95">
        <v>26.860141997386716</v>
      </c>
      <c r="O16" s="95">
        <v>26.846070363086547</v>
      </c>
      <c r="P16" s="95">
        <v>26.743483190216256</v>
      </c>
      <c r="Q16" s="95">
        <v>26.668582925417034</v>
      </c>
      <c r="R16" s="95">
        <v>26.664139684619901</v>
      </c>
      <c r="S16" s="95">
        <v>26.603521695817115</v>
      </c>
      <c r="T16" s="95">
        <v>26.609079875793455</v>
      </c>
      <c r="U16" s="95">
        <v>26.597267968223424</v>
      </c>
      <c r="V16" s="95">
        <v>26.617920914812704</v>
      </c>
      <c r="W16" s="95">
        <v>26.525871207540757</v>
      </c>
      <c r="X16" s="95">
        <v>26.424614313328405</v>
      </c>
      <c r="Y16" s="95">
        <v>26.386392358307827</v>
      </c>
      <c r="Z16" s="95">
        <v>26.480974337395995</v>
      </c>
      <c r="AA16" s="95">
        <v>26.52979769342242</v>
      </c>
      <c r="AB16" s="95">
        <v>26.385197209901268</v>
      </c>
      <c r="AC16" s="95">
        <v>26.310894403789995</v>
      </c>
      <c r="AD16" s="95">
        <v>26.185909121198979</v>
      </c>
      <c r="AE16" s="95">
        <v>26.626834366429971</v>
      </c>
      <c r="AF16" s="95">
        <v>26.551393644031862</v>
      </c>
    </row>
    <row r="17" spans="4:32" ht="18" customHeight="1">
      <c r="D17" s="683"/>
      <c r="E17" s="27" t="s">
        <v>44</v>
      </c>
      <c r="F17" s="93"/>
      <c r="G17" s="441">
        <v>175</v>
      </c>
      <c r="H17" s="95">
        <v>38.44</v>
      </c>
      <c r="I17" s="95">
        <v>38.44</v>
      </c>
      <c r="J17" s="95">
        <v>38.44</v>
      </c>
      <c r="K17" s="95">
        <v>38.44</v>
      </c>
      <c r="L17" s="95">
        <v>38.44</v>
      </c>
      <c r="M17" s="95">
        <v>38.44</v>
      </c>
      <c r="N17" s="95">
        <v>38.44</v>
      </c>
      <c r="O17" s="95">
        <v>38.44</v>
      </c>
      <c r="P17" s="95">
        <v>38.44</v>
      </c>
      <c r="Q17" s="95">
        <v>38.44</v>
      </c>
      <c r="R17" s="95">
        <v>38.44</v>
      </c>
      <c r="S17" s="95">
        <v>38.44</v>
      </c>
      <c r="T17" s="95">
        <v>38.44</v>
      </c>
      <c r="U17" s="95">
        <v>38.44</v>
      </c>
      <c r="V17" s="95">
        <v>38.44</v>
      </c>
      <c r="W17" s="95">
        <v>38.44</v>
      </c>
      <c r="X17" s="95">
        <v>38.44</v>
      </c>
      <c r="Y17" s="95">
        <v>38.44</v>
      </c>
      <c r="Z17" s="95">
        <v>38.44</v>
      </c>
      <c r="AA17" s="95">
        <v>38.44</v>
      </c>
      <c r="AB17" s="95">
        <v>38.44</v>
      </c>
      <c r="AC17" s="95">
        <v>38.44</v>
      </c>
      <c r="AD17" s="95">
        <v>38.44</v>
      </c>
      <c r="AE17" s="95">
        <v>41.716953631553373</v>
      </c>
      <c r="AF17" s="95">
        <v>41.716953631553373</v>
      </c>
    </row>
    <row r="18" spans="4:32" ht="18" customHeight="1">
      <c r="D18" s="692" t="s">
        <v>43</v>
      </c>
      <c r="E18" s="27" t="s">
        <v>42</v>
      </c>
      <c r="F18" s="93"/>
      <c r="G18" s="441">
        <v>210</v>
      </c>
      <c r="H18" s="95">
        <v>19.092109909083145</v>
      </c>
      <c r="I18" s="95">
        <v>19.05073408693681</v>
      </c>
      <c r="J18" s="95">
        <v>19.037313729732585</v>
      </c>
      <c r="K18" s="95">
        <v>19.033369180533963</v>
      </c>
      <c r="L18" s="95">
        <v>19.033925687290871</v>
      </c>
      <c r="M18" s="95">
        <v>19.040878082263532</v>
      </c>
      <c r="N18" s="95">
        <v>19.050634580685855</v>
      </c>
      <c r="O18" s="95">
        <v>19.065023740250833</v>
      </c>
      <c r="P18" s="95">
        <v>19.060957990690756</v>
      </c>
      <c r="Q18" s="95">
        <v>19.074176993694572</v>
      </c>
      <c r="R18" s="95">
        <v>19.04552015771981</v>
      </c>
      <c r="S18" s="95">
        <v>19.064852486297191</v>
      </c>
      <c r="T18" s="95">
        <v>19.050595154185533</v>
      </c>
      <c r="U18" s="95">
        <v>19.061467794112048</v>
      </c>
      <c r="V18" s="95">
        <v>19.040998548313929</v>
      </c>
      <c r="W18" s="95">
        <v>19.050650420901665</v>
      </c>
      <c r="X18" s="95">
        <v>19.060104449516931</v>
      </c>
      <c r="Y18" s="95">
        <v>19.051144885338392</v>
      </c>
      <c r="Z18" s="95">
        <v>19.062826132357284</v>
      </c>
      <c r="AA18" s="95">
        <v>19.040812946949291</v>
      </c>
      <c r="AB18" s="95">
        <v>19.05472143346622</v>
      </c>
      <c r="AC18" s="95">
        <v>19.06607632517651</v>
      </c>
      <c r="AD18" s="95">
        <v>19.060320932172253</v>
      </c>
      <c r="AE18" s="95">
        <v>18.984532176953458</v>
      </c>
      <c r="AF18" s="95">
        <v>18.926241240547022</v>
      </c>
    </row>
    <row r="19" spans="4:32" ht="18" customHeight="1">
      <c r="D19" s="693"/>
      <c r="E19" s="99" t="s">
        <v>41</v>
      </c>
      <c r="F19" s="93"/>
      <c r="G19" s="441">
        <v>211</v>
      </c>
      <c r="H19" s="95">
        <v>19.092109909083145</v>
      </c>
      <c r="I19" s="95">
        <v>19.05073408693681</v>
      </c>
      <c r="J19" s="95">
        <v>19.037313729732585</v>
      </c>
      <c r="K19" s="95">
        <v>19.033369180533963</v>
      </c>
      <c r="L19" s="95">
        <v>19.033925687290871</v>
      </c>
      <c r="M19" s="95">
        <v>19.040878082263532</v>
      </c>
      <c r="N19" s="95">
        <v>19.050634580685855</v>
      </c>
      <c r="O19" s="95">
        <v>19.065023740250833</v>
      </c>
      <c r="P19" s="95">
        <v>19.060957990690756</v>
      </c>
      <c r="Q19" s="95">
        <v>19.074176993694572</v>
      </c>
      <c r="R19" s="95">
        <v>19.04552015771981</v>
      </c>
      <c r="S19" s="95">
        <v>19.064852486297191</v>
      </c>
      <c r="T19" s="95">
        <v>19.050595154185533</v>
      </c>
      <c r="U19" s="95">
        <v>19.061467794112048</v>
      </c>
      <c r="V19" s="95">
        <v>19.040998548313929</v>
      </c>
      <c r="W19" s="95">
        <v>19.050650420901665</v>
      </c>
      <c r="X19" s="95">
        <v>19.060104449516931</v>
      </c>
      <c r="Y19" s="95">
        <v>19.051144885338392</v>
      </c>
      <c r="Z19" s="95">
        <v>19.062826132357284</v>
      </c>
      <c r="AA19" s="95">
        <v>19.040812946949291</v>
      </c>
      <c r="AB19" s="95">
        <v>19.05472143346622</v>
      </c>
      <c r="AC19" s="95">
        <v>19.06607632517651</v>
      </c>
      <c r="AD19" s="95">
        <v>19.060320932172253</v>
      </c>
      <c r="AE19" s="95">
        <v>18.984532176953458</v>
      </c>
      <c r="AF19" s="95">
        <v>18.926241240547022</v>
      </c>
    </row>
    <row r="20" spans="4:32" ht="18" customHeight="1">
      <c r="D20" s="693"/>
      <c r="E20" s="99" t="s">
        <v>61</v>
      </c>
      <c r="F20" s="93"/>
      <c r="G20" s="441">
        <v>214</v>
      </c>
      <c r="H20" s="95">
        <v>21.342420072493361</v>
      </c>
      <c r="I20" s="95">
        <v>21.384064339551543</v>
      </c>
      <c r="J20" s="95">
        <v>21.383667168901443</v>
      </c>
      <c r="K20" s="95">
        <v>21.368153950561279</v>
      </c>
      <c r="L20" s="95">
        <v>21.37409916953936</v>
      </c>
      <c r="M20" s="95">
        <v>21.378396463361369</v>
      </c>
      <c r="N20" s="95">
        <v>21.377847947836489</v>
      </c>
      <c r="O20" s="95">
        <v>21.377847947836489</v>
      </c>
      <c r="P20" s="95">
        <v>21.377847947836489</v>
      </c>
      <c r="Q20" s="95">
        <v>21.377847947836489</v>
      </c>
      <c r="R20" s="95">
        <v>21.377847947836489</v>
      </c>
      <c r="S20" s="95">
        <v>21.377847947836489</v>
      </c>
      <c r="T20" s="95">
        <v>21.377847947836489</v>
      </c>
      <c r="U20" s="95">
        <v>21.377847947836489</v>
      </c>
      <c r="V20" s="95">
        <v>21.377847947836489</v>
      </c>
      <c r="W20" s="95">
        <v>21.377847947836489</v>
      </c>
      <c r="X20" s="95">
        <v>21.468133647414753</v>
      </c>
      <c r="Y20" s="95">
        <v>21.497526414791025</v>
      </c>
      <c r="Z20" s="95">
        <v>21.450918697740811</v>
      </c>
      <c r="AA20" s="95">
        <v>21.438810636626851</v>
      </c>
      <c r="AB20" s="95">
        <v>21.426580643676381</v>
      </c>
      <c r="AC20" s="95">
        <v>21.455730844434203</v>
      </c>
      <c r="AD20" s="95">
        <v>21.475853120044331</v>
      </c>
      <c r="AE20" s="95">
        <v>19.728609802920804</v>
      </c>
      <c r="AF20" s="95">
        <v>19.512298461239389</v>
      </c>
    </row>
    <row r="21" spans="4:32" ht="18" customHeight="1">
      <c r="D21" s="693"/>
      <c r="E21" s="27" t="s">
        <v>40</v>
      </c>
      <c r="F21" s="93"/>
      <c r="G21" s="441">
        <v>220</v>
      </c>
      <c r="H21" s="95">
        <v>19.070790295867482</v>
      </c>
      <c r="I21" s="95">
        <v>19.068359280611936</v>
      </c>
      <c r="J21" s="95">
        <v>19.078721536380058</v>
      </c>
      <c r="K21" s="95">
        <v>19.083320863714864</v>
      </c>
      <c r="L21" s="95">
        <v>19.08948876591904</v>
      </c>
      <c r="M21" s="95">
        <v>19.084103602830904</v>
      </c>
      <c r="N21" s="95">
        <v>19.121766343263076</v>
      </c>
      <c r="O21" s="95">
        <v>19.146679404596956</v>
      </c>
      <c r="P21" s="95">
        <v>19.142491841645345</v>
      </c>
      <c r="Q21" s="95">
        <v>19.17556328798894</v>
      </c>
      <c r="R21" s="95">
        <v>19.234075008889626</v>
      </c>
      <c r="S21" s="95">
        <v>19.274311711275523</v>
      </c>
      <c r="T21" s="95">
        <v>19.135572244182363</v>
      </c>
      <c r="U21" s="95">
        <v>19.2047012274849</v>
      </c>
      <c r="V21" s="95">
        <v>19.18918128362035</v>
      </c>
      <c r="W21" s="95">
        <v>19.576364370769728</v>
      </c>
      <c r="X21" s="95">
        <v>19.301902633634985</v>
      </c>
      <c r="Y21" s="95">
        <v>19.160718826046036</v>
      </c>
      <c r="Z21" s="95">
        <v>19.184186188626619</v>
      </c>
      <c r="AA21" s="95">
        <v>19.256368816927385</v>
      </c>
      <c r="AB21" s="95">
        <v>19.214541350513635</v>
      </c>
      <c r="AC21" s="95">
        <v>19.148294428409287</v>
      </c>
      <c r="AD21" s="95">
        <v>19.130683398127747</v>
      </c>
      <c r="AE21" s="95">
        <v>19.213025737666968</v>
      </c>
      <c r="AF21" s="95">
        <v>19.213025737666968</v>
      </c>
    </row>
    <row r="22" spans="4:32" ht="18" customHeight="1">
      <c r="D22" s="693"/>
      <c r="E22" s="27" t="s">
        <v>39</v>
      </c>
      <c r="F22" s="93"/>
      <c r="G22" s="441">
        <v>221</v>
      </c>
      <c r="H22" s="95">
        <v>19.96</v>
      </c>
      <c r="I22" s="95">
        <v>19.96</v>
      </c>
      <c r="J22" s="95">
        <v>19.96</v>
      </c>
      <c r="K22" s="95">
        <v>19.96</v>
      </c>
      <c r="L22" s="95">
        <v>19.96</v>
      </c>
      <c r="M22" s="95">
        <v>19.96</v>
      </c>
      <c r="N22" s="95">
        <v>19.96</v>
      </c>
      <c r="O22" s="95">
        <v>19.96</v>
      </c>
      <c r="P22" s="95">
        <v>19.96</v>
      </c>
      <c r="Q22" s="95">
        <v>19.96</v>
      </c>
      <c r="R22" s="95">
        <v>19.96</v>
      </c>
      <c r="S22" s="95">
        <v>19.96</v>
      </c>
      <c r="T22" s="95">
        <v>19.96</v>
      </c>
      <c r="U22" s="95">
        <v>19.96</v>
      </c>
      <c r="V22" s="95">
        <v>19.96</v>
      </c>
      <c r="W22" s="95">
        <v>19.96</v>
      </c>
      <c r="X22" s="95">
        <v>19.96</v>
      </c>
      <c r="Y22" s="95">
        <v>19.96</v>
      </c>
      <c r="Z22" s="95">
        <v>19.96</v>
      </c>
      <c r="AA22" s="95">
        <v>19.96</v>
      </c>
      <c r="AB22" s="95">
        <v>19.96</v>
      </c>
      <c r="AC22" s="95">
        <v>19.96</v>
      </c>
      <c r="AD22" s="95">
        <v>19.96</v>
      </c>
      <c r="AE22" s="95">
        <v>19.96</v>
      </c>
      <c r="AF22" s="95">
        <v>19.96</v>
      </c>
    </row>
    <row r="23" spans="4:32" ht="18" customHeight="1">
      <c r="D23" s="693"/>
      <c r="E23" s="27" t="s">
        <v>62</v>
      </c>
      <c r="F23" s="93"/>
      <c r="G23" s="441">
        <v>230</v>
      </c>
      <c r="H23" s="95">
        <v>16.083854559046511</v>
      </c>
      <c r="I23" s="95">
        <v>16.188064593329543</v>
      </c>
      <c r="J23" s="95">
        <v>16.491512696329124</v>
      </c>
      <c r="K23" s="95">
        <v>16.701273991367195</v>
      </c>
      <c r="L23" s="95">
        <v>16.666356734968936</v>
      </c>
      <c r="M23" s="95">
        <v>16.723719733137514</v>
      </c>
      <c r="N23" s="95">
        <v>16.955689676094348</v>
      </c>
      <c r="O23" s="95">
        <v>17.370953643380968</v>
      </c>
      <c r="P23" s="95">
        <v>17.405627177326515</v>
      </c>
      <c r="Q23" s="95">
        <v>17.357954380307561</v>
      </c>
      <c r="R23" s="95">
        <v>17.493973612794353</v>
      </c>
      <c r="S23" s="95">
        <v>17.714069194541477</v>
      </c>
      <c r="T23" s="95">
        <v>17.909613014737893</v>
      </c>
      <c r="U23" s="95">
        <v>17.931109170587845</v>
      </c>
      <c r="V23" s="95">
        <v>18.616423607880265</v>
      </c>
      <c r="W23" s="95">
        <v>18.216413690583419</v>
      </c>
      <c r="X23" s="95">
        <v>18.210159495046756</v>
      </c>
      <c r="Y23" s="95">
        <v>18.008587577295302</v>
      </c>
      <c r="Z23" s="95">
        <v>19.411907684369449</v>
      </c>
      <c r="AA23" s="95">
        <v>18.362666200028606</v>
      </c>
      <c r="AB23" s="95">
        <v>18.41731956939331</v>
      </c>
      <c r="AC23" s="95">
        <v>17.285940054565899</v>
      </c>
      <c r="AD23" s="95">
        <v>18.345882653282203</v>
      </c>
      <c r="AE23" s="95">
        <v>18.296122119483691</v>
      </c>
      <c r="AF23" s="95">
        <v>18.216898785195273</v>
      </c>
    </row>
    <row r="24" spans="4:32" ht="18" customHeight="1">
      <c r="D24" s="693"/>
      <c r="E24" s="96" t="s">
        <v>38</v>
      </c>
      <c r="F24" s="93"/>
      <c r="G24" s="441">
        <v>231</v>
      </c>
      <c r="H24" s="95">
        <v>17.382541261631477</v>
      </c>
      <c r="I24" s="95">
        <v>17.684795346245167</v>
      </c>
      <c r="J24" s="95">
        <v>17.57129033890298</v>
      </c>
      <c r="K24" s="95">
        <v>17.550419146424101</v>
      </c>
      <c r="L24" s="95">
        <v>17.421288873898209</v>
      </c>
      <c r="M24" s="95">
        <v>18.086055782692725</v>
      </c>
      <c r="N24" s="95">
        <v>17.770594988377574</v>
      </c>
      <c r="O24" s="95">
        <v>18.048824335016313</v>
      </c>
      <c r="P24" s="95">
        <v>17.940561436631111</v>
      </c>
      <c r="Q24" s="95">
        <v>17.937907786645233</v>
      </c>
      <c r="R24" s="95">
        <v>18.024427416579485</v>
      </c>
      <c r="S24" s="95">
        <v>18.05721338667076</v>
      </c>
      <c r="T24" s="95">
        <v>18.122954257996703</v>
      </c>
      <c r="U24" s="95">
        <v>18.322868857960948</v>
      </c>
      <c r="V24" s="95">
        <v>18.830571149095118</v>
      </c>
      <c r="W24" s="95">
        <v>18.295283321639502</v>
      </c>
      <c r="X24" s="95">
        <v>18.24903723196547</v>
      </c>
      <c r="Y24" s="95">
        <v>18.099279427549391</v>
      </c>
      <c r="Z24" s="95">
        <v>19.439646771305316</v>
      </c>
      <c r="AA24" s="95">
        <v>18.385857048861499</v>
      </c>
      <c r="AB24" s="95">
        <v>18.438831811042629</v>
      </c>
      <c r="AC24" s="95">
        <v>17.312801709048401</v>
      </c>
      <c r="AD24" s="95">
        <v>18.35425846212264</v>
      </c>
      <c r="AE24" s="95">
        <v>18.297593774238695</v>
      </c>
      <c r="AF24" s="95">
        <v>18.218010593351003</v>
      </c>
    </row>
    <row r="25" spans="4:32" ht="18" customHeight="1">
      <c r="D25" s="693"/>
      <c r="E25" s="96" t="s">
        <v>37</v>
      </c>
      <c r="F25" s="93"/>
      <c r="G25" s="441">
        <v>232</v>
      </c>
      <c r="H25" s="95">
        <v>17.465074936213998</v>
      </c>
      <c r="I25" s="95">
        <v>17.658665763500526</v>
      </c>
      <c r="J25" s="95">
        <v>17.540941325077192</v>
      </c>
      <c r="K25" s="95">
        <v>17.571154169350283</v>
      </c>
      <c r="L25" s="95">
        <v>17.604959359110318</v>
      </c>
      <c r="M25" s="95">
        <v>17.576658599236065</v>
      </c>
      <c r="N25" s="95">
        <v>17.864853055067922</v>
      </c>
      <c r="O25" s="95">
        <v>17.780831253131858</v>
      </c>
      <c r="P25" s="95">
        <v>17.634574788094501</v>
      </c>
      <c r="Q25" s="95">
        <v>17.645792710987692</v>
      </c>
      <c r="R25" s="95">
        <v>17.623993171794424</v>
      </c>
      <c r="S25" s="95">
        <v>17.623993171794424</v>
      </c>
      <c r="T25" s="95">
        <v>17.581174315144636</v>
      </c>
      <c r="U25" s="95">
        <v>17.758179858453286</v>
      </c>
      <c r="V25" s="95">
        <v>18.193670901203948</v>
      </c>
      <c r="W25" s="95">
        <v>18.193670901203948</v>
      </c>
      <c r="X25" s="95">
        <v>17.770516853145867</v>
      </c>
      <c r="Y25" s="95">
        <v>17.770516853145867</v>
      </c>
      <c r="Z25" s="95">
        <v>19.029941503359542</v>
      </c>
      <c r="AA25" s="95">
        <v>17.883126535200052</v>
      </c>
      <c r="AB25" s="95">
        <v>17.883126535200052</v>
      </c>
      <c r="AC25" s="95">
        <v>17.883126535200052</v>
      </c>
      <c r="AD25" s="95">
        <v>17.883126535200052</v>
      </c>
      <c r="AE25" s="95">
        <v>18.193793444129479</v>
      </c>
      <c r="AF25" s="95">
        <v>18.193793444129479</v>
      </c>
    </row>
    <row r="26" spans="4:32" ht="18" customHeight="1">
      <c r="D26" s="694"/>
      <c r="E26" s="96" t="s">
        <v>36</v>
      </c>
      <c r="F26" s="93"/>
      <c r="G26" s="441">
        <v>233</v>
      </c>
      <c r="H26" s="95">
        <v>15.56991459758329</v>
      </c>
      <c r="I26" s="95">
        <v>15.700761225612348</v>
      </c>
      <c r="J26" s="95">
        <v>15.859112789552029</v>
      </c>
      <c r="K26" s="95">
        <v>16.017205169313865</v>
      </c>
      <c r="L26" s="95">
        <v>16.205754573015266</v>
      </c>
      <c r="M26" s="95">
        <v>16.158476247316791</v>
      </c>
      <c r="N26" s="95">
        <v>16.346502470820166</v>
      </c>
      <c r="O26" s="95">
        <v>16.547925611253525</v>
      </c>
      <c r="P26" s="95">
        <v>16.770350968639747</v>
      </c>
      <c r="Q26" s="95">
        <v>16.617728883164396</v>
      </c>
      <c r="R26" s="95">
        <v>16.844111147099262</v>
      </c>
      <c r="S26" s="95">
        <v>16.647353476707451</v>
      </c>
      <c r="T26" s="95">
        <v>17.251539754404863</v>
      </c>
      <c r="U26" s="95">
        <v>17.116345241376433</v>
      </c>
      <c r="V26" s="95">
        <v>17.664546300618341</v>
      </c>
      <c r="W26" s="95">
        <v>17.630494180823401</v>
      </c>
      <c r="X26" s="95">
        <v>17.68176152936049</v>
      </c>
      <c r="Y26" s="95">
        <v>17.056052255959937</v>
      </c>
      <c r="Z26" s="95">
        <v>18.816589965141354</v>
      </c>
      <c r="AA26" s="95">
        <v>17.931754143383976</v>
      </c>
      <c r="AB26" s="95">
        <v>18.010131512145133</v>
      </c>
      <c r="AC26" s="95">
        <v>16.944044301481902</v>
      </c>
      <c r="AD26" s="95">
        <v>18.158472966836577</v>
      </c>
      <c r="AE26" s="95">
        <v>18.250889307041561</v>
      </c>
      <c r="AF26" s="95">
        <v>18.182719789399865</v>
      </c>
    </row>
    <row r="27" spans="4:32" ht="18" customHeight="1">
      <c r="D27" s="682" t="s">
        <v>35</v>
      </c>
      <c r="E27" s="685" t="s">
        <v>34</v>
      </c>
      <c r="F27" s="97" t="s">
        <v>33</v>
      </c>
      <c r="G27" s="441">
        <v>281</v>
      </c>
      <c r="H27" s="95">
        <v>18.170000000000002</v>
      </c>
      <c r="I27" s="95">
        <v>18.170000000000002</v>
      </c>
      <c r="J27" s="95">
        <v>18.170000000000002</v>
      </c>
      <c r="K27" s="95">
        <v>18.170000000000002</v>
      </c>
      <c r="L27" s="95">
        <v>18.170000000000002</v>
      </c>
      <c r="M27" s="95">
        <v>18.170000000000002</v>
      </c>
      <c r="N27" s="95">
        <v>18.170000000000002</v>
      </c>
      <c r="O27" s="95">
        <v>18.170000000000002</v>
      </c>
      <c r="P27" s="95">
        <v>18.170000000000002</v>
      </c>
      <c r="Q27" s="95">
        <v>18.170000000000002</v>
      </c>
      <c r="R27" s="95">
        <v>18.170000000000002</v>
      </c>
      <c r="S27" s="95">
        <v>18.170000000000002</v>
      </c>
      <c r="T27" s="95">
        <v>18.170000000000002</v>
      </c>
      <c r="U27" s="95">
        <v>18.170000000000002</v>
      </c>
      <c r="V27" s="95">
        <v>18.170000000000002</v>
      </c>
      <c r="W27" s="95">
        <v>18.170000000000002</v>
      </c>
      <c r="X27" s="95">
        <v>18.170000000000002</v>
      </c>
      <c r="Y27" s="95">
        <v>18.170000000000002</v>
      </c>
      <c r="Z27" s="95">
        <v>18.170000000000002</v>
      </c>
      <c r="AA27" s="95">
        <v>18.170000000000002</v>
      </c>
      <c r="AB27" s="95">
        <v>18.170000000000002</v>
      </c>
      <c r="AC27" s="95">
        <v>18.170000000000002</v>
      </c>
      <c r="AD27" s="95">
        <v>18.170000000000002</v>
      </c>
      <c r="AE27" s="95">
        <v>18.630537702558474</v>
      </c>
      <c r="AF27" s="95">
        <v>18.630537702558474</v>
      </c>
    </row>
    <row r="28" spans="4:32" ht="18" customHeight="1">
      <c r="D28" s="682"/>
      <c r="E28" s="686"/>
      <c r="F28" s="97" t="s">
        <v>32</v>
      </c>
      <c r="G28" s="441">
        <v>282</v>
      </c>
      <c r="H28" s="95">
        <v>18.29</v>
      </c>
      <c r="I28" s="95">
        <v>18.29</v>
      </c>
      <c r="J28" s="95">
        <v>18.29</v>
      </c>
      <c r="K28" s="95">
        <v>18.29</v>
      </c>
      <c r="L28" s="95">
        <v>18.29</v>
      </c>
      <c r="M28" s="95">
        <v>18.29</v>
      </c>
      <c r="N28" s="95">
        <v>18.29</v>
      </c>
      <c r="O28" s="95">
        <v>18.29</v>
      </c>
      <c r="P28" s="95">
        <v>18.29</v>
      </c>
      <c r="Q28" s="95">
        <v>18.29</v>
      </c>
      <c r="R28" s="95">
        <v>18.29</v>
      </c>
      <c r="S28" s="95">
        <v>18.29</v>
      </c>
      <c r="T28" s="95">
        <v>18.29</v>
      </c>
      <c r="U28" s="95">
        <v>18.29</v>
      </c>
      <c r="V28" s="95">
        <v>18.29</v>
      </c>
      <c r="W28" s="95">
        <v>18.29</v>
      </c>
      <c r="X28" s="95">
        <v>18.29</v>
      </c>
      <c r="Y28" s="95">
        <v>18.29</v>
      </c>
      <c r="Z28" s="95">
        <v>18.29</v>
      </c>
      <c r="AA28" s="95">
        <v>18.29</v>
      </c>
      <c r="AB28" s="95">
        <v>18.29</v>
      </c>
      <c r="AC28" s="95">
        <v>18.29</v>
      </c>
      <c r="AD28" s="95">
        <v>18.29</v>
      </c>
      <c r="AE28" s="95">
        <v>19.261158234938485</v>
      </c>
      <c r="AF28" s="95">
        <v>19.261158234938485</v>
      </c>
    </row>
    <row r="29" spans="4:32" ht="18" customHeight="1">
      <c r="D29" s="682"/>
      <c r="E29" s="689" t="s">
        <v>31</v>
      </c>
      <c r="F29" s="97" t="s">
        <v>30</v>
      </c>
      <c r="G29" s="441">
        <v>310</v>
      </c>
      <c r="H29" s="95">
        <v>18.289999999999996</v>
      </c>
      <c r="I29" s="95">
        <v>18.29</v>
      </c>
      <c r="J29" s="95">
        <v>18.289999999999996</v>
      </c>
      <c r="K29" s="95">
        <v>18.289999999999996</v>
      </c>
      <c r="L29" s="95">
        <v>18.29</v>
      </c>
      <c r="M29" s="95">
        <v>18.29</v>
      </c>
      <c r="N29" s="95">
        <v>18.29</v>
      </c>
      <c r="O29" s="95">
        <v>18.29</v>
      </c>
      <c r="P29" s="95">
        <v>18.289999999999996</v>
      </c>
      <c r="Q29" s="95">
        <v>18.289999999999996</v>
      </c>
      <c r="R29" s="95">
        <v>18.289999999999996</v>
      </c>
      <c r="S29" s="95">
        <v>18.289999999999996</v>
      </c>
      <c r="T29" s="95">
        <v>18.29</v>
      </c>
      <c r="U29" s="95">
        <v>18.289999999999996</v>
      </c>
      <c r="V29" s="95">
        <v>18.289999999999996</v>
      </c>
      <c r="W29" s="95">
        <v>18.29</v>
      </c>
      <c r="X29" s="95">
        <v>18.289999999999996</v>
      </c>
      <c r="Y29" s="95">
        <v>18.289999999999996</v>
      </c>
      <c r="Z29" s="95">
        <v>18.29</v>
      </c>
      <c r="AA29" s="95">
        <v>18.289999999999996</v>
      </c>
      <c r="AB29" s="95">
        <v>18.289999999999996</v>
      </c>
      <c r="AC29" s="95">
        <v>18.289999999999996</v>
      </c>
      <c r="AD29" s="95">
        <v>18.29</v>
      </c>
      <c r="AE29" s="95">
        <v>18.713499704353897</v>
      </c>
      <c r="AF29" s="95">
        <v>18.712026773961565</v>
      </c>
    </row>
    <row r="30" spans="4:32" ht="18" customHeight="1">
      <c r="D30" s="682"/>
      <c r="E30" s="690"/>
      <c r="F30" s="97" t="s">
        <v>29</v>
      </c>
      <c r="G30" s="441">
        <v>320</v>
      </c>
      <c r="H30" s="95">
        <v>18.309999999999999</v>
      </c>
      <c r="I30" s="95">
        <v>18.309999999999999</v>
      </c>
      <c r="J30" s="95">
        <v>18.309999999999999</v>
      </c>
      <c r="K30" s="95">
        <v>18.309999999999999</v>
      </c>
      <c r="L30" s="95">
        <v>18.309999999999995</v>
      </c>
      <c r="M30" s="95">
        <v>18.310000000000002</v>
      </c>
      <c r="N30" s="95">
        <v>18.309999999999995</v>
      </c>
      <c r="O30" s="95">
        <v>18.309999999999995</v>
      </c>
      <c r="P30" s="95">
        <v>18.309999999999995</v>
      </c>
      <c r="Q30" s="95">
        <v>18.309999999999999</v>
      </c>
      <c r="R30" s="95">
        <v>18.309999999999995</v>
      </c>
      <c r="S30" s="95">
        <v>18.309999999999995</v>
      </c>
      <c r="T30" s="95">
        <v>18.309999999999995</v>
      </c>
      <c r="U30" s="95">
        <v>18.309999999999999</v>
      </c>
      <c r="V30" s="95">
        <v>18.310000000000002</v>
      </c>
      <c r="W30" s="95">
        <v>18.309999999999999</v>
      </c>
      <c r="X30" s="95">
        <v>18.309999999999995</v>
      </c>
      <c r="Y30" s="95">
        <v>18.309999999999999</v>
      </c>
      <c r="Z30" s="95">
        <v>18.309999999999999</v>
      </c>
      <c r="AA30" s="95">
        <v>18.309999999999995</v>
      </c>
      <c r="AB30" s="95">
        <v>18.309999999999999</v>
      </c>
      <c r="AC30" s="95">
        <v>18.309999999999995</v>
      </c>
      <c r="AD30" s="95">
        <v>18.309999999999999</v>
      </c>
      <c r="AE30" s="95">
        <v>18.599675061305959</v>
      </c>
      <c r="AF30" s="95">
        <v>18.587761203562216</v>
      </c>
    </row>
    <row r="31" spans="4:32" ht="18" customHeight="1">
      <c r="D31" s="682"/>
      <c r="E31" s="690"/>
      <c r="F31" s="97" t="s">
        <v>28</v>
      </c>
      <c r="G31" s="441">
        <v>330</v>
      </c>
      <c r="H31" s="95">
        <v>18.510000000000002</v>
      </c>
      <c r="I31" s="95">
        <v>18.510000000000002</v>
      </c>
      <c r="J31" s="95">
        <v>18.510000000000002</v>
      </c>
      <c r="K31" s="95">
        <v>18.510000000000002</v>
      </c>
      <c r="L31" s="95">
        <v>18.510000000000002</v>
      </c>
      <c r="M31" s="95">
        <v>18.510000000000002</v>
      </c>
      <c r="N31" s="95">
        <v>18.510000000000002</v>
      </c>
      <c r="O31" s="95">
        <v>18.510000000000002</v>
      </c>
      <c r="P31" s="95">
        <v>18.510000000000002</v>
      </c>
      <c r="Q31" s="95">
        <v>18.510000000000002</v>
      </c>
      <c r="R31" s="95">
        <v>18.510000000000002</v>
      </c>
      <c r="S31" s="95">
        <v>18.510000000000002</v>
      </c>
      <c r="T31" s="95">
        <v>18.510000000000002</v>
      </c>
      <c r="U31" s="95">
        <v>18.510000000000002</v>
      </c>
      <c r="V31" s="95">
        <v>18.510000000000002</v>
      </c>
      <c r="W31" s="95">
        <v>18.510000000000002</v>
      </c>
      <c r="X31" s="95">
        <v>18.510000000000002</v>
      </c>
      <c r="Y31" s="95">
        <v>18.510000000000002</v>
      </c>
      <c r="Z31" s="95">
        <v>18.510000000000002</v>
      </c>
      <c r="AA31" s="95">
        <v>18.510000000000002</v>
      </c>
      <c r="AB31" s="95">
        <v>18.510000000000002</v>
      </c>
      <c r="AC31" s="95">
        <v>18.510000000000002</v>
      </c>
      <c r="AD31" s="95">
        <v>18.510000000000002</v>
      </c>
      <c r="AE31" s="95">
        <v>18.706172168860991</v>
      </c>
      <c r="AF31" s="95">
        <v>18.706172168860991</v>
      </c>
    </row>
    <row r="32" spans="4:32" ht="18" customHeight="1">
      <c r="D32" s="682"/>
      <c r="E32" s="690"/>
      <c r="F32" s="97" t="s">
        <v>27</v>
      </c>
      <c r="G32" s="441">
        <v>340</v>
      </c>
      <c r="H32" s="95">
        <v>18.73</v>
      </c>
      <c r="I32" s="95">
        <v>18.73</v>
      </c>
      <c r="J32" s="95">
        <v>18.73</v>
      </c>
      <c r="K32" s="95">
        <v>18.73</v>
      </c>
      <c r="L32" s="95">
        <v>18.73</v>
      </c>
      <c r="M32" s="95">
        <v>18.73</v>
      </c>
      <c r="N32" s="95">
        <v>18.73</v>
      </c>
      <c r="O32" s="95">
        <v>18.73</v>
      </c>
      <c r="P32" s="95">
        <v>18.73</v>
      </c>
      <c r="Q32" s="95">
        <v>18.73</v>
      </c>
      <c r="R32" s="95">
        <v>18.73</v>
      </c>
      <c r="S32" s="95">
        <v>18.73</v>
      </c>
      <c r="T32" s="95">
        <v>18.73</v>
      </c>
      <c r="U32" s="95">
        <v>18.73</v>
      </c>
      <c r="V32" s="95">
        <v>18.73</v>
      </c>
      <c r="W32" s="95">
        <v>18.73</v>
      </c>
      <c r="X32" s="95">
        <v>18.73</v>
      </c>
      <c r="Y32" s="95">
        <v>18.73</v>
      </c>
      <c r="Z32" s="95">
        <v>18.73</v>
      </c>
      <c r="AA32" s="95">
        <v>18.73</v>
      </c>
      <c r="AB32" s="95">
        <v>18.73</v>
      </c>
      <c r="AC32" s="95">
        <v>18.73</v>
      </c>
      <c r="AD32" s="95">
        <v>18.73</v>
      </c>
      <c r="AE32" s="95">
        <v>18.7944215470534</v>
      </c>
      <c r="AF32" s="95">
        <v>18.7944215470534</v>
      </c>
    </row>
    <row r="33" spans="4:32" ht="18" customHeight="1">
      <c r="D33" s="682"/>
      <c r="E33" s="690"/>
      <c r="F33" s="97" t="s">
        <v>26</v>
      </c>
      <c r="G33" s="441">
        <v>351</v>
      </c>
      <c r="H33" s="95">
        <v>18.899999999999999</v>
      </c>
      <c r="I33" s="95">
        <v>18.899999999999999</v>
      </c>
      <c r="J33" s="95">
        <v>18.899999999999999</v>
      </c>
      <c r="K33" s="95">
        <v>18.899999999999999</v>
      </c>
      <c r="L33" s="95">
        <v>18.899999999999999</v>
      </c>
      <c r="M33" s="95">
        <v>18.899999999999999</v>
      </c>
      <c r="N33" s="95">
        <v>18.899999999999999</v>
      </c>
      <c r="O33" s="95">
        <v>18.899999999999999</v>
      </c>
      <c r="P33" s="95">
        <v>18.899999999999999</v>
      </c>
      <c r="Q33" s="95">
        <v>18.899999999999999</v>
      </c>
      <c r="R33" s="95">
        <v>18.899999999999999</v>
      </c>
      <c r="S33" s="95">
        <v>18.899999999999999</v>
      </c>
      <c r="T33" s="95">
        <v>18.899999999999999</v>
      </c>
      <c r="U33" s="95">
        <v>18.899999999999999</v>
      </c>
      <c r="V33" s="95">
        <v>18.899999999999999</v>
      </c>
      <c r="W33" s="95">
        <v>18.899999999999999</v>
      </c>
      <c r="X33" s="95">
        <v>18.899999999999999</v>
      </c>
      <c r="Y33" s="95">
        <v>18.899999999999999</v>
      </c>
      <c r="Z33" s="95">
        <v>18.899999999999999</v>
      </c>
      <c r="AA33" s="95">
        <v>18.899999999999999</v>
      </c>
      <c r="AB33" s="95">
        <v>18.899999999999999</v>
      </c>
      <c r="AC33" s="95">
        <v>18.899999999999999</v>
      </c>
      <c r="AD33" s="95">
        <v>18.899999999999999</v>
      </c>
      <c r="AE33" s="95">
        <v>19.323023451438921</v>
      </c>
      <c r="AF33" s="95">
        <v>19.323023451438921</v>
      </c>
    </row>
    <row r="34" spans="4:32" ht="18" customHeight="1">
      <c r="D34" s="682"/>
      <c r="E34" s="690"/>
      <c r="F34" s="97" t="s">
        <v>63</v>
      </c>
      <c r="G34" s="441">
        <v>355</v>
      </c>
      <c r="H34" s="95">
        <v>19.54</v>
      </c>
      <c r="I34" s="95">
        <v>19.54</v>
      </c>
      <c r="J34" s="95">
        <v>19.54</v>
      </c>
      <c r="K34" s="95">
        <v>19.54</v>
      </c>
      <c r="L34" s="95">
        <v>19.54</v>
      </c>
      <c r="M34" s="95">
        <v>19.54</v>
      </c>
      <c r="N34" s="95">
        <v>19.54</v>
      </c>
      <c r="O34" s="95">
        <v>19.54</v>
      </c>
      <c r="P34" s="95">
        <v>19.54</v>
      </c>
      <c r="Q34" s="95">
        <v>19.54</v>
      </c>
      <c r="R34" s="95">
        <v>19.54</v>
      </c>
      <c r="S34" s="95">
        <v>19.54</v>
      </c>
      <c r="T34" s="95">
        <v>19.54</v>
      </c>
      <c r="U34" s="95">
        <v>19.54</v>
      </c>
      <c r="V34" s="95">
        <v>19.54</v>
      </c>
      <c r="W34" s="95">
        <v>19.54</v>
      </c>
      <c r="X34" s="95">
        <v>19.54</v>
      </c>
      <c r="Y34" s="95">
        <v>19.54</v>
      </c>
      <c r="Z34" s="95">
        <v>19.54</v>
      </c>
      <c r="AA34" s="95">
        <v>19.54</v>
      </c>
      <c r="AB34" s="95">
        <v>19.54</v>
      </c>
      <c r="AC34" s="95">
        <v>19.54</v>
      </c>
      <c r="AD34" s="95">
        <v>19.54</v>
      </c>
      <c r="AE34" s="95">
        <v>20.174769941996598</v>
      </c>
      <c r="AF34" s="95">
        <v>20.174769941996598</v>
      </c>
    </row>
    <row r="35" spans="4:32" ht="18" customHeight="1">
      <c r="D35" s="682"/>
      <c r="E35" s="690"/>
      <c r="F35" s="98" t="s">
        <v>64</v>
      </c>
      <c r="G35" s="441">
        <v>356</v>
      </c>
      <c r="H35" s="95">
        <v>19.22</v>
      </c>
      <c r="I35" s="95">
        <v>19.22</v>
      </c>
      <c r="J35" s="95">
        <v>19.22</v>
      </c>
      <c r="K35" s="95">
        <v>19.22</v>
      </c>
      <c r="L35" s="95">
        <v>19.22</v>
      </c>
      <c r="M35" s="95">
        <v>19.22</v>
      </c>
      <c r="N35" s="95">
        <v>19.22</v>
      </c>
      <c r="O35" s="95">
        <v>19.22</v>
      </c>
      <c r="P35" s="95">
        <v>19.22</v>
      </c>
      <c r="Q35" s="95">
        <v>19.22</v>
      </c>
      <c r="R35" s="95">
        <v>19.22</v>
      </c>
      <c r="S35" s="95">
        <v>19.22</v>
      </c>
      <c r="T35" s="95">
        <v>19.22</v>
      </c>
      <c r="U35" s="95">
        <v>19.22</v>
      </c>
      <c r="V35" s="95">
        <v>19.22</v>
      </c>
      <c r="W35" s="95">
        <v>19.22</v>
      </c>
      <c r="X35" s="95">
        <v>19.22</v>
      </c>
      <c r="Y35" s="95">
        <v>19.22</v>
      </c>
      <c r="Z35" s="95">
        <v>19.22</v>
      </c>
      <c r="AA35" s="95">
        <v>19.22</v>
      </c>
      <c r="AB35" s="95">
        <v>19.22</v>
      </c>
      <c r="AC35" s="95">
        <v>19.22</v>
      </c>
      <c r="AD35" s="95">
        <v>19.22</v>
      </c>
      <c r="AE35" s="95">
        <v>19.984462940905889</v>
      </c>
      <c r="AF35" s="95">
        <v>19.984462940905889</v>
      </c>
    </row>
    <row r="36" spans="4:32" ht="18" customHeight="1">
      <c r="D36" s="682"/>
      <c r="E36" s="690"/>
      <c r="F36" s="98" t="s">
        <v>25</v>
      </c>
      <c r="G36" s="441">
        <v>357</v>
      </c>
      <c r="H36" s="95">
        <v>19.54</v>
      </c>
      <c r="I36" s="95">
        <v>19.54</v>
      </c>
      <c r="J36" s="95">
        <v>19.54</v>
      </c>
      <c r="K36" s="95">
        <v>19.54</v>
      </c>
      <c r="L36" s="95">
        <v>19.54</v>
      </c>
      <c r="M36" s="95">
        <v>19.54</v>
      </c>
      <c r="N36" s="95">
        <v>19.54</v>
      </c>
      <c r="O36" s="95">
        <v>19.54</v>
      </c>
      <c r="P36" s="95">
        <v>19.54</v>
      </c>
      <c r="Q36" s="95">
        <v>19.54</v>
      </c>
      <c r="R36" s="95">
        <v>19.54</v>
      </c>
      <c r="S36" s="95">
        <v>19.54</v>
      </c>
      <c r="T36" s="95">
        <v>19.54</v>
      </c>
      <c r="U36" s="95">
        <v>19.54</v>
      </c>
      <c r="V36" s="95">
        <v>19.54</v>
      </c>
      <c r="W36" s="95">
        <v>19.54</v>
      </c>
      <c r="X36" s="95">
        <v>19.54</v>
      </c>
      <c r="Y36" s="95">
        <v>19.54</v>
      </c>
      <c r="Z36" s="95">
        <v>19.54</v>
      </c>
      <c r="AA36" s="95">
        <v>19.54</v>
      </c>
      <c r="AB36" s="95">
        <v>19.54</v>
      </c>
      <c r="AC36" s="95">
        <v>19.54</v>
      </c>
      <c r="AD36" s="95">
        <v>19.54</v>
      </c>
      <c r="AE36" s="95">
        <v>20.174769941996598</v>
      </c>
      <c r="AF36" s="95">
        <v>20.174769941996598</v>
      </c>
    </row>
    <row r="37" spans="4:32" ht="18" customHeight="1">
      <c r="D37" s="682"/>
      <c r="E37" s="691"/>
      <c r="F37" s="98" t="s">
        <v>24</v>
      </c>
      <c r="G37" s="441">
        <v>358</v>
      </c>
      <c r="H37" s="95">
        <v>19.54</v>
      </c>
      <c r="I37" s="95">
        <v>19.54</v>
      </c>
      <c r="J37" s="95">
        <v>19.54</v>
      </c>
      <c r="K37" s="95">
        <v>19.54</v>
      </c>
      <c r="L37" s="95">
        <v>19.54</v>
      </c>
      <c r="M37" s="95">
        <v>19.54</v>
      </c>
      <c r="N37" s="95">
        <v>19.54</v>
      </c>
      <c r="O37" s="95">
        <v>19.54</v>
      </c>
      <c r="P37" s="95">
        <v>19.54</v>
      </c>
      <c r="Q37" s="95">
        <v>19.54</v>
      </c>
      <c r="R37" s="95">
        <v>19.54</v>
      </c>
      <c r="S37" s="95">
        <v>19.54</v>
      </c>
      <c r="T37" s="95">
        <v>19.54</v>
      </c>
      <c r="U37" s="95">
        <v>19.54</v>
      </c>
      <c r="V37" s="95">
        <v>19.54</v>
      </c>
      <c r="W37" s="95">
        <v>19.54</v>
      </c>
      <c r="X37" s="95">
        <v>19.54</v>
      </c>
      <c r="Y37" s="95">
        <v>19.54</v>
      </c>
      <c r="Z37" s="95">
        <v>19.54</v>
      </c>
      <c r="AA37" s="95">
        <v>19.54</v>
      </c>
      <c r="AB37" s="95">
        <v>19.54</v>
      </c>
      <c r="AC37" s="95">
        <v>19.54</v>
      </c>
      <c r="AD37" s="95">
        <v>19.54</v>
      </c>
      <c r="AE37" s="95">
        <v>19.823808978580391</v>
      </c>
      <c r="AF37" s="95">
        <v>19.823808978580391</v>
      </c>
    </row>
    <row r="38" spans="4:32" ht="18" customHeight="1">
      <c r="D38" s="682"/>
      <c r="E38" s="689" t="s">
        <v>23</v>
      </c>
      <c r="F38" s="97" t="s">
        <v>22</v>
      </c>
      <c r="G38" s="441">
        <v>365</v>
      </c>
      <c r="H38" s="95">
        <v>19.22</v>
      </c>
      <c r="I38" s="95">
        <v>19.22</v>
      </c>
      <c r="J38" s="95">
        <v>19.22</v>
      </c>
      <c r="K38" s="95">
        <v>19.22</v>
      </c>
      <c r="L38" s="95">
        <v>19.22</v>
      </c>
      <c r="M38" s="95">
        <v>19.22</v>
      </c>
      <c r="N38" s="95">
        <v>19.22</v>
      </c>
      <c r="O38" s="95">
        <v>19.22</v>
      </c>
      <c r="P38" s="95">
        <v>19.22</v>
      </c>
      <c r="Q38" s="95">
        <v>19.22</v>
      </c>
      <c r="R38" s="95">
        <v>19.22</v>
      </c>
      <c r="S38" s="95">
        <v>19.22</v>
      </c>
      <c r="T38" s="95">
        <v>19.22</v>
      </c>
      <c r="U38" s="95">
        <v>19.22</v>
      </c>
      <c r="V38" s="95">
        <v>19.22</v>
      </c>
      <c r="W38" s="95">
        <v>19.22</v>
      </c>
      <c r="X38" s="95">
        <v>19.22</v>
      </c>
      <c r="Y38" s="95">
        <v>19.22</v>
      </c>
      <c r="Z38" s="95">
        <v>19.22</v>
      </c>
      <c r="AA38" s="95">
        <v>19.22</v>
      </c>
      <c r="AB38" s="95">
        <v>19.22</v>
      </c>
      <c r="AC38" s="95">
        <v>19.22</v>
      </c>
      <c r="AD38" s="95">
        <v>19.22</v>
      </c>
      <c r="AE38" s="95">
        <v>19.886604052978207</v>
      </c>
      <c r="AF38" s="95">
        <v>19.886604052978207</v>
      </c>
    </row>
    <row r="39" spans="4:32" ht="18" customHeight="1">
      <c r="D39" s="682"/>
      <c r="E39" s="690"/>
      <c r="F39" s="97" t="s">
        <v>21</v>
      </c>
      <c r="G39" s="441">
        <v>370</v>
      </c>
      <c r="H39" s="95">
        <v>20.77</v>
      </c>
      <c r="I39" s="95">
        <v>20.77</v>
      </c>
      <c r="J39" s="95">
        <v>20.77</v>
      </c>
      <c r="K39" s="95">
        <v>20.77</v>
      </c>
      <c r="L39" s="95">
        <v>20.77</v>
      </c>
      <c r="M39" s="95">
        <v>20.77</v>
      </c>
      <c r="N39" s="95">
        <v>20.77</v>
      </c>
      <c r="O39" s="95">
        <v>20.77</v>
      </c>
      <c r="P39" s="95">
        <v>20.77</v>
      </c>
      <c r="Q39" s="95">
        <v>20.77</v>
      </c>
      <c r="R39" s="95">
        <v>20.77</v>
      </c>
      <c r="S39" s="95">
        <v>20.77</v>
      </c>
      <c r="T39" s="95">
        <v>20.77</v>
      </c>
      <c r="U39" s="95">
        <v>20.77</v>
      </c>
      <c r="V39" s="95">
        <v>20.77</v>
      </c>
      <c r="W39" s="95">
        <v>20.77</v>
      </c>
      <c r="X39" s="95">
        <v>20.77</v>
      </c>
      <c r="Y39" s="95">
        <v>20.77</v>
      </c>
      <c r="Z39" s="95">
        <v>20.77</v>
      </c>
      <c r="AA39" s="95">
        <v>20.77</v>
      </c>
      <c r="AB39" s="95">
        <v>20.77</v>
      </c>
      <c r="AC39" s="95">
        <v>20.77</v>
      </c>
      <c r="AD39" s="95">
        <v>20.77</v>
      </c>
      <c r="AE39" s="95">
        <v>20.40733409285691</v>
      </c>
      <c r="AF39" s="95">
        <v>20.40733409285691</v>
      </c>
    </row>
    <row r="40" spans="4:32" ht="18" customHeight="1">
      <c r="D40" s="682"/>
      <c r="E40" s="690"/>
      <c r="F40" s="97" t="s">
        <v>72</v>
      </c>
      <c r="G40" s="441">
        <v>375</v>
      </c>
      <c r="H40" s="95">
        <v>25.35</v>
      </c>
      <c r="I40" s="95">
        <v>25.35</v>
      </c>
      <c r="J40" s="95">
        <v>25.35</v>
      </c>
      <c r="K40" s="95">
        <v>25.35</v>
      </c>
      <c r="L40" s="95">
        <v>25.35</v>
      </c>
      <c r="M40" s="95">
        <v>25.35</v>
      </c>
      <c r="N40" s="95">
        <v>25.35</v>
      </c>
      <c r="O40" s="95">
        <v>25.35</v>
      </c>
      <c r="P40" s="95">
        <v>25.35</v>
      </c>
      <c r="Q40" s="95">
        <v>25.35</v>
      </c>
      <c r="R40" s="95">
        <v>25.35</v>
      </c>
      <c r="S40" s="95">
        <v>25.35</v>
      </c>
      <c r="T40" s="95">
        <v>25.35</v>
      </c>
      <c r="U40" s="95">
        <v>25.35</v>
      </c>
      <c r="V40" s="95">
        <v>25.35</v>
      </c>
      <c r="W40" s="95">
        <v>25.35</v>
      </c>
      <c r="X40" s="95">
        <v>25.35</v>
      </c>
      <c r="Y40" s="95">
        <v>25.35</v>
      </c>
      <c r="Z40" s="95">
        <v>25.35</v>
      </c>
      <c r="AA40" s="95">
        <v>25.35</v>
      </c>
      <c r="AB40" s="95">
        <v>25.35</v>
      </c>
      <c r="AC40" s="95">
        <v>25.35</v>
      </c>
      <c r="AD40" s="95">
        <v>25.35</v>
      </c>
      <c r="AE40" s="95">
        <v>24.500102682122115</v>
      </c>
      <c r="AF40" s="95">
        <v>24.500102682122115</v>
      </c>
    </row>
    <row r="41" spans="4:32" ht="18" customHeight="1">
      <c r="D41" s="682"/>
      <c r="E41" s="690"/>
      <c r="F41" s="97" t="s">
        <v>20</v>
      </c>
      <c r="G41" s="441">
        <v>376</v>
      </c>
      <c r="H41" s="95">
        <v>38.44</v>
      </c>
      <c r="I41" s="95">
        <v>38.44</v>
      </c>
      <c r="J41" s="95">
        <v>38.44</v>
      </c>
      <c r="K41" s="95">
        <v>38.44</v>
      </c>
      <c r="L41" s="95">
        <v>38.44</v>
      </c>
      <c r="M41" s="95">
        <v>38.44</v>
      </c>
      <c r="N41" s="95">
        <v>38.44</v>
      </c>
      <c r="O41" s="95">
        <v>38.44</v>
      </c>
      <c r="P41" s="95">
        <v>38.44</v>
      </c>
      <c r="Q41" s="95">
        <v>38.44</v>
      </c>
      <c r="R41" s="95">
        <v>38.44</v>
      </c>
      <c r="S41" s="95">
        <v>38.44</v>
      </c>
      <c r="T41" s="95">
        <v>38.44</v>
      </c>
      <c r="U41" s="95">
        <v>38.44</v>
      </c>
      <c r="V41" s="95">
        <v>38.44</v>
      </c>
      <c r="W41" s="95">
        <v>38.44</v>
      </c>
      <c r="X41" s="95">
        <v>38.44</v>
      </c>
      <c r="Y41" s="95">
        <v>38.44</v>
      </c>
      <c r="Z41" s="95">
        <v>38.44</v>
      </c>
      <c r="AA41" s="95">
        <v>38.44</v>
      </c>
      <c r="AB41" s="95">
        <v>38.44</v>
      </c>
      <c r="AC41" s="95">
        <v>38.44</v>
      </c>
      <c r="AD41" s="95">
        <v>38.44</v>
      </c>
      <c r="AE41" s="95">
        <v>41.716953631553373</v>
      </c>
      <c r="AF41" s="95">
        <v>41.716953631553373</v>
      </c>
    </row>
    <row r="42" spans="4:32" ht="18" customHeight="1">
      <c r="D42" s="682"/>
      <c r="E42" s="690"/>
      <c r="F42" s="97" t="s">
        <v>19</v>
      </c>
      <c r="G42" s="441">
        <v>380</v>
      </c>
      <c r="H42" s="95">
        <v>14.15</v>
      </c>
      <c r="I42" s="95">
        <v>14.15</v>
      </c>
      <c r="J42" s="95">
        <v>14.15</v>
      </c>
      <c r="K42" s="95">
        <v>14.15</v>
      </c>
      <c r="L42" s="95">
        <v>14.15</v>
      </c>
      <c r="M42" s="95">
        <v>14.15</v>
      </c>
      <c r="N42" s="95">
        <v>14.15</v>
      </c>
      <c r="O42" s="95">
        <v>14.15</v>
      </c>
      <c r="P42" s="95">
        <v>14.15</v>
      </c>
      <c r="Q42" s="95">
        <v>14.15</v>
      </c>
      <c r="R42" s="95">
        <v>14.15</v>
      </c>
      <c r="S42" s="95">
        <v>14.15</v>
      </c>
      <c r="T42" s="95">
        <v>14.15</v>
      </c>
      <c r="U42" s="95">
        <v>14.15</v>
      </c>
      <c r="V42" s="95">
        <v>14.15</v>
      </c>
      <c r="W42" s="95">
        <v>14.15</v>
      </c>
      <c r="X42" s="95">
        <v>14.15</v>
      </c>
      <c r="Y42" s="95">
        <v>14.15</v>
      </c>
      <c r="Z42" s="95">
        <v>14.15</v>
      </c>
      <c r="AA42" s="95">
        <v>14.15</v>
      </c>
      <c r="AB42" s="95">
        <v>14.15</v>
      </c>
      <c r="AC42" s="95">
        <v>14.15</v>
      </c>
      <c r="AD42" s="95">
        <v>14.15</v>
      </c>
      <c r="AE42" s="95">
        <v>14.440605965514742</v>
      </c>
      <c r="AF42" s="95">
        <v>14.440605965514742</v>
      </c>
    </row>
    <row r="43" spans="4:32" ht="18" customHeight="1">
      <c r="D43" s="683"/>
      <c r="E43" s="691"/>
      <c r="F43" s="97" t="s">
        <v>18</v>
      </c>
      <c r="G43" s="441">
        <v>390</v>
      </c>
      <c r="H43" s="95">
        <v>16.544596840650478</v>
      </c>
      <c r="I43" s="95">
        <v>16.538728547626903</v>
      </c>
      <c r="J43" s="95">
        <v>16.533727410101474</v>
      </c>
      <c r="K43" s="95">
        <v>16.524769515662591</v>
      </c>
      <c r="L43" s="95">
        <v>16.525585940889449</v>
      </c>
      <c r="M43" s="95">
        <v>16.513331798192571</v>
      </c>
      <c r="N43" s="95">
        <v>16.51158032141732</v>
      </c>
      <c r="O43" s="95">
        <v>16.503626300572328</v>
      </c>
      <c r="P43" s="95">
        <v>16.496378392526189</v>
      </c>
      <c r="Q43" s="95">
        <v>16.493881176739656</v>
      </c>
      <c r="R43" s="95">
        <v>16.489297397888745</v>
      </c>
      <c r="S43" s="95">
        <v>16.480263967470108</v>
      </c>
      <c r="T43" s="95">
        <v>16.485477573362463</v>
      </c>
      <c r="U43" s="95">
        <v>16.47480611750489</v>
      </c>
      <c r="V43" s="95">
        <v>16.481344733838132</v>
      </c>
      <c r="W43" s="95">
        <v>16.475644120249278</v>
      </c>
      <c r="X43" s="95">
        <v>16.47727487796141</v>
      </c>
      <c r="Y43" s="95">
        <v>16.482371380929578</v>
      </c>
      <c r="Z43" s="95">
        <v>16.481493772284949</v>
      </c>
      <c r="AA43" s="95">
        <v>16.484147874984476</v>
      </c>
      <c r="AB43" s="95">
        <v>16.467224856835081</v>
      </c>
      <c r="AC43" s="95">
        <v>16.469976889236591</v>
      </c>
      <c r="AD43" s="95">
        <v>16.466409809385318</v>
      </c>
      <c r="AE43" s="95">
        <v>16.375818020593908</v>
      </c>
      <c r="AF43" s="95">
        <v>16.368051273415567</v>
      </c>
    </row>
    <row r="44" spans="4:32" ht="18" customHeight="1">
      <c r="D44" s="681" t="s">
        <v>17</v>
      </c>
      <c r="E44" s="27" t="s">
        <v>16</v>
      </c>
      <c r="F44" s="93"/>
      <c r="G44" s="441">
        <v>410</v>
      </c>
      <c r="H44" s="95">
        <v>13.809559478042107</v>
      </c>
      <c r="I44" s="95">
        <v>13.812736208319368</v>
      </c>
      <c r="J44" s="95">
        <v>13.811791314468232</v>
      </c>
      <c r="K44" s="95">
        <v>13.810556702413207</v>
      </c>
      <c r="L44" s="95">
        <v>13.810121142594108</v>
      </c>
      <c r="M44" s="95">
        <v>13.818558367473617</v>
      </c>
      <c r="N44" s="95">
        <v>13.821059258959435</v>
      </c>
      <c r="O44" s="95">
        <v>13.825172579552762</v>
      </c>
      <c r="P44" s="95">
        <v>13.82468811636207</v>
      </c>
      <c r="Q44" s="95">
        <v>13.819805847835928</v>
      </c>
      <c r="R44" s="95">
        <v>13.82007346368437</v>
      </c>
      <c r="S44" s="95">
        <v>13.816793315037755</v>
      </c>
      <c r="T44" s="95">
        <v>13.816281119071286</v>
      </c>
      <c r="U44" s="95">
        <v>13.815494896261974</v>
      </c>
      <c r="V44" s="95">
        <v>13.812993895005002</v>
      </c>
      <c r="W44" s="95">
        <v>13.815171574619624</v>
      </c>
      <c r="X44" s="95">
        <v>13.826024785956635</v>
      </c>
      <c r="Y44" s="95">
        <v>13.820649728948286</v>
      </c>
      <c r="Z44" s="95">
        <v>13.819187592725507</v>
      </c>
      <c r="AA44" s="95">
        <v>13.811168516582946</v>
      </c>
      <c r="AB44" s="95">
        <v>13.809429029860302</v>
      </c>
      <c r="AC44" s="95">
        <v>13.791795723122716</v>
      </c>
      <c r="AD44" s="95">
        <v>13.790789796698665</v>
      </c>
      <c r="AE44" s="95">
        <v>13.708869947519739</v>
      </c>
      <c r="AF44" s="95">
        <v>13.954771350548377</v>
      </c>
    </row>
    <row r="45" spans="4:32" ht="18" customHeight="1">
      <c r="D45" s="682"/>
      <c r="E45" s="27" t="s">
        <v>15</v>
      </c>
      <c r="F45" s="93"/>
      <c r="G45" s="441">
        <v>420</v>
      </c>
      <c r="H45" s="95">
        <v>13.9</v>
      </c>
      <c r="I45" s="95">
        <v>13.9</v>
      </c>
      <c r="J45" s="95">
        <v>13.9</v>
      </c>
      <c r="K45" s="95">
        <v>13.9</v>
      </c>
      <c r="L45" s="95">
        <v>13.9</v>
      </c>
      <c r="M45" s="95">
        <v>13.9</v>
      </c>
      <c r="N45" s="95">
        <v>13.9</v>
      </c>
      <c r="O45" s="95">
        <v>13.9</v>
      </c>
      <c r="P45" s="95">
        <v>13.9</v>
      </c>
      <c r="Q45" s="95">
        <v>13.9</v>
      </c>
      <c r="R45" s="95">
        <v>13.9</v>
      </c>
      <c r="S45" s="95">
        <v>13.9</v>
      </c>
      <c r="T45" s="95">
        <v>13.9</v>
      </c>
      <c r="U45" s="95">
        <v>13.9</v>
      </c>
      <c r="V45" s="95">
        <v>13.9</v>
      </c>
      <c r="W45" s="95">
        <v>13.9</v>
      </c>
      <c r="X45" s="95">
        <v>13.9</v>
      </c>
      <c r="Y45" s="95">
        <v>13.9</v>
      </c>
      <c r="Z45" s="95">
        <v>13.9</v>
      </c>
      <c r="AA45" s="95">
        <v>13.9</v>
      </c>
      <c r="AB45" s="95">
        <v>13.9</v>
      </c>
      <c r="AC45" s="95">
        <v>13.9</v>
      </c>
      <c r="AD45" s="95">
        <v>13.9</v>
      </c>
      <c r="AE45" s="95">
        <v>13.967432576160576</v>
      </c>
      <c r="AF45" s="95">
        <v>13.967432576160576</v>
      </c>
    </row>
    <row r="46" spans="4:32" ht="18" customHeight="1">
      <c r="D46" s="682"/>
      <c r="E46" s="96" t="s">
        <v>71</v>
      </c>
      <c r="F46" s="93"/>
      <c r="G46" s="441">
        <v>421</v>
      </c>
      <c r="H46" s="95">
        <v>13.9</v>
      </c>
      <c r="I46" s="95">
        <v>13.9</v>
      </c>
      <c r="J46" s="95">
        <v>13.9</v>
      </c>
      <c r="K46" s="95">
        <v>13.9</v>
      </c>
      <c r="L46" s="95">
        <v>13.9</v>
      </c>
      <c r="M46" s="95">
        <v>13.9</v>
      </c>
      <c r="N46" s="95">
        <v>13.9</v>
      </c>
      <c r="O46" s="95">
        <v>13.9</v>
      </c>
      <c r="P46" s="95">
        <v>13.9</v>
      </c>
      <c r="Q46" s="95">
        <v>13.9</v>
      </c>
      <c r="R46" s="95">
        <v>13.9</v>
      </c>
      <c r="S46" s="95">
        <v>13.9</v>
      </c>
      <c r="T46" s="95">
        <v>13.9</v>
      </c>
      <c r="U46" s="95">
        <v>13.9</v>
      </c>
      <c r="V46" s="95">
        <v>13.9</v>
      </c>
      <c r="W46" s="95">
        <v>13.9</v>
      </c>
      <c r="X46" s="95">
        <v>13.9</v>
      </c>
      <c r="Y46" s="95">
        <v>13.9</v>
      </c>
      <c r="Z46" s="95">
        <v>13.9</v>
      </c>
      <c r="AA46" s="95">
        <v>13.9</v>
      </c>
      <c r="AB46" s="95">
        <v>13.9</v>
      </c>
      <c r="AC46" s="95">
        <v>13.9</v>
      </c>
      <c r="AD46" s="95">
        <v>13.9</v>
      </c>
      <c r="AE46" s="95">
        <v>13.967432576160576</v>
      </c>
      <c r="AF46" s="95">
        <v>13.967432576160576</v>
      </c>
    </row>
    <row r="47" spans="4:32" ht="18" customHeight="1">
      <c r="D47" s="682"/>
      <c r="E47" s="96" t="s">
        <v>70</v>
      </c>
      <c r="F47" s="93"/>
      <c r="G47" s="441">
        <v>422</v>
      </c>
      <c r="H47" s="95">
        <v>13.47</v>
      </c>
      <c r="I47" s="95">
        <v>13.47</v>
      </c>
      <c r="J47" s="95">
        <v>13.47</v>
      </c>
      <c r="K47" s="95">
        <v>13.47</v>
      </c>
      <c r="L47" s="95">
        <v>13.47</v>
      </c>
      <c r="M47" s="95">
        <v>13.47</v>
      </c>
      <c r="N47" s="95">
        <v>13.47</v>
      </c>
      <c r="O47" s="95">
        <v>13.47</v>
      </c>
      <c r="P47" s="95">
        <v>13.47</v>
      </c>
      <c r="Q47" s="95">
        <v>13.47</v>
      </c>
      <c r="R47" s="95">
        <v>13.47</v>
      </c>
      <c r="S47" s="95">
        <v>13.47</v>
      </c>
      <c r="T47" s="95">
        <v>13.47</v>
      </c>
      <c r="U47" s="95">
        <v>13.47</v>
      </c>
      <c r="V47" s="95">
        <v>13.47</v>
      </c>
      <c r="W47" s="95">
        <v>13.47</v>
      </c>
      <c r="X47" s="95">
        <v>13.47</v>
      </c>
      <c r="Y47" s="95">
        <v>13.47</v>
      </c>
      <c r="Z47" s="95">
        <v>13.47</v>
      </c>
      <c r="AA47" s="95">
        <v>13.47</v>
      </c>
      <c r="AB47" s="95">
        <v>13.47</v>
      </c>
      <c r="AC47" s="95">
        <v>13.47</v>
      </c>
      <c r="AD47" s="95">
        <v>13.47</v>
      </c>
      <c r="AE47" s="95">
        <v>13.491568602966623</v>
      </c>
      <c r="AF47" s="95">
        <v>13.491568602966623</v>
      </c>
    </row>
    <row r="48" spans="4:32" ht="18" customHeight="1">
      <c r="D48" s="683"/>
      <c r="E48" s="96" t="s">
        <v>69</v>
      </c>
      <c r="F48" s="93"/>
      <c r="G48" s="441">
        <v>423</v>
      </c>
      <c r="H48" s="95">
        <v>13.9</v>
      </c>
      <c r="I48" s="95">
        <v>13.9</v>
      </c>
      <c r="J48" s="95">
        <v>13.9</v>
      </c>
      <c r="K48" s="95">
        <v>13.9</v>
      </c>
      <c r="L48" s="95">
        <v>13.9</v>
      </c>
      <c r="M48" s="95">
        <v>13.9</v>
      </c>
      <c r="N48" s="95">
        <v>13.9</v>
      </c>
      <c r="O48" s="95">
        <v>13.9</v>
      </c>
      <c r="P48" s="95">
        <v>13.9</v>
      </c>
      <c r="Q48" s="95">
        <v>13.9</v>
      </c>
      <c r="R48" s="95">
        <v>13.9</v>
      </c>
      <c r="S48" s="95">
        <v>13.9</v>
      </c>
      <c r="T48" s="95">
        <v>13.9</v>
      </c>
      <c r="U48" s="95">
        <v>13.9</v>
      </c>
      <c r="V48" s="95">
        <v>13.9</v>
      </c>
      <c r="W48" s="95">
        <v>13.9</v>
      </c>
      <c r="X48" s="95">
        <v>13.9</v>
      </c>
      <c r="Y48" s="95">
        <v>13.9</v>
      </c>
      <c r="Z48" s="95">
        <v>13.9</v>
      </c>
      <c r="AA48" s="95">
        <v>13.9</v>
      </c>
      <c r="AB48" s="95">
        <v>13.9</v>
      </c>
      <c r="AC48" s="95">
        <v>13.9</v>
      </c>
      <c r="AD48" s="95">
        <v>13.9</v>
      </c>
      <c r="AE48" s="95">
        <v>13.967432576160576</v>
      </c>
      <c r="AF48" s="95">
        <v>13.967432576160576</v>
      </c>
    </row>
    <row r="49" spans="4:32" ht="18" customHeight="1">
      <c r="D49" s="687" t="s">
        <v>14</v>
      </c>
      <c r="E49" s="92" t="s">
        <v>13</v>
      </c>
      <c r="F49" s="93"/>
      <c r="G49" s="441">
        <v>460</v>
      </c>
      <c r="H49" s="95">
        <v>14.315626052794871</v>
      </c>
      <c r="I49" s="95">
        <v>14.326705927912442</v>
      </c>
      <c r="J49" s="95">
        <v>14.305739876882573</v>
      </c>
      <c r="K49" s="95">
        <v>14.293961302606951</v>
      </c>
      <c r="L49" s="95">
        <v>14.252255993534284</v>
      </c>
      <c r="M49" s="95">
        <v>14.277798507643976</v>
      </c>
      <c r="N49" s="95">
        <v>14.231718069971814</v>
      </c>
      <c r="O49" s="95">
        <v>14.182557061791504</v>
      </c>
      <c r="P49" s="95">
        <v>14.144095041314969</v>
      </c>
      <c r="Q49" s="95">
        <v>14.136109543518845</v>
      </c>
      <c r="R49" s="95">
        <v>14.100264481743945</v>
      </c>
      <c r="S49" s="95">
        <v>14.069328596393159</v>
      </c>
      <c r="T49" s="95">
        <v>14.051803922840508</v>
      </c>
      <c r="U49" s="95">
        <v>14.07001540052457</v>
      </c>
      <c r="V49" s="95">
        <v>13.987202267519104</v>
      </c>
      <c r="W49" s="95">
        <v>13.967132271985744</v>
      </c>
      <c r="X49" s="95">
        <v>13.987674154391382</v>
      </c>
      <c r="Y49" s="95">
        <v>13.907439817272946</v>
      </c>
      <c r="Z49" s="95">
        <v>13.982991882063812</v>
      </c>
      <c r="AA49" s="95">
        <v>13.913168887826634</v>
      </c>
      <c r="AB49" s="95">
        <v>14.052297334184313</v>
      </c>
      <c r="AC49" s="95">
        <v>14.086702255622253</v>
      </c>
      <c r="AD49" s="95">
        <v>13.952945824650849</v>
      </c>
      <c r="AE49" s="95">
        <v>14.075293033822314</v>
      </c>
      <c r="AF49" s="95">
        <v>14.135953021511337</v>
      </c>
    </row>
    <row r="50" spans="4:32" ht="18" customHeight="1">
      <c r="D50" s="688"/>
      <c r="E50" s="92" t="s">
        <v>12</v>
      </c>
      <c r="F50" s="93"/>
      <c r="G50" s="441">
        <v>470</v>
      </c>
      <c r="H50" s="95">
        <v>16.544596840650478</v>
      </c>
      <c r="I50" s="95">
        <v>16.538728547626903</v>
      </c>
      <c r="J50" s="95">
        <v>16.533727410101474</v>
      </c>
      <c r="K50" s="95">
        <v>16.524769515662591</v>
      </c>
      <c r="L50" s="95">
        <v>16.525585940889449</v>
      </c>
      <c r="M50" s="95">
        <v>16.513331798192571</v>
      </c>
      <c r="N50" s="95">
        <v>16.51158032141732</v>
      </c>
      <c r="O50" s="95">
        <v>16.503626300572328</v>
      </c>
      <c r="P50" s="95">
        <v>16.496378392526189</v>
      </c>
      <c r="Q50" s="95">
        <v>16.493881176739656</v>
      </c>
      <c r="R50" s="95">
        <v>16.489297397888745</v>
      </c>
      <c r="S50" s="95">
        <v>16.480263967470108</v>
      </c>
      <c r="T50" s="95">
        <v>16.485477573362463</v>
      </c>
      <c r="U50" s="95">
        <v>16.47480611750489</v>
      </c>
      <c r="V50" s="95">
        <v>16.481344733838132</v>
      </c>
      <c r="W50" s="95">
        <v>16.475644120249278</v>
      </c>
      <c r="X50" s="95">
        <v>16.47727487796141</v>
      </c>
      <c r="Y50" s="95">
        <v>16.482371380929578</v>
      </c>
      <c r="Z50" s="95">
        <v>16.481493772284949</v>
      </c>
      <c r="AA50" s="95">
        <v>16.484147874984476</v>
      </c>
      <c r="AB50" s="95">
        <v>16.467224856835081</v>
      </c>
      <c r="AC50" s="95">
        <v>16.469976889236591</v>
      </c>
      <c r="AD50" s="95">
        <v>16.466409809385318</v>
      </c>
      <c r="AE50" s="95">
        <v>16.375818020593908</v>
      </c>
      <c r="AF50" s="95">
        <v>16.375818020593908</v>
      </c>
    </row>
    <row r="51" spans="4:32" ht="18" customHeight="1">
      <c r="D51" s="684" t="s">
        <v>412</v>
      </c>
      <c r="E51" s="94" t="s">
        <v>11</v>
      </c>
      <c r="F51" s="93"/>
      <c r="G51" s="25" t="s">
        <v>67</v>
      </c>
      <c r="H51" s="95">
        <v>30.19</v>
      </c>
      <c r="I51" s="95">
        <v>30.19</v>
      </c>
      <c r="J51" s="95">
        <v>30.19</v>
      </c>
      <c r="K51" s="95">
        <v>30.19</v>
      </c>
      <c r="L51" s="95">
        <v>30.19</v>
      </c>
      <c r="M51" s="95">
        <v>30.19</v>
      </c>
      <c r="N51" s="95">
        <v>30.19</v>
      </c>
      <c r="O51" s="95">
        <v>30.19</v>
      </c>
      <c r="P51" s="95">
        <v>30.19</v>
      </c>
      <c r="Q51" s="95">
        <v>30.19</v>
      </c>
      <c r="R51" s="95">
        <v>30.19</v>
      </c>
      <c r="S51" s="95">
        <v>30.19</v>
      </c>
      <c r="T51" s="95">
        <v>30.19</v>
      </c>
      <c r="U51" s="95">
        <v>30.19</v>
      </c>
      <c r="V51" s="95">
        <v>30.19</v>
      </c>
      <c r="W51" s="95">
        <v>30.93</v>
      </c>
      <c r="X51" s="95">
        <v>30.93</v>
      </c>
      <c r="Y51" s="95">
        <v>30.93</v>
      </c>
      <c r="Z51" s="95">
        <v>30.93</v>
      </c>
      <c r="AA51" s="95">
        <v>30.93</v>
      </c>
      <c r="AB51" s="95">
        <v>30.93</v>
      </c>
      <c r="AC51" s="95">
        <v>30.93</v>
      </c>
      <c r="AD51" s="95">
        <v>30.93</v>
      </c>
      <c r="AE51" s="95">
        <v>29.55</v>
      </c>
      <c r="AF51" s="95">
        <v>29.55</v>
      </c>
    </row>
    <row r="52" spans="4:32" ht="18" customHeight="1">
      <c r="D52" s="685"/>
      <c r="E52" s="94" t="s">
        <v>10</v>
      </c>
      <c r="F52" s="93"/>
      <c r="G52" s="25" t="s">
        <v>65</v>
      </c>
      <c r="H52" s="95">
        <v>30.19</v>
      </c>
      <c r="I52" s="95">
        <v>30.19</v>
      </c>
      <c r="J52" s="95">
        <v>30.19</v>
      </c>
      <c r="K52" s="95">
        <v>30.19</v>
      </c>
      <c r="L52" s="95">
        <v>30.19</v>
      </c>
      <c r="M52" s="95">
        <v>30.19</v>
      </c>
      <c r="N52" s="95">
        <v>30.19</v>
      </c>
      <c r="O52" s="95">
        <v>30.19</v>
      </c>
      <c r="P52" s="95">
        <v>30.19</v>
      </c>
      <c r="Q52" s="95">
        <v>30.19</v>
      </c>
      <c r="R52" s="95">
        <v>30.19</v>
      </c>
      <c r="S52" s="95">
        <v>30.19</v>
      </c>
      <c r="T52" s="95">
        <v>30.19</v>
      </c>
      <c r="U52" s="95">
        <v>30.19</v>
      </c>
      <c r="V52" s="95">
        <v>30.19</v>
      </c>
      <c r="W52" s="95">
        <v>30.93</v>
      </c>
      <c r="X52" s="95">
        <v>30.93</v>
      </c>
      <c r="Y52" s="95">
        <v>30.93</v>
      </c>
      <c r="Z52" s="95">
        <v>30.93</v>
      </c>
      <c r="AA52" s="95">
        <v>30.93</v>
      </c>
      <c r="AB52" s="95">
        <v>30.93</v>
      </c>
      <c r="AC52" s="95">
        <v>30.93</v>
      </c>
      <c r="AD52" s="95">
        <v>30.93</v>
      </c>
      <c r="AE52" s="95">
        <v>29.55</v>
      </c>
      <c r="AF52" s="95">
        <v>29.55</v>
      </c>
    </row>
    <row r="53" spans="4:32" ht="18" customHeight="1">
      <c r="D53" s="685"/>
      <c r="E53" s="94" t="s">
        <v>9</v>
      </c>
      <c r="F53" s="93"/>
      <c r="G53" s="25" t="s">
        <v>8</v>
      </c>
      <c r="H53" s="95">
        <v>17.22</v>
      </c>
      <c r="I53" s="95">
        <v>17.22</v>
      </c>
      <c r="J53" s="95">
        <v>17.22</v>
      </c>
      <c r="K53" s="95">
        <v>17.22</v>
      </c>
      <c r="L53" s="95">
        <v>17.22</v>
      </c>
      <c r="M53" s="95">
        <v>17.22</v>
      </c>
      <c r="N53" s="95">
        <v>17.22</v>
      </c>
      <c r="O53" s="95">
        <v>17.22</v>
      </c>
      <c r="P53" s="95">
        <v>17.22</v>
      </c>
      <c r="Q53" s="95">
        <v>17.22</v>
      </c>
      <c r="R53" s="95">
        <v>17.22</v>
      </c>
      <c r="S53" s="95">
        <v>17.22</v>
      </c>
      <c r="T53" s="95">
        <v>17.22</v>
      </c>
      <c r="U53" s="95">
        <v>17.22</v>
      </c>
      <c r="V53" s="95">
        <v>17.22</v>
      </c>
      <c r="W53" s="95">
        <v>17.22</v>
      </c>
      <c r="X53" s="95">
        <v>17.22</v>
      </c>
      <c r="Y53" s="95">
        <v>17.22</v>
      </c>
      <c r="Z53" s="95">
        <v>17.22</v>
      </c>
      <c r="AA53" s="95">
        <v>17.22</v>
      </c>
      <c r="AB53" s="95">
        <v>17.22</v>
      </c>
      <c r="AC53" s="95">
        <v>17.22</v>
      </c>
      <c r="AD53" s="95">
        <v>17.22</v>
      </c>
      <c r="AE53" s="95">
        <v>17.57</v>
      </c>
      <c r="AF53" s="95">
        <v>17.57</v>
      </c>
    </row>
    <row r="54" spans="4:32" ht="18" customHeight="1">
      <c r="D54" s="685"/>
      <c r="E54" s="94" t="s">
        <v>7</v>
      </c>
      <c r="F54" s="93"/>
      <c r="G54" s="25" t="s">
        <v>6</v>
      </c>
      <c r="H54" s="95">
        <v>12.36</v>
      </c>
      <c r="I54" s="95">
        <v>12.36</v>
      </c>
      <c r="J54" s="95">
        <v>12.36</v>
      </c>
      <c r="K54" s="95">
        <v>12.36</v>
      </c>
      <c r="L54" s="95">
        <v>12.36</v>
      </c>
      <c r="M54" s="95">
        <v>12.36</v>
      </c>
      <c r="N54" s="95">
        <v>12.36</v>
      </c>
      <c r="O54" s="95">
        <v>12.36</v>
      </c>
      <c r="P54" s="95">
        <v>12.36</v>
      </c>
      <c r="Q54" s="95">
        <v>12.36</v>
      </c>
      <c r="R54" s="95">
        <v>12.36</v>
      </c>
      <c r="S54" s="95">
        <v>12.36</v>
      </c>
      <c r="T54" s="95">
        <v>12.36</v>
      </c>
      <c r="U54" s="95">
        <v>12.36</v>
      </c>
      <c r="V54" s="95">
        <v>12.36</v>
      </c>
      <c r="W54" s="95">
        <v>12.36</v>
      </c>
      <c r="X54" s="95">
        <v>12.36</v>
      </c>
      <c r="Y54" s="95">
        <v>12.36</v>
      </c>
      <c r="Z54" s="95">
        <v>12.36</v>
      </c>
      <c r="AA54" s="95">
        <v>12.36</v>
      </c>
      <c r="AB54" s="95">
        <v>12.36</v>
      </c>
      <c r="AC54" s="95">
        <v>12.36</v>
      </c>
      <c r="AD54" s="95">
        <v>12.36</v>
      </c>
      <c r="AE54" s="95">
        <v>13.49</v>
      </c>
      <c r="AF54" s="95">
        <v>13.49</v>
      </c>
    </row>
    <row r="55" spans="4:32" ht="18" customHeight="1">
      <c r="D55" s="685"/>
      <c r="E55" s="94" t="s">
        <v>5</v>
      </c>
      <c r="F55" s="93"/>
      <c r="G55" s="25" t="s">
        <v>4</v>
      </c>
      <c r="H55" s="95">
        <v>26.84</v>
      </c>
      <c r="I55" s="95">
        <v>26.84</v>
      </c>
      <c r="J55" s="95">
        <v>26.84</v>
      </c>
      <c r="K55" s="95">
        <v>26.84</v>
      </c>
      <c r="L55" s="95">
        <v>26.84</v>
      </c>
      <c r="M55" s="95">
        <v>26.84</v>
      </c>
      <c r="N55" s="95">
        <v>26.84</v>
      </c>
      <c r="O55" s="95">
        <v>26.84</v>
      </c>
      <c r="P55" s="95">
        <v>26.84</v>
      </c>
      <c r="Q55" s="95">
        <v>26.84</v>
      </c>
      <c r="R55" s="95">
        <v>26.84</v>
      </c>
      <c r="S55" s="95">
        <v>26.84</v>
      </c>
      <c r="T55" s="95">
        <v>26.84</v>
      </c>
      <c r="U55" s="95">
        <v>26.84</v>
      </c>
      <c r="V55" s="95">
        <v>26.84</v>
      </c>
      <c r="W55" s="95">
        <v>25.62</v>
      </c>
      <c r="X55" s="95">
        <v>25.62</v>
      </c>
      <c r="Y55" s="95">
        <v>25.62</v>
      </c>
      <c r="Z55" s="95">
        <v>25.62</v>
      </c>
      <c r="AA55" s="95">
        <v>25.62</v>
      </c>
      <c r="AB55" s="95">
        <v>25.62</v>
      </c>
      <c r="AC55" s="95">
        <v>25.62</v>
      </c>
      <c r="AD55" s="95">
        <v>25.62</v>
      </c>
      <c r="AE55" s="95">
        <v>24.85</v>
      </c>
      <c r="AF55" s="95">
        <v>24.85</v>
      </c>
    </row>
    <row r="56" spans="4:32" ht="18" customHeight="1">
      <c r="D56" s="686"/>
      <c r="E56" s="94" t="s">
        <v>3</v>
      </c>
      <c r="F56" s="93"/>
      <c r="G56" s="25" t="s">
        <v>2</v>
      </c>
      <c r="H56" s="95">
        <v>30.19</v>
      </c>
      <c r="I56" s="95">
        <v>30.19</v>
      </c>
      <c r="J56" s="95">
        <v>30.19</v>
      </c>
      <c r="K56" s="95">
        <v>30.19</v>
      </c>
      <c r="L56" s="95">
        <v>30.19</v>
      </c>
      <c r="M56" s="95">
        <v>30.19</v>
      </c>
      <c r="N56" s="95">
        <v>30.19</v>
      </c>
      <c r="O56" s="95">
        <v>30.19</v>
      </c>
      <c r="P56" s="95">
        <v>30.19</v>
      </c>
      <c r="Q56" s="95">
        <v>30.19</v>
      </c>
      <c r="R56" s="95">
        <v>30.19</v>
      </c>
      <c r="S56" s="95">
        <v>30.19</v>
      </c>
      <c r="T56" s="95">
        <v>30.19</v>
      </c>
      <c r="U56" s="95">
        <v>30.19</v>
      </c>
      <c r="V56" s="95">
        <v>30.19</v>
      </c>
      <c r="W56" s="95">
        <v>30.93</v>
      </c>
      <c r="X56" s="95">
        <v>30.93</v>
      </c>
      <c r="Y56" s="95">
        <v>30.93</v>
      </c>
      <c r="Z56" s="95">
        <v>30.93</v>
      </c>
      <c r="AA56" s="95">
        <v>30.93</v>
      </c>
      <c r="AB56" s="95">
        <v>30.93</v>
      </c>
      <c r="AC56" s="95">
        <v>30.93</v>
      </c>
      <c r="AD56" s="95">
        <v>30.93</v>
      </c>
      <c r="AE56" s="95">
        <v>29.55</v>
      </c>
      <c r="AF56" s="95">
        <v>29.55</v>
      </c>
    </row>
    <row r="57" spans="4:32" s="9" customFormat="1" ht="18" customHeight="1">
      <c r="D57" s="16" t="s">
        <v>1</v>
      </c>
      <c r="E57" s="14"/>
      <c r="F57" s="15"/>
      <c r="G57" s="13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</row>
    <row r="58" spans="4:32" s="9" customFormat="1" ht="12.75" customHeight="1">
      <c r="E58" s="12"/>
      <c r="F58" s="11"/>
      <c r="G58" s="1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</row>
  </sheetData>
  <mergeCells count="10">
    <mergeCell ref="D4:D11"/>
    <mergeCell ref="D51:D56"/>
    <mergeCell ref="D49:D50"/>
    <mergeCell ref="D27:D43"/>
    <mergeCell ref="E29:E37"/>
    <mergeCell ref="E38:E43"/>
    <mergeCell ref="D44:D48"/>
    <mergeCell ref="E27:E28"/>
    <mergeCell ref="D12:D17"/>
    <mergeCell ref="D18:D2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F34"/>
  <sheetViews>
    <sheetView zoomScale="90" zoomScaleNormal="90" workbookViewId="0">
      <pane xSplit="6" topLeftCell="G1" activePane="topRight" state="frozen"/>
      <selection activeCell="AF27" sqref="AF27"/>
      <selection pane="topRight" activeCell="AF27" sqref="AF27"/>
    </sheetView>
  </sheetViews>
  <sheetFormatPr defaultColWidth="18.7109375" defaultRowHeight="12.75" customHeight="1"/>
  <cols>
    <col min="1" max="1" width="1.85546875" style="106" customWidth="1"/>
    <col min="2" max="2" width="4.85546875" style="106" customWidth="1"/>
    <col min="3" max="3" width="3.42578125" style="106" customWidth="1"/>
    <col min="4" max="4" width="6.85546875" style="105" customWidth="1"/>
    <col min="5" max="5" width="18.42578125" style="105" customWidth="1"/>
    <col min="6" max="6" width="7.140625" style="104" customWidth="1"/>
    <col min="7" max="31" width="9.42578125" style="103" customWidth="1"/>
    <col min="32" max="32" width="9.42578125" style="102" customWidth="1"/>
    <col min="33" max="16384" width="18.7109375" style="102"/>
  </cols>
  <sheetData>
    <row r="1" spans="1:32" s="106" customFormat="1" ht="15">
      <c r="D1" s="105"/>
      <c r="E1" s="105"/>
      <c r="F1" s="104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</row>
    <row r="2" spans="1:32" s="106" customFormat="1" ht="15">
      <c r="B2" s="143" t="s">
        <v>464</v>
      </c>
      <c r="C2" s="513">
        <v>12</v>
      </c>
      <c r="D2" s="514" t="s">
        <v>497</v>
      </c>
      <c r="E2" s="105"/>
      <c r="F2" s="104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</row>
    <row r="3" spans="1:32" s="106" customFormat="1" ht="15" customHeight="1">
      <c r="D3" s="141" t="s">
        <v>182</v>
      </c>
      <c r="E3" s="24"/>
      <c r="F3" s="22"/>
      <c r="G3" s="23">
        <v>1990</v>
      </c>
      <c r="H3" s="140">
        <f t="shared" ref="H3:AD3" si="0">G3+1</f>
        <v>1991</v>
      </c>
      <c r="I3" s="140">
        <f t="shared" si="0"/>
        <v>1992</v>
      </c>
      <c r="J3" s="140">
        <f t="shared" si="0"/>
        <v>1993</v>
      </c>
      <c r="K3" s="140">
        <f t="shared" si="0"/>
        <v>1994</v>
      </c>
      <c r="L3" s="140">
        <f t="shared" si="0"/>
        <v>1995</v>
      </c>
      <c r="M3" s="140">
        <f t="shared" si="0"/>
        <v>1996</v>
      </c>
      <c r="N3" s="140">
        <f t="shared" si="0"/>
        <v>1997</v>
      </c>
      <c r="O3" s="140">
        <f t="shared" si="0"/>
        <v>1998</v>
      </c>
      <c r="P3" s="140">
        <f t="shared" si="0"/>
        <v>1999</v>
      </c>
      <c r="Q3" s="140">
        <f t="shared" si="0"/>
        <v>2000</v>
      </c>
      <c r="R3" s="140">
        <f t="shared" si="0"/>
        <v>2001</v>
      </c>
      <c r="S3" s="140">
        <f t="shared" si="0"/>
        <v>2002</v>
      </c>
      <c r="T3" s="140">
        <f t="shared" si="0"/>
        <v>2003</v>
      </c>
      <c r="U3" s="140">
        <f t="shared" si="0"/>
        <v>2004</v>
      </c>
      <c r="V3" s="140">
        <f t="shared" si="0"/>
        <v>2005</v>
      </c>
      <c r="W3" s="140">
        <f t="shared" si="0"/>
        <v>2006</v>
      </c>
      <c r="X3" s="140">
        <f t="shared" si="0"/>
        <v>2007</v>
      </c>
      <c r="Y3" s="140">
        <f t="shared" si="0"/>
        <v>2008</v>
      </c>
      <c r="Z3" s="140">
        <f t="shared" si="0"/>
        <v>2009</v>
      </c>
      <c r="AA3" s="140">
        <f t="shared" si="0"/>
        <v>2010</v>
      </c>
      <c r="AB3" s="140">
        <f t="shared" si="0"/>
        <v>2011</v>
      </c>
      <c r="AC3" s="140">
        <f t="shared" si="0"/>
        <v>2012</v>
      </c>
      <c r="AD3" s="140">
        <f t="shared" si="0"/>
        <v>2013</v>
      </c>
      <c r="AE3" s="140">
        <f t="shared" ref="AE3" si="1">AD3+1</f>
        <v>2014</v>
      </c>
      <c r="AF3" s="17" t="s">
        <v>164</v>
      </c>
    </row>
    <row r="4" spans="1:32" s="106" customFormat="1" ht="15" customHeight="1">
      <c r="D4" s="21" t="s">
        <v>181</v>
      </c>
      <c r="E4" s="132"/>
      <c r="F4" s="131"/>
      <c r="G4" s="130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49"/>
    </row>
    <row r="5" spans="1:32" s="106" customFormat="1" ht="15" customHeight="1">
      <c r="D5" s="139"/>
      <c r="E5" s="138" t="s">
        <v>180</v>
      </c>
      <c r="F5" s="137" t="s">
        <v>150</v>
      </c>
      <c r="G5" s="136">
        <v>1650.0943483839408</v>
      </c>
      <c r="H5" s="135">
        <v>1937.4484491919445</v>
      </c>
      <c r="I5" s="135">
        <v>2067.4199439472695</v>
      </c>
      <c r="J5" s="135">
        <v>2081.0811198419783</v>
      </c>
      <c r="K5" s="135">
        <v>2490.2382794268851</v>
      </c>
      <c r="L5" s="135">
        <v>2619.0806578739889</v>
      </c>
      <c r="M5" s="135">
        <v>2884.1868153416544</v>
      </c>
      <c r="N5" s="135">
        <v>2981.5212846809509</v>
      </c>
      <c r="O5" s="135">
        <v>3176.6046718358948</v>
      </c>
      <c r="P5" s="135">
        <v>3274.0232559247333</v>
      </c>
      <c r="Q5" s="135">
        <v>3351.0394309531534</v>
      </c>
      <c r="R5" s="135">
        <v>3425.1887500867206</v>
      </c>
      <c r="S5" s="135">
        <v>3418.7352109794674</v>
      </c>
      <c r="T5" s="135">
        <v>3396.4909828371692</v>
      </c>
      <c r="U5" s="135">
        <v>3227.0165947608994</v>
      </c>
      <c r="V5" s="135">
        <v>3013.914352990244</v>
      </c>
      <c r="W5" s="135">
        <v>3126.1323680349165</v>
      </c>
      <c r="X5" s="135">
        <v>3408.1599923410226</v>
      </c>
      <c r="Y5" s="135">
        <v>2858.7724159549211</v>
      </c>
      <c r="Z5" s="135">
        <v>2575.6459522430478</v>
      </c>
      <c r="AA5" s="135">
        <v>3443.8799106235347</v>
      </c>
      <c r="AB5" s="135">
        <v>3668.5383521790259</v>
      </c>
      <c r="AC5" s="135">
        <v>4019.219657870819</v>
      </c>
      <c r="AD5" s="135">
        <v>4591.595684377392</v>
      </c>
      <c r="AE5" s="135">
        <v>4283.1706587028029</v>
      </c>
      <c r="AF5" s="152" t="s">
        <v>179</v>
      </c>
    </row>
    <row r="6" spans="1:32" s="106" customFormat="1" ht="15" customHeight="1">
      <c r="D6" s="139"/>
      <c r="E6" s="138" t="s">
        <v>178</v>
      </c>
      <c r="F6" s="137" t="s">
        <v>150</v>
      </c>
      <c r="G6" s="136">
        <v>12738.841243636834</v>
      </c>
      <c r="H6" s="135">
        <v>12004.901030158651</v>
      </c>
      <c r="I6" s="135">
        <v>11203.044519351333</v>
      </c>
      <c r="J6" s="135">
        <v>11235.415939250506</v>
      </c>
      <c r="K6" s="135">
        <v>11650.666663191481</v>
      </c>
      <c r="L6" s="135">
        <v>11400.052506989219</v>
      </c>
      <c r="M6" s="135">
        <v>11594.330628077834</v>
      </c>
      <c r="N6" s="135">
        <v>11716.090515445441</v>
      </c>
      <c r="O6" s="135">
        <v>10782.06453961055</v>
      </c>
      <c r="P6" s="135">
        <v>11477.27316635462</v>
      </c>
      <c r="Q6" s="135">
        <v>12221.246377189618</v>
      </c>
      <c r="R6" s="135">
        <v>11874.389067192145</v>
      </c>
      <c r="S6" s="135">
        <v>12452.630606349827</v>
      </c>
      <c r="T6" s="135">
        <v>12292.010334390812</v>
      </c>
      <c r="U6" s="135">
        <v>12569.871585737737</v>
      </c>
      <c r="V6" s="135">
        <v>11497.30824659829</v>
      </c>
      <c r="W6" s="135">
        <v>11746.264723607641</v>
      </c>
      <c r="X6" s="135">
        <v>11909.648292441107</v>
      </c>
      <c r="Y6" s="135">
        <v>10927.5672719129</v>
      </c>
      <c r="Z6" s="135">
        <v>10458.216341540097</v>
      </c>
      <c r="AA6" s="135">
        <v>11193.581452309521</v>
      </c>
      <c r="AB6" s="135">
        <v>10137.05492058353</v>
      </c>
      <c r="AC6" s="135">
        <v>10186.740953393924</v>
      </c>
      <c r="AD6" s="135">
        <v>11341.045780328926</v>
      </c>
      <c r="AE6" s="135">
        <v>10917.278283470345</v>
      </c>
      <c r="AF6" s="152" t="s">
        <v>177</v>
      </c>
    </row>
    <row r="7" spans="1:32" s="106" customFormat="1" ht="15" customHeight="1">
      <c r="D7" s="127"/>
      <c r="E7" s="148" t="s">
        <v>151</v>
      </c>
      <c r="F7" s="125" t="s">
        <v>150</v>
      </c>
      <c r="G7" s="124">
        <f t="shared" ref="G7:AD7" si="2">SUM(G5:G6)</f>
        <v>14388.935592020774</v>
      </c>
      <c r="H7" s="123">
        <f t="shared" si="2"/>
        <v>13942.349479350596</v>
      </c>
      <c r="I7" s="123">
        <f t="shared" si="2"/>
        <v>13270.464463298602</v>
      </c>
      <c r="J7" s="123">
        <f t="shared" si="2"/>
        <v>13316.497059092484</v>
      </c>
      <c r="K7" s="123">
        <f t="shared" si="2"/>
        <v>14140.904942618366</v>
      </c>
      <c r="L7" s="123">
        <f t="shared" si="2"/>
        <v>14019.133164863208</v>
      </c>
      <c r="M7" s="123">
        <f t="shared" si="2"/>
        <v>14478.517443419489</v>
      </c>
      <c r="N7" s="123">
        <f t="shared" si="2"/>
        <v>14697.611800126393</v>
      </c>
      <c r="O7" s="123">
        <f t="shared" si="2"/>
        <v>13958.669211446446</v>
      </c>
      <c r="P7" s="123">
        <f t="shared" si="2"/>
        <v>14751.296422279353</v>
      </c>
      <c r="Q7" s="123">
        <f t="shared" si="2"/>
        <v>15572.285808142771</v>
      </c>
      <c r="R7" s="123">
        <f t="shared" si="2"/>
        <v>15299.577817278867</v>
      </c>
      <c r="S7" s="123">
        <f t="shared" si="2"/>
        <v>15871.365817329293</v>
      </c>
      <c r="T7" s="123">
        <f t="shared" si="2"/>
        <v>15688.501317227981</v>
      </c>
      <c r="U7" s="123">
        <f t="shared" si="2"/>
        <v>15796.888180498638</v>
      </c>
      <c r="V7" s="123">
        <f t="shared" si="2"/>
        <v>14511.222599588535</v>
      </c>
      <c r="W7" s="123">
        <f t="shared" si="2"/>
        <v>14872.397091642557</v>
      </c>
      <c r="X7" s="123">
        <f t="shared" si="2"/>
        <v>15317.80828478213</v>
      </c>
      <c r="Y7" s="123">
        <f t="shared" si="2"/>
        <v>13786.339687867821</v>
      </c>
      <c r="Z7" s="123">
        <f t="shared" si="2"/>
        <v>13033.862293783146</v>
      </c>
      <c r="AA7" s="123">
        <f t="shared" si="2"/>
        <v>14637.461362933056</v>
      </c>
      <c r="AB7" s="123">
        <f t="shared" si="2"/>
        <v>13805.593272762557</v>
      </c>
      <c r="AC7" s="123">
        <f t="shared" si="2"/>
        <v>14205.960611264743</v>
      </c>
      <c r="AD7" s="123">
        <f t="shared" si="2"/>
        <v>15932.641464706317</v>
      </c>
      <c r="AE7" s="123">
        <f t="shared" ref="AE7" si="3">SUM(AE5:AE6)</f>
        <v>15200.448942173149</v>
      </c>
      <c r="AF7" s="147" t="s">
        <v>176</v>
      </c>
    </row>
    <row r="8" spans="1:32" s="106" customFormat="1" ht="15" customHeight="1">
      <c r="D8" s="21" t="s">
        <v>175</v>
      </c>
      <c r="E8" s="132"/>
      <c r="F8" s="131"/>
      <c r="G8" s="130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49"/>
    </row>
    <row r="9" spans="1:32" s="106" customFormat="1" ht="15" customHeight="1">
      <c r="D9" s="127"/>
      <c r="E9" s="126" t="s">
        <v>174</v>
      </c>
      <c r="F9" s="125" t="s">
        <v>150</v>
      </c>
      <c r="G9" s="124">
        <v>2541.3087432066841</v>
      </c>
      <c r="H9" s="123">
        <v>2397.1955255124353</v>
      </c>
      <c r="I9" s="123">
        <v>2227.3657118388719</v>
      </c>
      <c r="J9" s="123">
        <v>2236.0816583393635</v>
      </c>
      <c r="K9" s="123">
        <v>2354.4499595841839</v>
      </c>
      <c r="L9" s="123">
        <v>2359.2332226213957</v>
      </c>
      <c r="M9" s="123">
        <v>2383.010188221564</v>
      </c>
      <c r="N9" s="123">
        <v>2408.0789534470678</v>
      </c>
      <c r="O9" s="123">
        <v>2228.5303911722281</v>
      </c>
      <c r="P9" s="123">
        <v>2517.3090757279074</v>
      </c>
      <c r="Q9" s="123">
        <v>2726.3606840896</v>
      </c>
      <c r="R9" s="123">
        <v>2694.1819996344002</v>
      </c>
      <c r="S9" s="123">
        <v>2864.6138101124002</v>
      </c>
      <c r="T9" s="123">
        <v>2840.1233801300004</v>
      </c>
      <c r="U9" s="123">
        <v>2940.0131443651999</v>
      </c>
      <c r="V9" s="123">
        <v>2803.8387113143999</v>
      </c>
      <c r="W9" s="123">
        <v>2998.8876776915999</v>
      </c>
      <c r="X9" s="123">
        <v>3037.8937209143996</v>
      </c>
      <c r="Y9" s="123">
        <v>2726.9299808739997</v>
      </c>
      <c r="Z9" s="123">
        <v>2589.4672754292001</v>
      </c>
      <c r="AA9" s="123">
        <v>2798.2010244188</v>
      </c>
      <c r="AB9" s="123">
        <v>2501.7697081995998</v>
      </c>
      <c r="AC9" s="123">
        <v>2611.9384960332</v>
      </c>
      <c r="AD9" s="123">
        <v>2930.261906132288</v>
      </c>
      <c r="AE9" s="123">
        <v>2940.7520951690731</v>
      </c>
      <c r="AF9" s="147" t="s">
        <v>173</v>
      </c>
    </row>
    <row r="10" spans="1:32" s="106" customFormat="1" ht="15" customHeight="1">
      <c r="D10" s="115" t="s">
        <v>172</v>
      </c>
      <c r="E10" s="114"/>
      <c r="F10" s="113" t="s">
        <v>150</v>
      </c>
      <c r="G10" s="151">
        <f t="shared" ref="G10:AD10" si="4">G7-G9</f>
        <v>11847.62684881409</v>
      </c>
      <c r="H10" s="119">
        <f t="shared" si="4"/>
        <v>11545.15395383816</v>
      </c>
      <c r="I10" s="119">
        <f t="shared" si="4"/>
        <v>11043.098751459729</v>
      </c>
      <c r="J10" s="119">
        <f t="shared" si="4"/>
        <v>11080.415400753122</v>
      </c>
      <c r="K10" s="119">
        <f t="shared" si="4"/>
        <v>11786.454983034182</v>
      </c>
      <c r="L10" s="119">
        <f t="shared" si="4"/>
        <v>11659.899942241813</v>
      </c>
      <c r="M10" s="119">
        <f t="shared" si="4"/>
        <v>12095.507255197925</v>
      </c>
      <c r="N10" s="119">
        <f t="shared" si="4"/>
        <v>12289.532846679325</v>
      </c>
      <c r="O10" s="119">
        <f t="shared" si="4"/>
        <v>11730.138820274218</v>
      </c>
      <c r="P10" s="119">
        <f t="shared" si="4"/>
        <v>12233.987346551445</v>
      </c>
      <c r="Q10" s="119">
        <f t="shared" si="4"/>
        <v>12845.92512405317</v>
      </c>
      <c r="R10" s="119">
        <f t="shared" si="4"/>
        <v>12605.395817644467</v>
      </c>
      <c r="S10" s="119">
        <f t="shared" si="4"/>
        <v>13006.752007216894</v>
      </c>
      <c r="T10" s="119">
        <f t="shared" si="4"/>
        <v>12848.377937097981</v>
      </c>
      <c r="U10" s="119">
        <f t="shared" si="4"/>
        <v>12856.875036133439</v>
      </c>
      <c r="V10" s="119">
        <f t="shared" si="4"/>
        <v>11707.383888274135</v>
      </c>
      <c r="W10" s="119">
        <f t="shared" si="4"/>
        <v>11873.509413950957</v>
      </c>
      <c r="X10" s="119">
        <f t="shared" si="4"/>
        <v>12279.914563867729</v>
      </c>
      <c r="Y10" s="119">
        <f t="shared" si="4"/>
        <v>11059.409706993822</v>
      </c>
      <c r="Z10" s="119">
        <f t="shared" si="4"/>
        <v>10444.395018353945</v>
      </c>
      <c r="AA10" s="119">
        <f t="shared" si="4"/>
        <v>11839.260338514256</v>
      </c>
      <c r="AB10" s="119">
        <f t="shared" si="4"/>
        <v>11303.823564562957</v>
      </c>
      <c r="AC10" s="119">
        <f t="shared" si="4"/>
        <v>11594.022115231543</v>
      </c>
      <c r="AD10" s="119">
        <f t="shared" si="4"/>
        <v>13002.37955857403</v>
      </c>
      <c r="AE10" s="119">
        <f t="shared" ref="AE10" si="5">AE7-AE9</f>
        <v>12259.696847004076</v>
      </c>
      <c r="AF10" s="150" t="s">
        <v>171</v>
      </c>
    </row>
    <row r="11" spans="1:32" s="106" customFormat="1" ht="15" customHeight="1">
      <c r="D11" s="21" t="s">
        <v>170</v>
      </c>
      <c r="E11" s="132"/>
      <c r="F11" s="131"/>
      <c r="G11" s="130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49"/>
    </row>
    <row r="12" spans="1:32" s="106" customFormat="1" ht="15" customHeight="1">
      <c r="D12" s="127"/>
      <c r="E12" s="126" t="s">
        <v>167</v>
      </c>
      <c r="F12" s="125" t="s">
        <v>169</v>
      </c>
      <c r="G12" s="124">
        <v>434801.13958866452</v>
      </c>
      <c r="H12" s="123">
        <v>425293.18955352961</v>
      </c>
      <c r="I12" s="123">
        <v>407721.43600767897</v>
      </c>
      <c r="J12" s="123">
        <v>409153.88418118237</v>
      </c>
      <c r="K12" s="123">
        <v>436901.85161014588</v>
      </c>
      <c r="L12" s="123">
        <v>433504.05026247783</v>
      </c>
      <c r="M12" s="123">
        <v>450314.34518755425</v>
      </c>
      <c r="N12" s="123">
        <v>457777.7186927693</v>
      </c>
      <c r="O12" s="123">
        <v>438616.71783148759</v>
      </c>
      <c r="P12" s="123">
        <v>458741.56046332692</v>
      </c>
      <c r="Q12" s="123">
        <v>481767.84535309079</v>
      </c>
      <c r="R12" s="123">
        <v>473824.32904085843</v>
      </c>
      <c r="S12" s="123">
        <v>488808.78511884459</v>
      </c>
      <c r="T12" s="123">
        <v>483071.3422314027</v>
      </c>
      <c r="U12" s="123">
        <v>483015.75007605745</v>
      </c>
      <c r="V12" s="123">
        <v>441357.18660000002</v>
      </c>
      <c r="W12" s="123">
        <v>449335.20214000001</v>
      </c>
      <c r="X12" s="123">
        <v>465388.15905999998</v>
      </c>
      <c r="Y12" s="123">
        <v>417636.05697000003</v>
      </c>
      <c r="Z12" s="123">
        <v>393685.43774999998</v>
      </c>
      <c r="AA12" s="123">
        <v>448708.42709000001</v>
      </c>
      <c r="AB12" s="123">
        <v>429625.21117999998</v>
      </c>
      <c r="AC12" s="123">
        <v>442758.05211000005</v>
      </c>
      <c r="AD12" s="123">
        <v>488318.64049775666</v>
      </c>
      <c r="AE12" s="123">
        <v>461734.58958000003</v>
      </c>
      <c r="AF12" s="147" t="s">
        <v>168</v>
      </c>
    </row>
    <row r="13" spans="1:32" s="117" customFormat="1" ht="15" customHeight="1">
      <c r="D13" s="120"/>
      <c r="E13" s="114"/>
      <c r="F13" s="116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46"/>
    </row>
    <row r="14" spans="1:32" s="106" customFormat="1" ht="15" customHeight="1">
      <c r="D14" s="115" t="s">
        <v>145</v>
      </c>
      <c r="E14" s="114" t="s">
        <v>167</v>
      </c>
      <c r="F14" s="113" t="s">
        <v>143</v>
      </c>
      <c r="G14" s="112">
        <f t="shared" ref="G14:AD14" si="6">G10*10^3/G12</f>
        <v>27.248380397582022</v>
      </c>
      <c r="H14" s="111">
        <f t="shared" si="6"/>
        <v>27.146341012321869</v>
      </c>
      <c r="I14" s="111">
        <f t="shared" si="6"/>
        <v>27.084910863631276</v>
      </c>
      <c r="J14" s="111">
        <f t="shared" si="6"/>
        <v>27.081290998685642</v>
      </c>
      <c r="K14" s="111">
        <f t="shared" si="6"/>
        <v>26.977351868838987</v>
      </c>
      <c r="L14" s="111">
        <f t="shared" si="6"/>
        <v>26.896865058543238</v>
      </c>
      <c r="M14" s="111">
        <f t="shared" si="6"/>
        <v>26.860141997386719</v>
      </c>
      <c r="N14" s="111">
        <f t="shared" si="6"/>
        <v>26.84607036308655</v>
      </c>
      <c r="O14" s="111">
        <f t="shared" si="6"/>
        <v>26.743483190216264</v>
      </c>
      <c r="P14" s="111">
        <f t="shared" si="6"/>
        <v>26.668582925417031</v>
      </c>
      <c r="Q14" s="111">
        <f t="shared" si="6"/>
        <v>26.664139684619901</v>
      </c>
      <c r="R14" s="111">
        <f t="shared" si="6"/>
        <v>26.603521695817122</v>
      </c>
      <c r="S14" s="111">
        <f t="shared" si="6"/>
        <v>26.609079875793451</v>
      </c>
      <c r="T14" s="111">
        <f t="shared" si="6"/>
        <v>26.597267968223424</v>
      </c>
      <c r="U14" s="111">
        <f t="shared" si="6"/>
        <v>26.617920914812711</v>
      </c>
      <c r="V14" s="111">
        <f t="shared" si="6"/>
        <v>26.52587120754076</v>
      </c>
      <c r="W14" s="111">
        <f t="shared" si="6"/>
        <v>26.424614313328409</v>
      </c>
      <c r="X14" s="111">
        <f t="shared" si="6"/>
        <v>26.386392358307823</v>
      </c>
      <c r="Y14" s="111">
        <f t="shared" si="6"/>
        <v>26.480974337395992</v>
      </c>
      <c r="Z14" s="111">
        <f t="shared" si="6"/>
        <v>26.529797693422417</v>
      </c>
      <c r="AA14" s="111">
        <f t="shared" si="6"/>
        <v>26.385197209901268</v>
      </c>
      <c r="AB14" s="111">
        <f t="shared" si="6"/>
        <v>26.310894403789998</v>
      </c>
      <c r="AC14" s="111">
        <f t="shared" si="6"/>
        <v>26.185909121198975</v>
      </c>
      <c r="AD14" s="111">
        <f t="shared" si="6"/>
        <v>26.626834366429971</v>
      </c>
      <c r="AE14" s="111">
        <f t="shared" ref="AE14" si="7">AE10*10^3/AE12</f>
        <v>26.551393644031869</v>
      </c>
      <c r="AF14" s="145" t="s">
        <v>166</v>
      </c>
    </row>
    <row r="15" spans="1:32" ht="15">
      <c r="A15" s="102"/>
      <c r="B15" s="102"/>
      <c r="C15" s="102"/>
      <c r="AF15" s="144"/>
    </row>
    <row r="16" spans="1:32" s="519" customFormat="1" ht="12.75" customHeight="1">
      <c r="A16" s="515"/>
      <c r="B16" s="515"/>
      <c r="C16" s="515"/>
      <c r="D16" s="516"/>
      <c r="E16" s="516"/>
      <c r="F16" s="517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  <c r="AE16" s="518"/>
    </row>
    <row r="17" spans="1:32" s="519" customFormat="1" ht="12.75" customHeight="1">
      <c r="A17" s="515"/>
      <c r="B17" s="515"/>
      <c r="C17" s="515"/>
      <c r="D17" s="516"/>
      <c r="E17" s="516"/>
      <c r="F17" s="517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</row>
    <row r="18" spans="1:32" s="106" customFormat="1" ht="15">
      <c r="A18" s="109"/>
      <c r="B18" s="109"/>
      <c r="C18" s="109"/>
      <c r="D18" s="107"/>
      <c r="F18" s="107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09"/>
    </row>
    <row r="19" spans="1:32" s="106" customFormat="1" ht="15">
      <c r="A19" s="109"/>
      <c r="B19" s="143" t="s">
        <v>464</v>
      </c>
      <c r="C19" s="513">
        <f>C2+1</f>
        <v>13</v>
      </c>
      <c r="D19" s="514" t="s">
        <v>497</v>
      </c>
      <c r="E19" s="108"/>
      <c r="F19" s="107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09"/>
    </row>
    <row r="20" spans="1:32" s="106" customFormat="1" ht="15">
      <c r="A20" s="109"/>
      <c r="B20" s="109"/>
      <c r="C20" s="109"/>
      <c r="D20" s="141" t="s">
        <v>165</v>
      </c>
      <c r="E20" s="24"/>
      <c r="F20" s="22"/>
      <c r="G20" s="23">
        <v>1990</v>
      </c>
      <c r="H20" s="140">
        <f t="shared" ref="H20:AC20" si="8">G20+1</f>
        <v>1991</v>
      </c>
      <c r="I20" s="140">
        <f t="shared" si="8"/>
        <v>1992</v>
      </c>
      <c r="J20" s="140">
        <f t="shared" si="8"/>
        <v>1993</v>
      </c>
      <c r="K20" s="140">
        <f t="shared" si="8"/>
        <v>1994</v>
      </c>
      <c r="L20" s="140">
        <f t="shared" si="8"/>
        <v>1995</v>
      </c>
      <c r="M20" s="140">
        <f t="shared" si="8"/>
        <v>1996</v>
      </c>
      <c r="N20" s="140">
        <f t="shared" si="8"/>
        <v>1997</v>
      </c>
      <c r="O20" s="140">
        <f t="shared" si="8"/>
        <v>1998</v>
      </c>
      <c r="P20" s="140">
        <f t="shared" si="8"/>
        <v>1999</v>
      </c>
      <c r="Q20" s="140">
        <f t="shared" si="8"/>
        <v>2000</v>
      </c>
      <c r="R20" s="140">
        <f t="shared" si="8"/>
        <v>2001</v>
      </c>
      <c r="S20" s="140">
        <f t="shared" si="8"/>
        <v>2002</v>
      </c>
      <c r="T20" s="140">
        <f t="shared" si="8"/>
        <v>2003</v>
      </c>
      <c r="U20" s="140">
        <f t="shared" si="8"/>
        <v>2004</v>
      </c>
      <c r="V20" s="140">
        <f t="shared" si="8"/>
        <v>2005</v>
      </c>
      <c r="W20" s="140">
        <f t="shared" si="8"/>
        <v>2006</v>
      </c>
      <c r="X20" s="140">
        <f t="shared" si="8"/>
        <v>2007</v>
      </c>
      <c r="Y20" s="140">
        <f t="shared" si="8"/>
        <v>2008</v>
      </c>
      <c r="Z20" s="140">
        <f t="shared" si="8"/>
        <v>2009</v>
      </c>
      <c r="AA20" s="140">
        <f t="shared" si="8"/>
        <v>2010</v>
      </c>
      <c r="AB20" s="140">
        <f t="shared" si="8"/>
        <v>2011</v>
      </c>
      <c r="AC20" s="140">
        <f t="shared" si="8"/>
        <v>2012</v>
      </c>
      <c r="AD20" s="140">
        <f t="shared" ref="AD20" si="9">AC20+1</f>
        <v>2013</v>
      </c>
      <c r="AE20" s="140">
        <f t="shared" ref="AE20" si="10">AD20+1</f>
        <v>2014</v>
      </c>
      <c r="AF20" s="17" t="s">
        <v>164</v>
      </c>
    </row>
    <row r="21" spans="1:32" s="106" customFormat="1" ht="15">
      <c r="A21" s="109"/>
      <c r="B21" s="109"/>
      <c r="C21" s="109"/>
      <c r="D21" s="21" t="s">
        <v>163</v>
      </c>
      <c r="E21" s="132"/>
      <c r="F21" s="131"/>
      <c r="G21" s="130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8"/>
    </row>
    <row r="22" spans="1:32" s="106" customFormat="1" ht="15">
      <c r="A22" s="109"/>
      <c r="B22" s="109"/>
      <c r="C22" s="109"/>
      <c r="D22" s="139"/>
      <c r="E22" s="138" t="s">
        <v>162</v>
      </c>
      <c r="F22" s="137" t="s">
        <v>150</v>
      </c>
      <c r="G22" s="136">
        <v>210.77036323000002</v>
      </c>
      <c r="H22" s="135">
        <v>176.64270960000002</v>
      </c>
      <c r="I22" s="135">
        <v>168.95485292000001</v>
      </c>
      <c r="J22" s="135">
        <v>165.78549078</v>
      </c>
      <c r="K22" s="135">
        <v>133.39068540000002</v>
      </c>
      <c r="L22" s="135">
        <v>134.13274118999996</v>
      </c>
      <c r="M22" s="135">
        <v>131.30622308999997</v>
      </c>
      <c r="N22" s="135">
        <v>105.91690528999999</v>
      </c>
      <c r="O22" s="135">
        <v>101.20038194</v>
      </c>
      <c r="P22" s="135">
        <v>106.9572077</v>
      </c>
      <c r="Q22" s="135">
        <v>105.20640179</v>
      </c>
      <c r="R22" s="135">
        <v>85.342328470000012</v>
      </c>
      <c r="S22" s="135">
        <v>86.560020469999998</v>
      </c>
      <c r="T22" s="135">
        <v>62.68513566</v>
      </c>
      <c r="U22" s="135">
        <v>30.022844670000001</v>
      </c>
      <c r="V22" s="135">
        <v>21.915158999999996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4" t="s">
        <v>161</v>
      </c>
    </row>
    <row r="23" spans="1:32" s="106" customFormat="1" ht="15">
      <c r="A23" s="109"/>
      <c r="B23" s="109"/>
      <c r="C23" s="109"/>
      <c r="D23" s="139"/>
      <c r="E23" s="138" t="s">
        <v>160</v>
      </c>
      <c r="F23" s="137" t="s">
        <v>150</v>
      </c>
      <c r="G23" s="136">
        <v>199.85835424496634</v>
      </c>
      <c r="H23" s="135">
        <v>235.99476953249996</v>
      </c>
      <c r="I23" s="135">
        <v>226.5598828779253</v>
      </c>
      <c r="J23" s="135">
        <v>255.63794652287615</v>
      </c>
      <c r="K23" s="135">
        <v>209.22866818375985</v>
      </c>
      <c r="L23" s="135">
        <v>274.89288093402814</v>
      </c>
      <c r="M23" s="135">
        <v>238.16222886707064</v>
      </c>
      <c r="N23" s="135">
        <v>169.23865587088662</v>
      </c>
      <c r="O23" s="135">
        <v>102.86118699536122</v>
      </c>
      <c r="P23" s="135">
        <v>98.321993728418107</v>
      </c>
      <c r="Q23" s="135">
        <v>69.114269967582203</v>
      </c>
      <c r="R23" s="135">
        <v>55.080550312780169</v>
      </c>
      <c r="S23" s="135">
        <v>45.62776482254958</v>
      </c>
      <c r="T23" s="135">
        <v>30.305529557190482</v>
      </c>
      <c r="U23" s="135">
        <v>15.828796341941135</v>
      </c>
      <c r="V23" s="135">
        <v>5.831494269944038</v>
      </c>
      <c r="W23" s="135">
        <v>0</v>
      </c>
      <c r="X23" s="135">
        <v>0</v>
      </c>
      <c r="Y23" s="135">
        <v>0</v>
      </c>
      <c r="Z23" s="135">
        <v>0</v>
      </c>
      <c r="AA23" s="135">
        <v>0</v>
      </c>
      <c r="AB23" s="135">
        <v>0</v>
      </c>
      <c r="AC23" s="135">
        <v>0</v>
      </c>
      <c r="AD23" s="135">
        <v>0</v>
      </c>
      <c r="AE23" s="135">
        <v>0</v>
      </c>
      <c r="AF23" s="134" t="s">
        <v>159</v>
      </c>
    </row>
    <row r="24" spans="1:32" s="106" customFormat="1" ht="15">
      <c r="A24" s="109"/>
      <c r="B24" s="109"/>
      <c r="C24" s="109"/>
      <c r="D24" s="139"/>
      <c r="E24" s="138" t="s">
        <v>19</v>
      </c>
      <c r="F24" s="137" t="s">
        <v>150</v>
      </c>
      <c r="G24" s="136">
        <v>185.56601489999997</v>
      </c>
      <c r="H24" s="135">
        <v>193.02244229999999</v>
      </c>
      <c r="I24" s="135">
        <v>191.61856420000001</v>
      </c>
      <c r="J24" s="135">
        <v>193.34145405000001</v>
      </c>
      <c r="K24" s="135">
        <v>196.57785620000001</v>
      </c>
      <c r="L24" s="135">
        <v>198.95890500000002</v>
      </c>
      <c r="M24" s="135">
        <v>192.9533054</v>
      </c>
      <c r="N24" s="135">
        <v>192.1844227</v>
      </c>
      <c r="O24" s="135">
        <v>190.91372440000001</v>
      </c>
      <c r="P24" s="135">
        <v>188.53010030000002</v>
      </c>
      <c r="Q24" s="135">
        <v>185.53787054999998</v>
      </c>
      <c r="R24" s="135">
        <v>194.02055500000003</v>
      </c>
      <c r="S24" s="135">
        <v>194.00858410000001</v>
      </c>
      <c r="T24" s="135">
        <v>200.08869760000002</v>
      </c>
      <c r="U24" s="135">
        <v>157.26727425000001</v>
      </c>
      <c r="V24" s="135">
        <v>144.79252105</v>
      </c>
      <c r="W24" s="135">
        <v>100.64784629999998</v>
      </c>
      <c r="X24" s="135">
        <v>94.71966135000001</v>
      </c>
      <c r="Y24" s="135">
        <v>88.299947850000009</v>
      </c>
      <c r="Z24" s="135">
        <v>13.098371999999999</v>
      </c>
      <c r="AA24" s="135">
        <v>0</v>
      </c>
      <c r="AB24" s="135">
        <v>0</v>
      </c>
      <c r="AC24" s="135">
        <v>0</v>
      </c>
      <c r="AD24" s="135">
        <v>0</v>
      </c>
      <c r="AE24" s="135">
        <v>0</v>
      </c>
      <c r="AF24" s="134" t="s">
        <v>158</v>
      </c>
    </row>
    <row r="25" spans="1:32" s="106" customFormat="1" ht="15">
      <c r="A25" s="109"/>
      <c r="B25" s="109"/>
      <c r="C25" s="109"/>
      <c r="D25" s="139"/>
      <c r="E25" s="138" t="s">
        <v>157</v>
      </c>
      <c r="F25" s="137" t="s">
        <v>150</v>
      </c>
      <c r="G25" s="136">
        <v>1957.2046126203986</v>
      </c>
      <c r="H25" s="135">
        <v>2044.177934111998</v>
      </c>
      <c r="I25" s="135">
        <v>2095.2317120617959</v>
      </c>
      <c r="J25" s="135">
        <v>2137.5593133298803</v>
      </c>
      <c r="K25" s="135">
        <v>2028.139931996642</v>
      </c>
      <c r="L25" s="135">
        <v>2128.7197309062935</v>
      </c>
      <c r="M25" s="135">
        <v>1999.8930603604092</v>
      </c>
      <c r="N25" s="135">
        <v>1890.0111439264178</v>
      </c>
      <c r="O25" s="135">
        <v>1818.2412521353806</v>
      </c>
      <c r="P25" s="135">
        <v>1870.1993416539642</v>
      </c>
      <c r="Q25" s="135">
        <v>1809.4526047462914</v>
      </c>
      <c r="R25" s="135">
        <v>1633.1495965425197</v>
      </c>
      <c r="S25" s="135">
        <v>1566.6009376261752</v>
      </c>
      <c r="T25" s="135">
        <v>1288.1459466029989</v>
      </c>
      <c r="U25" s="135">
        <v>1243.9414097986755</v>
      </c>
      <c r="V25" s="135">
        <v>1091.8472295449735</v>
      </c>
      <c r="W25" s="135">
        <v>747.81780840402803</v>
      </c>
      <c r="X25" s="135">
        <v>743.35466907961052</v>
      </c>
      <c r="Y25" s="135">
        <v>693.94156045849195</v>
      </c>
      <c r="Z25" s="135">
        <v>715.98360560189144</v>
      </c>
      <c r="AA25" s="135">
        <v>798.58077005709367</v>
      </c>
      <c r="AB25" s="135">
        <v>869.50457913632613</v>
      </c>
      <c r="AC25" s="135">
        <v>891.1506547291159</v>
      </c>
      <c r="AD25" s="135">
        <v>930.26397643984967</v>
      </c>
      <c r="AE25" s="135">
        <v>992.32456608670998</v>
      </c>
      <c r="AF25" s="134" t="s">
        <v>156</v>
      </c>
    </row>
    <row r="26" spans="1:32" s="106" customFormat="1" ht="15">
      <c r="A26" s="109"/>
      <c r="B26" s="109"/>
      <c r="C26" s="109"/>
      <c r="D26" s="139"/>
      <c r="E26" s="138" t="s">
        <v>155</v>
      </c>
      <c r="F26" s="137" t="s">
        <v>150</v>
      </c>
      <c r="G26" s="136">
        <v>6410.8498832565274</v>
      </c>
      <c r="H26" s="135">
        <v>7095.9336676878365</v>
      </c>
      <c r="I26" s="135">
        <v>7620.2426365853016</v>
      </c>
      <c r="J26" s="135">
        <v>8348.9916885733692</v>
      </c>
      <c r="K26" s="135">
        <v>8615.6291856711287</v>
      </c>
      <c r="L26" s="135">
        <v>9342.4199045994683</v>
      </c>
      <c r="M26" s="135">
        <v>9897.9279957556446</v>
      </c>
      <c r="N26" s="135">
        <v>10433.979075503026</v>
      </c>
      <c r="O26" s="135">
        <v>10720.745915000422</v>
      </c>
      <c r="P26" s="135">
        <v>11379.824611748301</v>
      </c>
      <c r="Q26" s="135">
        <v>11944.390690854043</v>
      </c>
      <c r="R26" s="135">
        <v>12331.201860248053</v>
      </c>
      <c r="S26" s="135">
        <v>13570.102953682421</v>
      </c>
      <c r="T26" s="135">
        <v>14378.052536794203</v>
      </c>
      <c r="U26" s="135">
        <v>15498.717594510632</v>
      </c>
      <c r="V26" s="135">
        <v>16987.149750385877</v>
      </c>
      <c r="W26" s="135">
        <v>19085.407090703273</v>
      </c>
      <c r="X26" s="135">
        <v>20288.519594326095</v>
      </c>
      <c r="Y26" s="135">
        <v>19879.87501063586</v>
      </c>
      <c r="Z26" s="135">
        <v>19666.697532547008</v>
      </c>
      <c r="AA26" s="135">
        <v>21446.063597043154</v>
      </c>
      <c r="AB26" s="135">
        <v>21947.374708416974</v>
      </c>
      <c r="AC26" s="135">
        <v>21925.547004342719</v>
      </c>
      <c r="AD26" s="135">
        <v>21218.028650674038</v>
      </c>
      <c r="AE26" s="135">
        <v>21860.360763329536</v>
      </c>
      <c r="AF26" s="134" t="s">
        <v>154</v>
      </c>
    </row>
    <row r="27" spans="1:32" s="106" customFormat="1" ht="15">
      <c r="A27" s="109"/>
      <c r="B27" s="109"/>
      <c r="C27" s="109"/>
      <c r="D27" s="139"/>
      <c r="E27" s="138" t="s">
        <v>153</v>
      </c>
      <c r="F27" s="137" t="s">
        <v>150</v>
      </c>
      <c r="G27" s="136">
        <v>550.78911394042609</v>
      </c>
      <c r="H27" s="135">
        <v>581.32988778873255</v>
      </c>
      <c r="I27" s="135">
        <v>608.30015775592267</v>
      </c>
      <c r="J27" s="135">
        <v>634.92832802426017</v>
      </c>
      <c r="K27" s="135">
        <v>627.23804580787055</v>
      </c>
      <c r="L27" s="135">
        <v>661.0562041649971</v>
      </c>
      <c r="M27" s="135">
        <v>688.73637834052442</v>
      </c>
      <c r="N27" s="135">
        <v>723.59712482672603</v>
      </c>
      <c r="O27" s="135">
        <v>751.71073510000008</v>
      </c>
      <c r="P27" s="135">
        <v>797.71998530000008</v>
      </c>
      <c r="Q27" s="135">
        <v>848.40491750000001</v>
      </c>
      <c r="R27" s="135">
        <v>861.60448259999998</v>
      </c>
      <c r="S27" s="135">
        <v>942.07165209999994</v>
      </c>
      <c r="T27" s="135">
        <v>1064.9928132</v>
      </c>
      <c r="U27" s="135">
        <v>1064.9928132</v>
      </c>
      <c r="V27" s="135">
        <v>1190.1754070000002</v>
      </c>
      <c r="W27" s="135">
        <v>1533.7708136000003</v>
      </c>
      <c r="X27" s="135">
        <v>1748.1284960000003</v>
      </c>
      <c r="Y27" s="135">
        <v>1822.4039660999999</v>
      </c>
      <c r="Z27" s="135">
        <v>1768.3468522000001</v>
      </c>
      <c r="AA27" s="135">
        <v>1602.9929943000002</v>
      </c>
      <c r="AB27" s="135">
        <v>1774.9471699000001</v>
      </c>
      <c r="AC27" s="135">
        <v>1682.5640725000001</v>
      </c>
      <c r="AD27" s="135">
        <v>1590.380813012041</v>
      </c>
      <c r="AE27" s="135">
        <v>1608.5370666437086</v>
      </c>
      <c r="AF27" s="134" t="s">
        <v>152</v>
      </c>
    </row>
    <row r="28" spans="1:32" s="106" customFormat="1" ht="15">
      <c r="A28" s="109"/>
      <c r="B28" s="109"/>
      <c r="C28" s="109"/>
      <c r="D28" s="127"/>
      <c r="E28" s="133" t="s">
        <v>151</v>
      </c>
      <c r="F28" s="125" t="s">
        <v>150</v>
      </c>
      <c r="G28" s="124">
        <f t="shared" ref="G28:AD28" si="11">SUM(G22:G27)</f>
        <v>9515.0383421923179</v>
      </c>
      <c r="H28" s="123">
        <f t="shared" si="11"/>
        <v>10327.101411021067</v>
      </c>
      <c r="I28" s="123">
        <f t="shared" si="11"/>
        <v>10910.907806400945</v>
      </c>
      <c r="J28" s="123">
        <f t="shared" si="11"/>
        <v>11736.244221280385</v>
      </c>
      <c r="K28" s="123">
        <f t="shared" si="11"/>
        <v>11810.204373259399</v>
      </c>
      <c r="L28" s="123">
        <f t="shared" si="11"/>
        <v>12740.180366794786</v>
      </c>
      <c r="M28" s="123">
        <f t="shared" si="11"/>
        <v>13148.979191813647</v>
      </c>
      <c r="N28" s="123">
        <f t="shared" si="11"/>
        <v>13514.927328117057</v>
      </c>
      <c r="O28" s="123">
        <f t="shared" si="11"/>
        <v>13685.673195571164</v>
      </c>
      <c r="P28" s="123">
        <f t="shared" si="11"/>
        <v>14441.553240430683</v>
      </c>
      <c r="Q28" s="123">
        <f t="shared" si="11"/>
        <v>14962.106755407916</v>
      </c>
      <c r="R28" s="123">
        <f t="shared" si="11"/>
        <v>15160.399373173354</v>
      </c>
      <c r="S28" s="123">
        <f t="shared" si="11"/>
        <v>16404.971912801146</v>
      </c>
      <c r="T28" s="123">
        <f t="shared" si="11"/>
        <v>17024.270659414393</v>
      </c>
      <c r="U28" s="123">
        <f t="shared" si="11"/>
        <v>18010.770732771249</v>
      </c>
      <c r="V28" s="123">
        <f t="shared" si="11"/>
        <v>19441.711561250795</v>
      </c>
      <c r="W28" s="123">
        <f t="shared" si="11"/>
        <v>21467.643559007302</v>
      </c>
      <c r="X28" s="123">
        <f t="shared" si="11"/>
        <v>22874.722420755708</v>
      </c>
      <c r="Y28" s="123">
        <f t="shared" si="11"/>
        <v>22484.520485044352</v>
      </c>
      <c r="Z28" s="123">
        <f t="shared" si="11"/>
        <v>22164.126362348899</v>
      </c>
      <c r="AA28" s="123">
        <f t="shared" si="11"/>
        <v>23847.637361400248</v>
      </c>
      <c r="AB28" s="123">
        <f t="shared" si="11"/>
        <v>24591.826457453299</v>
      </c>
      <c r="AC28" s="123">
        <f t="shared" si="11"/>
        <v>24499.261731571838</v>
      </c>
      <c r="AD28" s="123">
        <f t="shared" si="11"/>
        <v>23738.673440125927</v>
      </c>
      <c r="AE28" s="123">
        <f t="shared" ref="AE28" si="12">SUM(AE22:AE27)</f>
        <v>24461.222396059955</v>
      </c>
      <c r="AF28" s="122" t="s">
        <v>149</v>
      </c>
    </row>
    <row r="29" spans="1:32" s="106" customFormat="1" ht="15">
      <c r="A29" s="109"/>
      <c r="B29" s="109"/>
      <c r="C29" s="109"/>
      <c r="D29" s="21" t="s">
        <v>148</v>
      </c>
      <c r="E29" s="132"/>
      <c r="F29" s="131"/>
      <c r="G29" s="130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8"/>
    </row>
    <row r="30" spans="1:32" s="106" customFormat="1" ht="15">
      <c r="A30" s="109"/>
      <c r="B30" s="109"/>
      <c r="C30" s="109"/>
      <c r="D30" s="127"/>
      <c r="E30" s="126" t="s">
        <v>13</v>
      </c>
      <c r="F30" s="125" t="s">
        <v>147</v>
      </c>
      <c r="G30" s="124">
        <v>664661.00100000005</v>
      </c>
      <c r="H30" s="123">
        <v>720828.74199999997</v>
      </c>
      <c r="I30" s="123">
        <v>762694.40799999994</v>
      </c>
      <c r="J30" s="123">
        <v>821063.103</v>
      </c>
      <c r="K30" s="123">
        <v>828655.08299999998</v>
      </c>
      <c r="L30" s="123">
        <v>892307.05700000003</v>
      </c>
      <c r="M30" s="123">
        <v>923920.71900000004</v>
      </c>
      <c r="N30" s="123">
        <v>952925.99699999986</v>
      </c>
      <c r="O30" s="123">
        <v>967589.17099999997</v>
      </c>
      <c r="P30" s="123">
        <v>1021607.338</v>
      </c>
      <c r="Q30" s="123">
        <v>1061122.419</v>
      </c>
      <c r="R30" s="123">
        <v>1077549.598</v>
      </c>
      <c r="S30" s="123">
        <v>1167463.7649999999</v>
      </c>
      <c r="T30" s="123">
        <v>1209968.1610000001</v>
      </c>
      <c r="U30" s="123">
        <v>1287660.7050000001</v>
      </c>
      <c r="V30" s="123">
        <v>1391961.584</v>
      </c>
      <c r="W30" s="123">
        <v>1534754.3359999997</v>
      </c>
      <c r="X30" s="123">
        <v>1644783.1320000002</v>
      </c>
      <c r="Y30" s="123">
        <v>1607990.67</v>
      </c>
      <c r="Z30" s="123">
        <v>1593032.223</v>
      </c>
      <c r="AA30" s="123">
        <v>1697063.2483976341</v>
      </c>
      <c r="AB30" s="123">
        <v>1745747.5859999999</v>
      </c>
      <c r="AC30" s="123">
        <v>1755848.696</v>
      </c>
      <c r="AD30" s="123">
        <v>1686549.145590286</v>
      </c>
      <c r="AE30" s="123">
        <v>1730426.1240000001</v>
      </c>
      <c r="AF30" s="122" t="s">
        <v>146</v>
      </c>
    </row>
    <row r="31" spans="1:32" s="117" customFormat="1" ht="15">
      <c r="A31" s="121"/>
      <c r="B31" s="121"/>
      <c r="C31" s="121"/>
      <c r="D31" s="120"/>
      <c r="E31" s="114"/>
      <c r="F31" s="116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8"/>
    </row>
    <row r="32" spans="1:32" s="106" customFormat="1" ht="15">
      <c r="A32" s="109"/>
      <c r="B32" s="109"/>
      <c r="C32" s="109"/>
      <c r="D32" s="115" t="s">
        <v>145</v>
      </c>
      <c r="E32" s="114" t="s">
        <v>144</v>
      </c>
      <c r="F32" s="113" t="s">
        <v>143</v>
      </c>
      <c r="G32" s="112">
        <f t="shared" ref="G32:AD32" si="13">G28*10^3/G30</f>
        <v>14.315626052794871</v>
      </c>
      <c r="H32" s="111">
        <f t="shared" si="13"/>
        <v>14.326705927912441</v>
      </c>
      <c r="I32" s="111">
        <f t="shared" si="13"/>
        <v>14.305739876882573</v>
      </c>
      <c r="J32" s="111">
        <f t="shared" si="13"/>
        <v>14.293961302606951</v>
      </c>
      <c r="K32" s="111">
        <f t="shared" si="13"/>
        <v>14.252255993534284</v>
      </c>
      <c r="L32" s="111">
        <f t="shared" si="13"/>
        <v>14.277798507643972</v>
      </c>
      <c r="M32" s="111">
        <f t="shared" si="13"/>
        <v>14.23171806997181</v>
      </c>
      <c r="N32" s="111">
        <f t="shared" si="13"/>
        <v>14.182557061791504</v>
      </c>
      <c r="O32" s="111">
        <f t="shared" si="13"/>
        <v>14.144095041314971</v>
      </c>
      <c r="P32" s="111">
        <f t="shared" si="13"/>
        <v>14.136109543518845</v>
      </c>
      <c r="Q32" s="111">
        <f t="shared" si="13"/>
        <v>14.100264481743945</v>
      </c>
      <c r="R32" s="111">
        <f t="shared" si="13"/>
        <v>14.069328596393161</v>
      </c>
      <c r="S32" s="111">
        <f t="shared" si="13"/>
        <v>14.051803922840508</v>
      </c>
      <c r="T32" s="111">
        <f t="shared" si="13"/>
        <v>14.070015400524568</v>
      </c>
      <c r="U32" s="111">
        <f t="shared" si="13"/>
        <v>13.987202267519104</v>
      </c>
      <c r="V32" s="111">
        <f t="shared" si="13"/>
        <v>13.967132271985744</v>
      </c>
      <c r="W32" s="111">
        <f t="shared" si="13"/>
        <v>13.987674154391382</v>
      </c>
      <c r="X32" s="111">
        <f t="shared" si="13"/>
        <v>13.907439817272946</v>
      </c>
      <c r="Y32" s="111">
        <f t="shared" si="13"/>
        <v>13.982991882063814</v>
      </c>
      <c r="Z32" s="111">
        <f t="shared" si="13"/>
        <v>13.913168887826632</v>
      </c>
      <c r="AA32" s="111">
        <f t="shared" si="13"/>
        <v>14.052297334184313</v>
      </c>
      <c r="AB32" s="111">
        <f t="shared" si="13"/>
        <v>14.086702255622251</v>
      </c>
      <c r="AC32" s="111">
        <f t="shared" si="13"/>
        <v>13.952945824650849</v>
      </c>
      <c r="AD32" s="111">
        <f t="shared" si="13"/>
        <v>14.075293033822314</v>
      </c>
      <c r="AE32" s="111">
        <f t="shared" ref="AE32" si="14">AE28*10^3/AE30</f>
        <v>14.135953021511339</v>
      </c>
      <c r="AF32" s="110" t="s">
        <v>142</v>
      </c>
    </row>
    <row r="33" spans="1:6" ht="14.25">
      <c r="A33" s="109"/>
      <c r="B33" s="109"/>
      <c r="C33" s="109"/>
      <c r="D33" s="107"/>
      <c r="E33" s="108"/>
      <c r="F33" s="107"/>
    </row>
    <row r="34" spans="1:6" ht="12.75" customHeight="1">
      <c r="A34" s="109"/>
      <c r="B34" s="109"/>
      <c r="C34" s="109"/>
      <c r="D34" s="107"/>
      <c r="E34" s="108"/>
      <c r="F34" s="107"/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AC45"/>
  <sheetViews>
    <sheetView workbookViewId="0">
      <selection activeCell="AF27" sqref="AF27"/>
    </sheetView>
  </sheetViews>
  <sheetFormatPr defaultColWidth="18.7109375" defaultRowHeight="12.95" customHeight="1"/>
  <cols>
    <col min="1" max="1" width="7.42578125" style="154" customWidth="1"/>
    <col min="2" max="2" width="5.42578125" style="154" customWidth="1"/>
    <col min="3" max="3" width="3.42578125" style="154" customWidth="1"/>
    <col min="4" max="4" width="14.28515625" style="154" bestFit="1" customWidth="1"/>
    <col min="5" max="29" width="6.42578125" style="154" customWidth="1"/>
    <col min="30" max="16384" width="18.7109375" style="154"/>
  </cols>
  <sheetData>
    <row r="2" spans="2:29" ht="12.75">
      <c r="C2" s="154" t="s">
        <v>192</v>
      </c>
    </row>
    <row r="3" spans="2:29" ht="12.75"/>
    <row r="4" spans="2:29" ht="12.75">
      <c r="B4" s="520" t="s">
        <v>498</v>
      </c>
      <c r="C4" s="521">
        <v>15</v>
      </c>
      <c r="D4" s="154" t="s">
        <v>499</v>
      </c>
    </row>
    <row r="5" spans="2:29" s="164" customFormat="1" ht="15.75">
      <c r="D5" s="166" t="s">
        <v>191</v>
      </c>
      <c r="E5" s="165">
        <v>1990</v>
      </c>
      <c r="F5" s="165">
        <v>1991</v>
      </c>
      <c r="G5" s="165">
        <v>1992</v>
      </c>
      <c r="H5" s="165">
        <v>1993</v>
      </c>
      <c r="I5" s="165">
        <v>1994</v>
      </c>
      <c r="J5" s="165">
        <f t="shared" ref="J5:AC5" si="0">I5+1</f>
        <v>1995</v>
      </c>
      <c r="K5" s="165">
        <f t="shared" si="0"/>
        <v>1996</v>
      </c>
      <c r="L5" s="165">
        <f t="shared" si="0"/>
        <v>1997</v>
      </c>
      <c r="M5" s="165">
        <f t="shared" si="0"/>
        <v>1998</v>
      </c>
      <c r="N5" s="165">
        <f t="shared" si="0"/>
        <v>1999</v>
      </c>
      <c r="O5" s="165">
        <f t="shared" si="0"/>
        <v>2000</v>
      </c>
      <c r="P5" s="165">
        <f t="shared" si="0"/>
        <v>2001</v>
      </c>
      <c r="Q5" s="165">
        <f t="shared" si="0"/>
        <v>2002</v>
      </c>
      <c r="R5" s="165">
        <f t="shared" si="0"/>
        <v>2003</v>
      </c>
      <c r="S5" s="165">
        <f t="shared" si="0"/>
        <v>2004</v>
      </c>
      <c r="T5" s="165">
        <f t="shared" si="0"/>
        <v>2005</v>
      </c>
      <c r="U5" s="165">
        <f t="shared" si="0"/>
        <v>2006</v>
      </c>
      <c r="V5" s="165">
        <f t="shared" si="0"/>
        <v>2007</v>
      </c>
      <c r="W5" s="165">
        <f t="shared" si="0"/>
        <v>2008</v>
      </c>
      <c r="X5" s="165">
        <f t="shared" si="0"/>
        <v>2009</v>
      </c>
      <c r="Y5" s="165">
        <f t="shared" si="0"/>
        <v>2010</v>
      </c>
      <c r="Z5" s="165">
        <f t="shared" si="0"/>
        <v>2011</v>
      </c>
      <c r="AA5" s="165">
        <f t="shared" si="0"/>
        <v>2012</v>
      </c>
      <c r="AB5" s="165">
        <f t="shared" si="0"/>
        <v>2013</v>
      </c>
      <c r="AC5" s="165">
        <f t="shared" si="0"/>
        <v>2014</v>
      </c>
    </row>
    <row r="6" spans="2:29" ht="12.75">
      <c r="D6" s="163" t="s">
        <v>187</v>
      </c>
      <c r="E6" s="169">
        <v>2529.1777473915031</v>
      </c>
      <c r="F6" s="169">
        <v>2425.226451279033</v>
      </c>
      <c r="G6" s="169">
        <v>2487.1276596620414</v>
      </c>
      <c r="H6" s="169">
        <v>2160.5805788351904</v>
      </c>
      <c r="I6" s="169">
        <v>2473.7961770078136</v>
      </c>
      <c r="J6" s="169">
        <v>2175.8701332422133</v>
      </c>
      <c r="K6" s="169">
        <v>2089.7668709934405</v>
      </c>
      <c r="L6" s="169">
        <v>1877.9377131122114</v>
      </c>
      <c r="M6" s="169">
        <v>1710.8686078569976</v>
      </c>
      <c r="N6" s="169">
        <v>1708.0670272417622</v>
      </c>
      <c r="O6" s="169">
        <v>1589.9627178619583</v>
      </c>
      <c r="P6" s="169">
        <v>1286.7816823058649</v>
      </c>
      <c r="Q6" s="169">
        <v>1472.6270965384583</v>
      </c>
      <c r="R6" s="169">
        <v>1535.1443419273996</v>
      </c>
      <c r="S6" s="169">
        <v>1461.4484663515279</v>
      </c>
      <c r="T6" s="169">
        <v>1640.3161526678991</v>
      </c>
      <c r="U6" s="169">
        <v>1440.9700023108946</v>
      </c>
      <c r="V6" s="169">
        <v>1867.7854813642605</v>
      </c>
      <c r="W6" s="169">
        <v>1621.5672957948009</v>
      </c>
      <c r="X6" s="169">
        <v>1224.4662121711181</v>
      </c>
      <c r="Y6" s="169">
        <v>1328.9674547595007</v>
      </c>
      <c r="Z6" s="169">
        <v>1854.0331105061612</v>
      </c>
      <c r="AA6" s="169">
        <v>2133.669999048263</v>
      </c>
      <c r="AB6" s="160">
        <v>1877.4975986391769</v>
      </c>
      <c r="AC6" s="160">
        <v>1419.4551726280022</v>
      </c>
    </row>
    <row r="7" spans="2:29" ht="12.75">
      <c r="D7" s="162" t="s">
        <v>186</v>
      </c>
      <c r="E7" s="169">
        <v>1076.1272590744516</v>
      </c>
      <c r="F7" s="169">
        <v>1131.6690013279358</v>
      </c>
      <c r="G7" s="169">
        <v>1157.6833515088115</v>
      </c>
      <c r="H7" s="169">
        <v>1231.8696541371364</v>
      </c>
      <c r="I7" s="169">
        <v>1373.6178587226802</v>
      </c>
      <c r="J7" s="169">
        <v>1476.8094117484025</v>
      </c>
      <c r="K7" s="169">
        <v>1522.0864528405111</v>
      </c>
      <c r="L7" s="169">
        <v>1614.1341873234035</v>
      </c>
      <c r="M7" s="169">
        <v>1569.011425923258</v>
      </c>
      <c r="N7" s="169">
        <v>1709.9853486125087</v>
      </c>
      <c r="O7" s="169">
        <v>1868.9512748627526</v>
      </c>
      <c r="P7" s="169">
        <v>1996.1250301736111</v>
      </c>
      <c r="Q7" s="169">
        <v>2166.2743549962479</v>
      </c>
      <c r="R7" s="169">
        <v>2268.4407576804292</v>
      </c>
      <c r="S7" s="169">
        <v>2347.6247871626806</v>
      </c>
      <c r="T7" s="169">
        <v>2505.7146256968886</v>
      </c>
      <c r="U7" s="169">
        <v>2426.2712599759616</v>
      </c>
      <c r="V7" s="169">
        <v>2624.9428303016425</v>
      </c>
      <c r="W7" s="169">
        <v>2543.6079784160961</v>
      </c>
      <c r="X7" s="169">
        <v>2451.9150310082828</v>
      </c>
      <c r="Y7" s="169">
        <v>2588.8808120175227</v>
      </c>
      <c r="Z7" s="169">
        <v>2453.3278473089449</v>
      </c>
      <c r="AA7" s="169">
        <v>2591.0102344236907</v>
      </c>
      <c r="AB7" s="160">
        <v>2865.5720169766041</v>
      </c>
      <c r="AC7" s="160">
        <v>2806.9333538923233</v>
      </c>
    </row>
    <row r="8" spans="2:29" ht="12.75">
      <c r="D8" s="162" t="s">
        <v>185</v>
      </c>
      <c r="E8" s="169">
        <v>1561.783912247017</v>
      </c>
      <c r="F8" s="169">
        <v>1663.311123905281</v>
      </c>
      <c r="G8" s="169">
        <v>1652.3689755846842</v>
      </c>
      <c r="H8" s="169">
        <v>1656.1264066129838</v>
      </c>
      <c r="I8" s="169">
        <v>1759.2660629431477</v>
      </c>
      <c r="J8" s="169">
        <v>1785.5629824895564</v>
      </c>
      <c r="K8" s="169">
        <v>1866.8326832427776</v>
      </c>
      <c r="L8" s="169">
        <v>1934.7732796797059</v>
      </c>
      <c r="M8" s="169">
        <v>1991.3298795239421</v>
      </c>
      <c r="N8" s="169">
        <v>2114.2034329671533</v>
      </c>
      <c r="O8" s="169">
        <v>2163.7970024755509</v>
      </c>
      <c r="P8" s="169">
        <v>2152.3702110357804</v>
      </c>
      <c r="Q8" s="169">
        <v>2183.6583500658371</v>
      </c>
      <c r="R8" s="169">
        <v>2253.551417203676</v>
      </c>
      <c r="S8" s="169">
        <v>2163.6197480035607</v>
      </c>
      <c r="T8" s="169">
        <v>2044.2923532877164</v>
      </c>
      <c r="U8" s="169">
        <v>2272.0967434004133</v>
      </c>
      <c r="V8" s="169">
        <v>2524.9884985774056</v>
      </c>
      <c r="W8" s="169">
        <v>2480.7204626277376</v>
      </c>
      <c r="X8" s="169">
        <v>2482.3893439764147</v>
      </c>
      <c r="Y8" s="169">
        <v>2602.5330473765603</v>
      </c>
      <c r="Z8" s="169">
        <v>3251.2770811219502</v>
      </c>
      <c r="AA8" s="169">
        <v>3466.6103388403139</v>
      </c>
      <c r="AB8" s="160">
        <v>3466.7844762128166</v>
      </c>
      <c r="AC8" s="160">
        <v>3500.5699326300496</v>
      </c>
    </row>
    <row r="9" spans="2:29" ht="12.75">
      <c r="D9" s="162" t="s">
        <v>132</v>
      </c>
      <c r="E9" s="169">
        <v>195.76306828340893</v>
      </c>
      <c r="F9" s="169">
        <v>203.68454612468267</v>
      </c>
      <c r="G9" s="169">
        <v>205.16759965814919</v>
      </c>
      <c r="H9" s="169">
        <v>206.69172214077668</v>
      </c>
      <c r="I9" s="169">
        <v>209.51619784984371</v>
      </c>
      <c r="J9" s="169">
        <v>218.76485269515331</v>
      </c>
      <c r="K9" s="169">
        <v>224.43068222855288</v>
      </c>
      <c r="L9" s="169">
        <v>233.24382095577803</v>
      </c>
      <c r="M9" s="169">
        <v>241.84192356648867</v>
      </c>
      <c r="N9" s="169">
        <v>244.44179642399041</v>
      </c>
      <c r="O9" s="169">
        <v>257.73262349496281</v>
      </c>
      <c r="P9" s="169">
        <v>268.88885980839734</v>
      </c>
      <c r="Q9" s="169">
        <v>280.55610509235493</v>
      </c>
      <c r="R9" s="169">
        <v>287.98348381062442</v>
      </c>
      <c r="S9" s="169">
        <v>282.71994322459341</v>
      </c>
      <c r="T9" s="169">
        <v>283.17835256801749</v>
      </c>
      <c r="U9" s="169">
        <v>278.53569666798512</v>
      </c>
      <c r="V9" s="169">
        <v>274.50934624484631</v>
      </c>
      <c r="W9" s="169">
        <v>264.36138168564162</v>
      </c>
      <c r="X9" s="169">
        <v>245.83226001469748</v>
      </c>
      <c r="Y9" s="169">
        <v>245.42175167004856</v>
      </c>
      <c r="Z9" s="169">
        <v>242.3837468328679</v>
      </c>
      <c r="AA9" s="169">
        <v>258.7937139624363</v>
      </c>
      <c r="AB9" s="160">
        <v>245.41938267815124</v>
      </c>
      <c r="AC9" s="160">
        <v>238.08991971864907</v>
      </c>
    </row>
    <row r="10" spans="2:29" ht="13.5" thickBot="1">
      <c r="D10" s="162" t="s">
        <v>189</v>
      </c>
      <c r="E10" s="170">
        <v>0.18082418147386295</v>
      </c>
      <c r="F10" s="169">
        <v>0.31419777536897248</v>
      </c>
      <c r="G10" s="169">
        <v>0.46423210160650585</v>
      </c>
      <c r="H10" s="169">
        <v>0.43581353247521204</v>
      </c>
      <c r="I10" s="169">
        <v>0.57121093226420594</v>
      </c>
      <c r="J10" s="170">
        <v>0.70895088920493932</v>
      </c>
      <c r="K10" s="170">
        <v>0.72690293731122402</v>
      </c>
      <c r="L10" s="170">
        <v>1.0468002986627529</v>
      </c>
      <c r="M10" s="170">
        <v>0.94619001562655491</v>
      </c>
      <c r="N10" s="170">
        <v>0.8708909702008224</v>
      </c>
      <c r="O10" s="170">
        <v>0.75624411983537421</v>
      </c>
      <c r="P10" s="169">
        <v>0.79922206942294838</v>
      </c>
      <c r="Q10" s="169">
        <v>0.71819924814155789</v>
      </c>
      <c r="R10" s="169">
        <v>0.61123116172777103</v>
      </c>
      <c r="S10" s="170">
        <v>0.62775287865190399</v>
      </c>
      <c r="T10" s="169">
        <v>27.087672978003269</v>
      </c>
      <c r="U10" s="169">
        <v>25.733022144003556</v>
      </c>
      <c r="V10" s="169">
        <v>28.201003463261642</v>
      </c>
      <c r="W10" s="169">
        <v>26.912875156499855</v>
      </c>
      <c r="X10" s="169">
        <v>23.892648402915736</v>
      </c>
      <c r="Y10" s="169">
        <v>71.289466601462678</v>
      </c>
      <c r="Z10" s="169">
        <v>80.297316386124209</v>
      </c>
      <c r="AA10" s="169">
        <v>90.585995546558749</v>
      </c>
      <c r="AB10" s="160">
        <v>94.007346484967513</v>
      </c>
      <c r="AC10" s="160">
        <v>93.149484721135096</v>
      </c>
    </row>
    <row r="11" spans="2:29" ht="13.5" thickTop="1">
      <c r="D11" s="159" t="s">
        <v>183</v>
      </c>
      <c r="E11" s="158">
        <f t="shared" ref="E11:AC11" si="1">SUM(E6:E10)</f>
        <v>5363.0328111778545</v>
      </c>
      <c r="F11" s="158">
        <f t="shared" si="1"/>
        <v>5424.2053204123022</v>
      </c>
      <c r="G11" s="158">
        <f t="shared" si="1"/>
        <v>5502.8118185152925</v>
      </c>
      <c r="H11" s="158">
        <f t="shared" si="1"/>
        <v>5255.7041752585628</v>
      </c>
      <c r="I11" s="158">
        <f t="shared" si="1"/>
        <v>5816.7675074557492</v>
      </c>
      <c r="J11" s="158">
        <f t="shared" si="1"/>
        <v>5657.7163310645301</v>
      </c>
      <c r="K11" s="158">
        <f t="shared" si="1"/>
        <v>5703.8435922425924</v>
      </c>
      <c r="L11" s="158">
        <f t="shared" si="1"/>
        <v>5661.1358013697609</v>
      </c>
      <c r="M11" s="158">
        <f t="shared" si="1"/>
        <v>5513.9980268863128</v>
      </c>
      <c r="N11" s="158">
        <f t="shared" si="1"/>
        <v>5777.5684962156156</v>
      </c>
      <c r="O11" s="158">
        <f t="shared" si="1"/>
        <v>5881.1998628150595</v>
      </c>
      <c r="P11" s="158">
        <f t="shared" si="1"/>
        <v>5704.9650053930773</v>
      </c>
      <c r="Q11" s="158">
        <f t="shared" si="1"/>
        <v>6103.8341059410404</v>
      </c>
      <c r="R11" s="158">
        <f t="shared" si="1"/>
        <v>6345.7312317838569</v>
      </c>
      <c r="S11" s="158">
        <f t="shared" si="1"/>
        <v>6256.0406976210152</v>
      </c>
      <c r="T11" s="158">
        <f t="shared" si="1"/>
        <v>6500.5891571985248</v>
      </c>
      <c r="U11" s="158">
        <f t="shared" si="1"/>
        <v>6443.6067244992582</v>
      </c>
      <c r="V11" s="158">
        <f t="shared" si="1"/>
        <v>7320.4271599514159</v>
      </c>
      <c r="W11" s="158">
        <f t="shared" si="1"/>
        <v>6937.1699936807754</v>
      </c>
      <c r="X11" s="158">
        <f t="shared" si="1"/>
        <v>6428.4954955734293</v>
      </c>
      <c r="Y11" s="158">
        <f t="shared" si="1"/>
        <v>6837.0925324250939</v>
      </c>
      <c r="Z11" s="158">
        <f t="shared" si="1"/>
        <v>7881.3191021560488</v>
      </c>
      <c r="AA11" s="158">
        <f t="shared" si="1"/>
        <v>8540.6702818212616</v>
      </c>
      <c r="AB11" s="157">
        <f t="shared" si="1"/>
        <v>8549.2808209917184</v>
      </c>
      <c r="AC11" s="157">
        <f t="shared" si="1"/>
        <v>8058.1978635901596</v>
      </c>
    </row>
    <row r="12" spans="2:29" ht="12.75">
      <c r="D12" s="155" t="s">
        <v>190</v>
      </c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7"/>
      <c r="AC12" s="167"/>
    </row>
    <row r="13" spans="2:29" ht="12.75">
      <c r="D13" s="155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7"/>
      <c r="AC13" s="167"/>
    </row>
    <row r="14" spans="2:29" ht="12.75">
      <c r="D14" s="155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7"/>
      <c r="AC14" s="167"/>
    </row>
    <row r="15" spans="2:29" ht="12.75"/>
    <row r="16" spans="2:29" ht="12.75">
      <c r="B16" s="520" t="s">
        <v>498</v>
      </c>
      <c r="C16" s="521">
        <v>24</v>
      </c>
      <c r="D16" s="154" t="s">
        <v>500</v>
      </c>
    </row>
    <row r="17" spans="2:29" s="164" customFormat="1" ht="12.75">
      <c r="D17" s="166" t="s">
        <v>188</v>
      </c>
      <c r="E17" s="165">
        <v>1990</v>
      </c>
      <c r="F17" s="165">
        <v>1991</v>
      </c>
      <c r="G17" s="165">
        <v>1992</v>
      </c>
      <c r="H17" s="165">
        <v>1993</v>
      </c>
      <c r="I17" s="165">
        <v>1994</v>
      </c>
      <c r="J17" s="165">
        <f t="shared" ref="J17:AC17" si="2">I17+1</f>
        <v>1995</v>
      </c>
      <c r="K17" s="165">
        <f t="shared" si="2"/>
        <v>1996</v>
      </c>
      <c r="L17" s="165">
        <f t="shared" si="2"/>
        <v>1997</v>
      </c>
      <c r="M17" s="165">
        <f t="shared" si="2"/>
        <v>1998</v>
      </c>
      <c r="N17" s="165">
        <f t="shared" si="2"/>
        <v>1999</v>
      </c>
      <c r="O17" s="165">
        <f t="shared" si="2"/>
        <v>2000</v>
      </c>
      <c r="P17" s="165">
        <f t="shared" si="2"/>
        <v>2001</v>
      </c>
      <c r="Q17" s="165">
        <f t="shared" si="2"/>
        <v>2002</v>
      </c>
      <c r="R17" s="165">
        <f t="shared" si="2"/>
        <v>2003</v>
      </c>
      <c r="S17" s="165">
        <f t="shared" si="2"/>
        <v>2004</v>
      </c>
      <c r="T17" s="165">
        <f t="shared" si="2"/>
        <v>2005</v>
      </c>
      <c r="U17" s="165">
        <f t="shared" si="2"/>
        <v>2006</v>
      </c>
      <c r="V17" s="165">
        <f t="shared" si="2"/>
        <v>2007</v>
      </c>
      <c r="W17" s="165">
        <f t="shared" si="2"/>
        <v>2008</v>
      </c>
      <c r="X17" s="165">
        <f t="shared" si="2"/>
        <v>2009</v>
      </c>
      <c r="Y17" s="165">
        <f t="shared" si="2"/>
        <v>2010</v>
      </c>
      <c r="Z17" s="165">
        <f t="shared" si="2"/>
        <v>2011</v>
      </c>
      <c r="AA17" s="165">
        <f t="shared" si="2"/>
        <v>2012</v>
      </c>
      <c r="AB17" s="165">
        <f t="shared" si="2"/>
        <v>2013</v>
      </c>
      <c r="AC17" s="165">
        <f t="shared" si="2"/>
        <v>2014</v>
      </c>
    </row>
    <row r="18" spans="2:29" ht="12.75">
      <c r="D18" s="163" t="s">
        <v>187</v>
      </c>
      <c r="E18" s="169">
        <v>2254.4127785071619</v>
      </c>
      <c r="F18" s="169">
        <v>2259.9757597843754</v>
      </c>
      <c r="G18" s="169">
        <v>2244.836466545903</v>
      </c>
      <c r="H18" s="169">
        <v>2218.8645256893442</v>
      </c>
      <c r="I18" s="169">
        <v>2307.5867488089148</v>
      </c>
      <c r="J18" s="169">
        <v>2351.4009496998851</v>
      </c>
      <c r="K18" s="169">
        <v>2330.9914155406559</v>
      </c>
      <c r="L18" s="169">
        <v>2291.3133549241184</v>
      </c>
      <c r="M18" s="169">
        <v>2146.0184877311249</v>
      </c>
      <c r="N18" s="169">
        <v>2167.0880168185336</v>
      </c>
      <c r="O18" s="169">
        <v>2134.3676567268044</v>
      </c>
      <c r="P18" s="169">
        <v>2072.5636982395299</v>
      </c>
      <c r="Q18" s="169">
        <v>2087.7837209649142</v>
      </c>
      <c r="R18" s="169">
        <v>2006.7250564278309</v>
      </c>
      <c r="S18" s="169">
        <v>1933.8112454849952</v>
      </c>
      <c r="T18" s="169">
        <v>1793.3369608515086</v>
      </c>
      <c r="U18" s="169">
        <v>1653.0881300776919</v>
      </c>
      <c r="V18" s="169">
        <v>1495.0009721334702</v>
      </c>
      <c r="W18" s="169">
        <v>1356.0931763936826</v>
      </c>
      <c r="X18" s="169">
        <v>1123.7372742449152</v>
      </c>
      <c r="Y18" s="169">
        <v>1244.2101107220997</v>
      </c>
      <c r="Z18" s="169">
        <v>1236.7302664008066</v>
      </c>
      <c r="AA18" s="169">
        <v>1171.6963750138441</v>
      </c>
      <c r="AB18" s="160">
        <v>1193.6854587995126</v>
      </c>
      <c r="AC18" s="160">
        <v>1073.9817070170827</v>
      </c>
    </row>
    <row r="19" spans="2:29" ht="12.75">
      <c r="D19" s="162" t="s">
        <v>186</v>
      </c>
      <c r="E19" s="169">
        <v>2187.1260714264463</v>
      </c>
      <c r="F19" s="169">
        <v>2123.8991408430197</v>
      </c>
      <c r="G19" s="169">
        <v>2048.5965730268936</v>
      </c>
      <c r="H19" s="169">
        <v>2043.6865105422828</v>
      </c>
      <c r="I19" s="169">
        <v>2072.8906340524286</v>
      </c>
      <c r="J19" s="169">
        <v>2101.5560824013132</v>
      </c>
      <c r="K19" s="169">
        <v>2150.2283560515539</v>
      </c>
      <c r="L19" s="169">
        <v>2169.4942647762882</v>
      </c>
      <c r="M19" s="169">
        <v>2048.5103294765368</v>
      </c>
      <c r="N19" s="169">
        <v>2091.7507098910387</v>
      </c>
      <c r="O19" s="169">
        <v>2197.6423765544196</v>
      </c>
      <c r="P19" s="169">
        <v>2176.260708395122</v>
      </c>
      <c r="Q19" s="169">
        <v>2263.0079999152545</v>
      </c>
      <c r="R19" s="169">
        <v>2287.0630442349557</v>
      </c>
      <c r="S19" s="169">
        <v>2324.0194274797841</v>
      </c>
      <c r="T19" s="169">
        <v>2278.1205613727402</v>
      </c>
      <c r="U19" s="169">
        <v>2345.8470205408921</v>
      </c>
      <c r="V19" s="169">
        <v>2315.7781043635341</v>
      </c>
      <c r="W19" s="169">
        <v>2063.2923038802901</v>
      </c>
      <c r="X19" s="169">
        <v>1931.0516151999125</v>
      </c>
      <c r="Y19" s="169">
        <v>2142.9401857989492</v>
      </c>
      <c r="Z19" s="169">
        <v>2076.4315256167761</v>
      </c>
      <c r="AA19" s="169">
        <v>2133.9992951081108</v>
      </c>
      <c r="AB19" s="160">
        <v>2202.9357233222463</v>
      </c>
      <c r="AC19" s="160">
        <v>2201.1846505826738</v>
      </c>
    </row>
    <row r="20" spans="2:29" ht="12.75">
      <c r="D20" s="162" t="s">
        <v>185</v>
      </c>
      <c r="E20" s="169">
        <v>259.07906061435693</v>
      </c>
      <c r="F20" s="169">
        <v>288.16542643862465</v>
      </c>
      <c r="G20" s="169">
        <v>309.67045095092618</v>
      </c>
      <c r="H20" s="169">
        <v>334.38477627416279</v>
      </c>
      <c r="I20" s="169">
        <v>361.01258887764556</v>
      </c>
      <c r="J20" s="169">
        <v>385.64425166882063</v>
      </c>
      <c r="K20" s="169">
        <v>405.8387125373585</v>
      </c>
      <c r="L20" s="169">
        <v>417.61195068564848</v>
      </c>
      <c r="M20" s="169">
        <v>394.05005447871446</v>
      </c>
      <c r="N20" s="169">
        <v>413.38117965108768</v>
      </c>
      <c r="O20" s="169">
        <v>430.65904016931421</v>
      </c>
      <c r="P20" s="169">
        <v>436.87588989445089</v>
      </c>
      <c r="Q20" s="169">
        <v>475.55449976198702</v>
      </c>
      <c r="R20" s="169">
        <v>510.07662902992007</v>
      </c>
      <c r="S20" s="169">
        <v>570.01398251280148</v>
      </c>
      <c r="T20" s="169">
        <v>626.76008292855772</v>
      </c>
      <c r="U20" s="169">
        <v>749.81140957393302</v>
      </c>
      <c r="V20" s="169">
        <v>772.83593688193002</v>
      </c>
      <c r="W20" s="169">
        <v>798.68219220985088</v>
      </c>
      <c r="X20" s="169">
        <v>794.89487184473467</v>
      </c>
      <c r="Y20" s="169">
        <v>929.55271527144089</v>
      </c>
      <c r="Z20" s="169">
        <v>991.87283487136119</v>
      </c>
      <c r="AA20" s="169">
        <v>947.35995166287648</v>
      </c>
      <c r="AB20" s="160">
        <v>889.3972153567812</v>
      </c>
      <c r="AC20" s="160">
        <v>741.42119373784101</v>
      </c>
    </row>
    <row r="21" spans="2:29" ht="12.75">
      <c r="D21" s="162" t="s">
        <v>132</v>
      </c>
      <c r="E21" s="169">
        <v>85.169203271199862</v>
      </c>
      <c r="F21" s="169">
        <v>84.75032550374425</v>
      </c>
      <c r="G21" s="169">
        <v>95.958374167892757</v>
      </c>
      <c r="H21" s="169">
        <v>85.499479182949997</v>
      </c>
      <c r="I21" s="169">
        <v>100.27172899914702</v>
      </c>
      <c r="J21" s="169">
        <v>98.811152348238068</v>
      </c>
      <c r="K21" s="169">
        <v>95.306456054160989</v>
      </c>
      <c r="L21" s="169">
        <v>103.15868685231501</v>
      </c>
      <c r="M21" s="169">
        <v>96.912013947653406</v>
      </c>
      <c r="N21" s="169">
        <v>98.613568883457575</v>
      </c>
      <c r="O21" s="169">
        <v>114.45397926387353</v>
      </c>
      <c r="P21" s="169">
        <v>111.1609303312685</v>
      </c>
      <c r="Q21" s="169">
        <v>119.50785051953211</v>
      </c>
      <c r="R21" s="169">
        <v>141.18530645064001</v>
      </c>
      <c r="S21" s="169">
        <v>154.14091422828241</v>
      </c>
      <c r="T21" s="169">
        <v>173.0068565197958</v>
      </c>
      <c r="U21" s="169">
        <v>179.64885700935875</v>
      </c>
      <c r="V21" s="169">
        <v>194.09188125143393</v>
      </c>
      <c r="W21" s="169">
        <v>191.95858121364486</v>
      </c>
      <c r="X21" s="169">
        <v>191.95931822882349</v>
      </c>
      <c r="Y21" s="169">
        <v>196.68503544736498</v>
      </c>
      <c r="Z21" s="169">
        <v>199.05412221166091</v>
      </c>
      <c r="AA21" s="169">
        <v>202.89641775410658</v>
      </c>
      <c r="AB21" s="160">
        <v>204.74429090046658</v>
      </c>
      <c r="AC21" s="160">
        <v>209.38359058620574</v>
      </c>
    </row>
    <row r="22" spans="2:29" ht="13.5" thickBot="1">
      <c r="D22" s="162" t="s">
        <v>189</v>
      </c>
      <c r="E22" s="169">
        <v>218.21588255308464</v>
      </c>
      <c r="F22" s="169">
        <v>219.81872471369934</v>
      </c>
      <c r="G22" s="169">
        <v>215.47037838903432</v>
      </c>
      <c r="H22" s="169">
        <v>206.62732706473057</v>
      </c>
      <c r="I22" s="169">
        <v>209.65305199024004</v>
      </c>
      <c r="J22" s="169">
        <v>217.50605405988654</v>
      </c>
      <c r="K22" s="169">
        <v>218.66402974806698</v>
      </c>
      <c r="L22" s="169">
        <v>225.24922519867596</v>
      </c>
      <c r="M22" s="169">
        <v>206.83816332051813</v>
      </c>
      <c r="N22" s="169">
        <v>215.81656360811971</v>
      </c>
      <c r="O22" s="169">
        <v>229.08941043441013</v>
      </c>
      <c r="P22" s="169">
        <v>203.06850881066813</v>
      </c>
      <c r="Q22" s="169">
        <v>212.85651287009316</v>
      </c>
      <c r="R22" s="169">
        <v>229.29054375494434</v>
      </c>
      <c r="S22" s="169">
        <v>231.00960804232099</v>
      </c>
      <c r="T22" s="169">
        <v>245.11702538996923</v>
      </c>
      <c r="U22" s="169">
        <v>251.30021825713047</v>
      </c>
      <c r="V22" s="169">
        <v>263.21148859443667</v>
      </c>
      <c r="W22" s="169">
        <v>259.12737060575006</v>
      </c>
      <c r="X22" s="169">
        <v>245.21349095604367</v>
      </c>
      <c r="Y22" s="169">
        <v>263.17583040317493</v>
      </c>
      <c r="Z22" s="169">
        <v>255.17583529605213</v>
      </c>
      <c r="AA22" s="169">
        <v>249.93602358521431</v>
      </c>
      <c r="AB22" s="160">
        <v>270.94171545603331</v>
      </c>
      <c r="AC22" s="160">
        <v>277.93972844852379</v>
      </c>
    </row>
    <row r="23" spans="2:29" ht="13.5" thickTop="1">
      <c r="D23" s="159" t="s">
        <v>183</v>
      </c>
      <c r="E23" s="158">
        <f t="shared" ref="E23:AC23" si="3">SUM(E18:E22)</f>
        <v>5004.00299637225</v>
      </c>
      <c r="F23" s="158">
        <f t="shared" si="3"/>
        <v>4976.6093772834638</v>
      </c>
      <c r="G23" s="158">
        <f t="shared" si="3"/>
        <v>4914.53224308065</v>
      </c>
      <c r="H23" s="158">
        <f t="shared" si="3"/>
        <v>4889.0626187534708</v>
      </c>
      <c r="I23" s="158">
        <f t="shared" si="3"/>
        <v>5051.4147527283758</v>
      </c>
      <c r="J23" s="158">
        <f t="shared" si="3"/>
        <v>5154.9184901781427</v>
      </c>
      <c r="K23" s="158">
        <f t="shared" si="3"/>
        <v>5201.0289699317964</v>
      </c>
      <c r="L23" s="158">
        <f t="shared" si="3"/>
        <v>5206.8274824370465</v>
      </c>
      <c r="M23" s="158">
        <f t="shared" si="3"/>
        <v>4892.3290489545479</v>
      </c>
      <c r="N23" s="158">
        <f t="shared" si="3"/>
        <v>4986.6500388522372</v>
      </c>
      <c r="O23" s="158">
        <f t="shared" si="3"/>
        <v>5106.2124631488205</v>
      </c>
      <c r="P23" s="158">
        <f t="shared" si="3"/>
        <v>4999.9297356710404</v>
      </c>
      <c r="Q23" s="158">
        <f t="shared" si="3"/>
        <v>5158.7105840317809</v>
      </c>
      <c r="R23" s="158">
        <f t="shared" si="3"/>
        <v>5174.3405798982913</v>
      </c>
      <c r="S23" s="158">
        <f t="shared" si="3"/>
        <v>5212.9951777481847</v>
      </c>
      <c r="T23" s="158">
        <f t="shared" si="3"/>
        <v>5116.341487062572</v>
      </c>
      <c r="U23" s="158">
        <f t="shared" si="3"/>
        <v>5179.6956354590066</v>
      </c>
      <c r="V23" s="158">
        <f t="shared" si="3"/>
        <v>5040.9183832248045</v>
      </c>
      <c r="W23" s="158">
        <f t="shared" si="3"/>
        <v>4669.1536243032178</v>
      </c>
      <c r="X23" s="158">
        <f t="shared" si="3"/>
        <v>4286.8565704744296</v>
      </c>
      <c r="Y23" s="158">
        <f t="shared" si="3"/>
        <v>4776.5638776430296</v>
      </c>
      <c r="Z23" s="158">
        <f t="shared" si="3"/>
        <v>4759.2645843966575</v>
      </c>
      <c r="AA23" s="158">
        <f t="shared" si="3"/>
        <v>4705.8880631241527</v>
      </c>
      <c r="AB23" s="157">
        <f t="shared" si="3"/>
        <v>4761.7044038350405</v>
      </c>
      <c r="AC23" s="157">
        <f t="shared" si="3"/>
        <v>4503.9108703723268</v>
      </c>
    </row>
    <row r="24" spans="2:29" ht="12.75">
      <c r="D24" s="156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</row>
    <row r="25" spans="2:29" ht="12.75">
      <c r="D25" s="156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</row>
    <row r="26" spans="2:29" ht="12.75"/>
    <row r="27" spans="2:29" ht="12.75">
      <c r="B27" s="520" t="s">
        <v>498</v>
      </c>
      <c r="C27" s="521">
        <v>28</v>
      </c>
      <c r="D27" s="154" t="s">
        <v>501</v>
      </c>
    </row>
    <row r="28" spans="2:29" s="164" customFormat="1" ht="12.75">
      <c r="D28" s="166" t="s">
        <v>188</v>
      </c>
      <c r="E28" s="165">
        <v>1990</v>
      </c>
      <c r="F28" s="165">
        <v>1991</v>
      </c>
      <c r="G28" s="165">
        <v>1992</v>
      </c>
      <c r="H28" s="165">
        <v>1993</v>
      </c>
      <c r="I28" s="165">
        <v>1994</v>
      </c>
      <c r="J28" s="165">
        <f t="shared" ref="J28:AC28" si="4">I28+1</f>
        <v>1995</v>
      </c>
      <c r="K28" s="165">
        <f t="shared" si="4"/>
        <v>1996</v>
      </c>
      <c r="L28" s="165">
        <f t="shared" si="4"/>
        <v>1997</v>
      </c>
      <c r="M28" s="165">
        <f t="shared" si="4"/>
        <v>1998</v>
      </c>
      <c r="N28" s="165">
        <f t="shared" si="4"/>
        <v>1999</v>
      </c>
      <c r="O28" s="165">
        <f t="shared" si="4"/>
        <v>2000</v>
      </c>
      <c r="P28" s="165">
        <f t="shared" si="4"/>
        <v>2001</v>
      </c>
      <c r="Q28" s="165">
        <f t="shared" si="4"/>
        <v>2002</v>
      </c>
      <c r="R28" s="165">
        <f t="shared" si="4"/>
        <v>2003</v>
      </c>
      <c r="S28" s="165">
        <f t="shared" si="4"/>
        <v>2004</v>
      </c>
      <c r="T28" s="165">
        <f t="shared" si="4"/>
        <v>2005</v>
      </c>
      <c r="U28" s="165">
        <f t="shared" si="4"/>
        <v>2006</v>
      </c>
      <c r="V28" s="165">
        <f t="shared" si="4"/>
        <v>2007</v>
      </c>
      <c r="W28" s="165">
        <f t="shared" si="4"/>
        <v>2008</v>
      </c>
      <c r="X28" s="165">
        <f t="shared" si="4"/>
        <v>2009</v>
      </c>
      <c r="Y28" s="165">
        <f t="shared" si="4"/>
        <v>2010</v>
      </c>
      <c r="Z28" s="165">
        <f t="shared" si="4"/>
        <v>2011</v>
      </c>
      <c r="AA28" s="165">
        <f t="shared" si="4"/>
        <v>2012</v>
      </c>
      <c r="AB28" s="165">
        <f t="shared" si="4"/>
        <v>2013</v>
      </c>
      <c r="AC28" s="165">
        <f t="shared" si="4"/>
        <v>2014</v>
      </c>
    </row>
    <row r="29" spans="2:29" ht="12.75">
      <c r="D29" s="163" t="s">
        <v>187</v>
      </c>
      <c r="E29" s="169">
        <v>2953.9616834332637</v>
      </c>
      <c r="F29" s="169">
        <v>3137.180155628892</v>
      </c>
      <c r="G29" s="169">
        <v>3229.7974928533845</v>
      </c>
      <c r="H29" s="169">
        <v>3283.3147018313648</v>
      </c>
      <c r="I29" s="169">
        <v>3415.8165104275263</v>
      </c>
      <c r="J29" s="169">
        <v>3546.2044797810227</v>
      </c>
      <c r="K29" s="169">
        <v>3641.1132836802485</v>
      </c>
      <c r="L29" s="169">
        <v>3661.8922362237986</v>
      </c>
      <c r="M29" s="169">
        <v>3635.5549134698153</v>
      </c>
      <c r="N29" s="169">
        <v>3692.6863478199875</v>
      </c>
      <c r="O29" s="169">
        <v>3675.392265607245</v>
      </c>
      <c r="P29" s="169">
        <v>3734.9939355276597</v>
      </c>
      <c r="Q29" s="169">
        <v>3672.0442258548997</v>
      </c>
      <c r="R29" s="169">
        <v>3609.6008523566788</v>
      </c>
      <c r="S29" s="169">
        <v>3522.6786829873022</v>
      </c>
      <c r="T29" s="169">
        <v>3435.7090874261517</v>
      </c>
      <c r="U29" s="169">
        <v>3390.4105992909504</v>
      </c>
      <c r="V29" s="169">
        <v>3347.5501169869349</v>
      </c>
      <c r="W29" s="169">
        <v>3222.2061519004478</v>
      </c>
      <c r="X29" s="169">
        <v>3173.4006998299724</v>
      </c>
      <c r="Y29" s="169">
        <v>3183.6528566684165</v>
      </c>
      <c r="Z29" s="169">
        <v>3141.7906440317729</v>
      </c>
      <c r="AA29" s="169">
        <v>3213.0902077148189</v>
      </c>
      <c r="AB29" s="160">
        <v>3136.1854297277464</v>
      </c>
      <c r="AC29" s="160">
        <v>3026.4752940761991</v>
      </c>
    </row>
    <row r="30" spans="2:29" ht="12.75">
      <c r="D30" s="162" t="s">
        <v>186</v>
      </c>
      <c r="E30" s="171">
        <v>3.2546739680399998E-2</v>
      </c>
      <c r="F30" s="171">
        <v>3.0417513719999997E-2</v>
      </c>
      <c r="G30" s="171">
        <v>3.0417513719999997E-2</v>
      </c>
      <c r="H30" s="171">
        <v>2.8592462896800001E-2</v>
      </c>
      <c r="I30" s="171">
        <v>2.5246536387600004E-2</v>
      </c>
      <c r="J30" s="171">
        <v>3.1025863994400001E-2</v>
      </c>
      <c r="K30" s="171">
        <v>3.0721688857200002E-2</v>
      </c>
      <c r="L30" s="171">
        <v>3.2850914817599997E-2</v>
      </c>
      <c r="M30" s="171">
        <v>3.2546739680399998E-2</v>
      </c>
      <c r="N30" s="171">
        <v>4.2584519208000007E-2</v>
      </c>
      <c r="O30" s="171">
        <v>4.5515792000000006E-2</v>
      </c>
      <c r="P30" s="171">
        <v>4.7386304000000004E-2</v>
      </c>
      <c r="Q30" s="171">
        <v>4.5515792000000006E-2</v>
      </c>
      <c r="R30" s="171">
        <v>4.0839512000000008E-2</v>
      </c>
      <c r="S30" s="171">
        <v>4.0527760000000003E-2</v>
      </c>
      <c r="T30" s="171">
        <v>3.7048092000000005E-2</v>
      </c>
      <c r="U30" s="171">
        <v>3.2831236E-2</v>
      </c>
      <c r="V30" s="171">
        <v>3.4036052000000004E-2</v>
      </c>
      <c r="W30" s="171">
        <v>3.7650500000000003E-2</v>
      </c>
      <c r="X30" s="171">
        <v>4.3975784000000004E-2</v>
      </c>
      <c r="Y30" s="171">
        <v>4.3373375999999998E-2</v>
      </c>
      <c r="Z30" s="171">
        <v>4.3373375999999998E-2</v>
      </c>
      <c r="AA30" s="171">
        <v>4.0361336000000005E-2</v>
      </c>
      <c r="AB30" s="172">
        <v>3.9256157620426731E-2</v>
      </c>
      <c r="AC30" s="172">
        <v>3.9256157620426731E-2</v>
      </c>
    </row>
    <row r="31" spans="2:29" ht="12.75">
      <c r="D31" s="162" t="s">
        <v>185</v>
      </c>
      <c r="E31" s="171">
        <v>3.2592972453709592E-3</v>
      </c>
      <c r="F31" s="171">
        <v>7.8146355832077238E-3</v>
      </c>
      <c r="G31" s="171">
        <v>2.0211687329419512E-2</v>
      </c>
      <c r="H31" s="171">
        <v>4.1031027656140751E-2</v>
      </c>
      <c r="I31" s="171">
        <v>7.2819964625404035E-2</v>
      </c>
      <c r="J31" s="171">
        <v>0.14086748132003635</v>
      </c>
      <c r="K31" s="169">
        <v>0.23134022790156825</v>
      </c>
      <c r="L31" s="169">
        <v>0.33879023314675738</v>
      </c>
      <c r="M31" s="169">
        <v>0.5492169442518251</v>
      </c>
      <c r="N31" s="169">
        <v>0.78736154330306185</v>
      </c>
      <c r="O31" s="170">
        <v>1.1408740501286758</v>
      </c>
      <c r="P31" s="170">
        <v>1.7593224832124426</v>
      </c>
      <c r="Q31" s="170">
        <v>2.4514435301952751</v>
      </c>
      <c r="R31" s="170">
        <v>3.0951413733860389</v>
      </c>
      <c r="S31" s="170">
        <v>3.3727242942346916</v>
      </c>
      <c r="T31" s="170">
        <v>3.9744824412979058</v>
      </c>
      <c r="U31" s="170">
        <v>4.3915813958773029</v>
      </c>
      <c r="V31" s="170">
        <v>4.6451963055911056</v>
      </c>
      <c r="W31" s="170">
        <v>4.922100926859442</v>
      </c>
      <c r="X31" s="170">
        <v>4.7989883721244899</v>
      </c>
      <c r="Y31" s="170">
        <v>4.6673087999999998</v>
      </c>
      <c r="Z31" s="170">
        <v>4.5867583999999999</v>
      </c>
      <c r="AA31" s="170">
        <v>4.3265599999999997</v>
      </c>
      <c r="AB31" s="161">
        <v>3.9583347562781359</v>
      </c>
      <c r="AC31" s="161">
        <v>3.8613031784505529</v>
      </c>
    </row>
    <row r="32" spans="2:29" ht="12.75">
      <c r="D32" s="162" t="s">
        <v>132</v>
      </c>
      <c r="E32" s="169" t="s">
        <v>518</v>
      </c>
      <c r="F32" s="169" t="s">
        <v>518</v>
      </c>
      <c r="G32" s="169" t="s">
        <v>518</v>
      </c>
      <c r="H32" s="169" t="s">
        <v>518</v>
      </c>
      <c r="I32" s="169" t="s">
        <v>518</v>
      </c>
      <c r="J32" s="169" t="s">
        <v>518</v>
      </c>
      <c r="K32" s="169" t="s">
        <v>518</v>
      </c>
      <c r="L32" s="169" t="s">
        <v>518</v>
      </c>
      <c r="M32" s="169" t="s">
        <v>518</v>
      </c>
      <c r="N32" s="169" t="s">
        <v>518</v>
      </c>
      <c r="O32" s="169" t="s">
        <v>518</v>
      </c>
      <c r="P32" s="169" t="s">
        <v>518</v>
      </c>
      <c r="Q32" s="169" t="s">
        <v>518</v>
      </c>
      <c r="R32" s="169" t="s">
        <v>518</v>
      </c>
      <c r="S32" s="169" t="s">
        <v>518</v>
      </c>
      <c r="T32" s="169" t="s">
        <v>518</v>
      </c>
      <c r="U32" s="169" t="s">
        <v>518</v>
      </c>
      <c r="V32" s="169" t="s">
        <v>518</v>
      </c>
      <c r="W32" s="169" t="s">
        <v>518</v>
      </c>
      <c r="X32" s="169" t="s">
        <v>518</v>
      </c>
      <c r="Y32" s="169" t="s">
        <v>518</v>
      </c>
      <c r="Z32" s="169" t="s">
        <v>518</v>
      </c>
      <c r="AA32" s="169" t="s">
        <v>518</v>
      </c>
      <c r="AB32" s="160" t="s">
        <v>518</v>
      </c>
      <c r="AC32" s="160" t="s">
        <v>518</v>
      </c>
    </row>
    <row r="33" spans="2:29" ht="13.5" thickBot="1">
      <c r="D33" s="162" t="s">
        <v>189</v>
      </c>
      <c r="E33" s="169" t="s">
        <v>518</v>
      </c>
      <c r="F33" s="169" t="s">
        <v>518</v>
      </c>
      <c r="G33" s="169" t="s">
        <v>518</v>
      </c>
      <c r="H33" s="169" t="s">
        <v>518</v>
      </c>
      <c r="I33" s="169" t="s">
        <v>518</v>
      </c>
      <c r="J33" s="169" t="s">
        <v>518</v>
      </c>
      <c r="K33" s="169" t="s">
        <v>518</v>
      </c>
      <c r="L33" s="169" t="s">
        <v>518</v>
      </c>
      <c r="M33" s="169" t="s">
        <v>518</v>
      </c>
      <c r="N33" s="169" t="s">
        <v>518</v>
      </c>
      <c r="O33" s="169" t="s">
        <v>518</v>
      </c>
      <c r="P33" s="169" t="s">
        <v>518</v>
      </c>
      <c r="Q33" s="169" t="s">
        <v>518</v>
      </c>
      <c r="R33" s="169" t="s">
        <v>518</v>
      </c>
      <c r="S33" s="169" t="s">
        <v>518</v>
      </c>
      <c r="T33" s="169" t="s">
        <v>518</v>
      </c>
      <c r="U33" s="169" t="s">
        <v>518</v>
      </c>
      <c r="V33" s="169" t="s">
        <v>518</v>
      </c>
      <c r="W33" s="169" t="s">
        <v>518</v>
      </c>
      <c r="X33" s="169" t="s">
        <v>518</v>
      </c>
      <c r="Y33" s="169" t="s">
        <v>518</v>
      </c>
      <c r="Z33" s="169" t="s">
        <v>518</v>
      </c>
      <c r="AA33" s="169" t="s">
        <v>518</v>
      </c>
      <c r="AB33" s="160" t="s">
        <v>518</v>
      </c>
      <c r="AC33" s="160" t="s">
        <v>518</v>
      </c>
    </row>
    <row r="34" spans="2:29" ht="13.5" thickTop="1">
      <c r="D34" s="159" t="s">
        <v>183</v>
      </c>
      <c r="E34" s="158">
        <f t="shared" ref="E34:AB34" si="5">SUM(E29:E33)</f>
        <v>2953.9974894701895</v>
      </c>
      <c r="F34" s="158">
        <f t="shared" si="5"/>
        <v>3137.2183877781949</v>
      </c>
      <c r="G34" s="158">
        <f t="shared" si="5"/>
        <v>3229.8481220544336</v>
      </c>
      <c r="H34" s="158">
        <f t="shared" si="5"/>
        <v>3283.3843253219179</v>
      </c>
      <c r="I34" s="158">
        <f t="shared" si="5"/>
        <v>3415.9145769285392</v>
      </c>
      <c r="J34" s="158">
        <f t="shared" si="5"/>
        <v>3546.3763731263371</v>
      </c>
      <c r="K34" s="158">
        <f t="shared" si="5"/>
        <v>3641.3753455970073</v>
      </c>
      <c r="L34" s="158">
        <f t="shared" si="5"/>
        <v>3662.2638773717631</v>
      </c>
      <c r="M34" s="158">
        <f t="shared" si="5"/>
        <v>3636.1366771537478</v>
      </c>
      <c r="N34" s="158">
        <f t="shared" si="5"/>
        <v>3693.5162938824988</v>
      </c>
      <c r="O34" s="158">
        <f t="shared" si="5"/>
        <v>3676.5786554493739</v>
      </c>
      <c r="P34" s="158">
        <f t="shared" si="5"/>
        <v>3736.8006443148724</v>
      </c>
      <c r="Q34" s="158">
        <f t="shared" si="5"/>
        <v>3674.541185177095</v>
      </c>
      <c r="R34" s="158">
        <f t="shared" si="5"/>
        <v>3612.7368332420647</v>
      </c>
      <c r="S34" s="158">
        <f t="shared" si="5"/>
        <v>3526.0919350415365</v>
      </c>
      <c r="T34" s="158">
        <f t="shared" si="5"/>
        <v>3439.7206179594496</v>
      </c>
      <c r="U34" s="158">
        <f t="shared" si="5"/>
        <v>3394.835011922828</v>
      </c>
      <c r="V34" s="158">
        <f t="shared" si="5"/>
        <v>3352.2293493445259</v>
      </c>
      <c r="W34" s="158">
        <f t="shared" si="5"/>
        <v>3227.1659033273072</v>
      </c>
      <c r="X34" s="158">
        <f t="shared" si="5"/>
        <v>3178.2436639860966</v>
      </c>
      <c r="Y34" s="158">
        <f t="shared" si="5"/>
        <v>3188.3635388444163</v>
      </c>
      <c r="Z34" s="158">
        <f t="shared" si="5"/>
        <v>3146.4207758077728</v>
      </c>
      <c r="AA34" s="158">
        <f t="shared" si="5"/>
        <v>3217.4571290508188</v>
      </c>
      <c r="AB34" s="157">
        <f t="shared" si="5"/>
        <v>3140.1830206416448</v>
      </c>
      <c r="AC34" s="157">
        <f t="shared" ref="AC34" si="6">SUM(AC29:AC33)</f>
        <v>3030.3758534122703</v>
      </c>
    </row>
    <row r="35" spans="2:29" ht="12.75">
      <c r="D35" s="156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</row>
    <row r="36" spans="2:29" ht="12.75">
      <c r="D36" s="156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</row>
    <row r="37" spans="2:29" ht="12.75"/>
    <row r="38" spans="2:29" ht="12.75">
      <c r="B38" s="520" t="s">
        <v>498</v>
      </c>
      <c r="C38" s="521">
        <v>48</v>
      </c>
      <c r="D38" s="154" t="s">
        <v>502</v>
      </c>
    </row>
    <row r="39" spans="2:29" s="164" customFormat="1" ht="12.75">
      <c r="D39" s="166" t="s">
        <v>188</v>
      </c>
      <c r="E39" s="165">
        <v>1990</v>
      </c>
      <c r="F39" s="165">
        <v>1991</v>
      </c>
      <c r="G39" s="165">
        <v>1992</v>
      </c>
      <c r="H39" s="165">
        <v>1993</v>
      </c>
      <c r="I39" s="165">
        <v>1994</v>
      </c>
      <c r="J39" s="165">
        <f t="shared" ref="J39:AC39" si="7">I39+1</f>
        <v>1995</v>
      </c>
      <c r="K39" s="165">
        <f t="shared" si="7"/>
        <v>1996</v>
      </c>
      <c r="L39" s="165">
        <f t="shared" si="7"/>
        <v>1997</v>
      </c>
      <c r="M39" s="165">
        <f t="shared" si="7"/>
        <v>1998</v>
      </c>
      <c r="N39" s="165">
        <f t="shared" si="7"/>
        <v>1999</v>
      </c>
      <c r="O39" s="165">
        <f t="shared" si="7"/>
        <v>2000</v>
      </c>
      <c r="P39" s="165">
        <f t="shared" si="7"/>
        <v>2001</v>
      </c>
      <c r="Q39" s="165">
        <f t="shared" si="7"/>
        <v>2002</v>
      </c>
      <c r="R39" s="165">
        <f t="shared" si="7"/>
        <v>2003</v>
      </c>
      <c r="S39" s="165">
        <f t="shared" si="7"/>
        <v>2004</v>
      </c>
      <c r="T39" s="165">
        <f t="shared" si="7"/>
        <v>2005</v>
      </c>
      <c r="U39" s="165">
        <f t="shared" si="7"/>
        <v>2006</v>
      </c>
      <c r="V39" s="165">
        <f t="shared" si="7"/>
        <v>2007</v>
      </c>
      <c r="W39" s="165">
        <f t="shared" si="7"/>
        <v>2008</v>
      </c>
      <c r="X39" s="165">
        <f t="shared" si="7"/>
        <v>2009</v>
      </c>
      <c r="Y39" s="165">
        <f t="shared" si="7"/>
        <v>2010</v>
      </c>
      <c r="Z39" s="165">
        <f t="shared" si="7"/>
        <v>2011</v>
      </c>
      <c r="AA39" s="165">
        <f t="shared" si="7"/>
        <v>2012</v>
      </c>
      <c r="AB39" s="165">
        <f t="shared" si="7"/>
        <v>2013</v>
      </c>
      <c r="AC39" s="165">
        <f t="shared" si="7"/>
        <v>2014</v>
      </c>
    </row>
    <row r="40" spans="2:29" ht="12.75">
      <c r="D40" s="163" t="s">
        <v>187</v>
      </c>
      <c r="E40" s="160">
        <v>1729.6541718269934</v>
      </c>
      <c r="F40" s="160">
        <v>1679.8423959267805</v>
      </c>
      <c r="G40" s="160">
        <v>1711.845638417263</v>
      </c>
      <c r="H40" s="160">
        <v>1823.211787482745</v>
      </c>
      <c r="I40" s="160">
        <v>1804.358053166198</v>
      </c>
      <c r="J40" s="160">
        <v>1906.0271369135767</v>
      </c>
      <c r="K40" s="160">
        <v>1873.0247530484487</v>
      </c>
      <c r="L40" s="160">
        <v>1866.4477803508803</v>
      </c>
      <c r="M40" s="160">
        <v>1974.0540131945206</v>
      </c>
      <c r="N40" s="160">
        <v>2029.3941269088818</v>
      </c>
      <c r="O40" s="160">
        <v>2049.4221719461925</v>
      </c>
      <c r="P40" s="160">
        <v>2029.2080202232153</v>
      </c>
      <c r="Q40" s="160">
        <v>2042.0721381326055</v>
      </c>
      <c r="R40" s="160">
        <v>1961.2307851944463</v>
      </c>
      <c r="S40" s="160">
        <v>2044.1973588558001</v>
      </c>
      <c r="T40" s="160">
        <v>2076.5720467491947</v>
      </c>
      <c r="U40" s="160">
        <v>1942.4993804639864</v>
      </c>
      <c r="V40" s="160">
        <v>1728.2709533511775</v>
      </c>
      <c r="W40" s="160">
        <v>1563.23157005962</v>
      </c>
      <c r="X40" s="160">
        <v>1627.9812813964961</v>
      </c>
      <c r="Y40" s="160">
        <v>1492.6664308765376</v>
      </c>
      <c r="Z40" s="160">
        <v>1472.080440918254</v>
      </c>
      <c r="AA40" s="160">
        <v>1277.4223704888047</v>
      </c>
      <c r="AB40" s="160">
        <v>1305.0879208981517</v>
      </c>
      <c r="AC40" s="160">
        <v>1264.3133325511274</v>
      </c>
    </row>
    <row r="41" spans="2:29" ht="12.75">
      <c r="D41" s="162" t="s">
        <v>186</v>
      </c>
      <c r="E41" s="160">
        <v>53.107556448679887</v>
      </c>
      <c r="F41" s="160">
        <v>41.486615093366659</v>
      </c>
      <c r="G41" s="160">
        <v>40.619192141315047</v>
      </c>
      <c r="H41" s="160">
        <v>38.644794240538182</v>
      </c>
      <c r="I41" s="160">
        <v>32.204342291078127</v>
      </c>
      <c r="J41" s="160">
        <v>26.246877532277001</v>
      </c>
      <c r="K41" s="160">
        <v>32.301871970027484</v>
      </c>
      <c r="L41" s="160">
        <v>30.925128664838454</v>
      </c>
      <c r="M41" s="160">
        <v>30.164131452707522</v>
      </c>
      <c r="N41" s="160">
        <v>29.054024469425038</v>
      </c>
      <c r="O41" s="160">
        <v>31.269753928599584</v>
      </c>
      <c r="P41" s="160">
        <v>26.656717280900111</v>
      </c>
      <c r="Q41" s="160">
        <v>27.930178503979153</v>
      </c>
      <c r="R41" s="160">
        <v>22.230552341434294</v>
      </c>
      <c r="S41" s="160">
        <v>20.084774994881926</v>
      </c>
      <c r="T41" s="160">
        <v>17.534557887896607</v>
      </c>
      <c r="U41" s="160">
        <v>17.661857388682787</v>
      </c>
      <c r="V41" s="160">
        <v>17.407258387110428</v>
      </c>
      <c r="W41" s="160">
        <v>17.916456390255146</v>
      </c>
      <c r="X41" s="160">
        <v>25.982294978951654</v>
      </c>
      <c r="Y41" s="160">
        <v>10.2237562474801</v>
      </c>
      <c r="Z41" s="160">
        <v>19.88775569155284</v>
      </c>
      <c r="AA41" s="160">
        <v>12.734764149370758</v>
      </c>
      <c r="AB41" s="160">
        <v>23.323729350960296</v>
      </c>
      <c r="AC41" s="160">
        <v>60.190116563682679</v>
      </c>
    </row>
    <row r="42" spans="2:29" ht="12.75">
      <c r="D42" s="162" t="s">
        <v>185</v>
      </c>
      <c r="E42" s="160">
        <v>452.26466141753212</v>
      </c>
      <c r="F42" s="160">
        <v>478.75398697945059</v>
      </c>
      <c r="G42" s="160">
        <v>495.14844898252301</v>
      </c>
      <c r="H42" s="160">
        <v>527.12586705868625</v>
      </c>
      <c r="I42" s="160">
        <v>515.848534455096</v>
      </c>
      <c r="J42" s="160">
        <v>556.41490631357397</v>
      </c>
      <c r="K42" s="160">
        <v>571.43485493004573</v>
      </c>
      <c r="L42" s="160">
        <v>592.57509656723983</v>
      </c>
      <c r="M42" s="160">
        <v>620.15403127839636</v>
      </c>
      <c r="N42" s="160">
        <v>653.38185418474359</v>
      </c>
      <c r="O42" s="160">
        <v>689.97946626338273</v>
      </c>
      <c r="P42" s="160">
        <v>680.97193470126103</v>
      </c>
      <c r="Q42" s="160">
        <v>706.9066046358887</v>
      </c>
      <c r="R42" s="160">
        <v>709.99680175014453</v>
      </c>
      <c r="S42" s="160">
        <v>735.19270230704967</v>
      </c>
      <c r="T42" s="160">
        <v>781.97279208248517</v>
      </c>
      <c r="U42" s="160">
        <v>780.98135480045494</v>
      </c>
      <c r="V42" s="160">
        <v>864.46595614807904</v>
      </c>
      <c r="W42" s="160">
        <v>787.98915211216377</v>
      </c>
      <c r="X42" s="160">
        <v>773.95638918343775</v>
      </c>
      <c r="Y42" s="160">
        <v>751.00595211700943</v>
      </c>
      <c r="Z42" s="160">
        <v>732.10251576861151</v>
      </c>
      <c r="AA42" s="160">
        <v>751.13934708344993</v>
      </c>
      <c r="AB42" s="160">
        <v>767.62273152554633</v>
      </c>
      <c r="AC42" s="160">
        <v>904.91611831459693</v>
      </c>
    </row>
    <row r="43" spans="2:29" ht="12.75">
      <c r="D43" s="162" t="s">
        <v>132</v>
      </c>
      <c r="E43" s="160" t="s">
        <v>518</v>
      </c>
      <c r="F43" s="160" t="s">
        <v>518</v>
      </c>
      <c r="G43" s="160" t="s">
        <v>518</v>
      </c>
      <c r="H43" s="160" t="s">
        <v>518</v>
      </c>
      <c r="I43" s="160" t="s">
        <v>518</v>
      </c>
      <c r="J43" s="160" t="s">
        <v>518</v>
      </c>
      <c r="K43" s="160" t="s">
        <v>518</v>
      </c>
      <c r="L43" s="160" t="s">
        <v>518</v>
      </c>
      <c r="M43" s="160" t="s">
        <v>518</v>
      </c>
      <c r="N43" s="160" t="s">
        <v>518</v>
      </c>
      <c r="O43" s="160" t="s">
        <v>518</v>
      </c>
      <c r="P43" s="160" t="s">
        <v>518</v>
      </c>
      <c r="Q43" s="160" t="s">
        <v>518</v>
      </c>
      <c r="R43" s="160" t="s">
        <v>518</v>
      </c>
      <c r="S43" s="160" t="s">
        <v>518</v>
      </c>
      <c r="T43" s="160" t="s">
        <v>518</v>
      </c>
      <c r="U43" s="160" t="s">
        <v>518</v>
      </c>
      <c r="V43" s="160" t="s">
        <v>518</v>
      </c>
      <c r="W43" s="160" t="s">
        <v>518</v>
      </c>
      <c r="X43" s="160" t="s">
        <v>518</v>
      </c>
      <c r="Y43" s="160" t="s">
        <v>518</v>
      </c>
      <c r="Z43" s="160" t="s">
        <v>518</v>
      </c>
      <c r="AA43" s="160" t="s">
        <v>518</v>
      </c>
      <c r="AB43" s="160" t="s">
        <v>518</v>
      </c>
      <c r="AC43" s="160" t="s">
        <v>518</v>
      </c>
    </row>
    <row r="44" spans="2:29" ht="13.5" thickBot="1">
      <c r="D44" s="162" t="s">
        <v>184</v>
      </c>
      <c r="E44" s="161">
        <v>4.4372130000000007</v>
      </c>
      <c r="F44" s="161">
        <v>4.2697709999999995</v>
      </c>
      <c r="G44" s="161">
        <v>4.0604685000000007</v>
      </c>
      <c r="H44" s="161">
        <v>3.8511660000000001</v>
      </c>
      <c r="I44" s="161">
        <v>3.6837240000000007</v>
      </c>
      <c r="J44" s="161">
        <v>3.1813980000000002</v>
      </c>
      <c r="K44" s="161">
        <v>2.7627930000000003</v>
      </c>
      <c r="L44" s="161">
        <v>2.3860484999999998</v>
      </c>
      <c r="M44" s="161">
        <v>2.2604670000000002</v>
      </c>
      <c r="N44" s="161">
        <v>2.595351</v>
      </c>
      <c r="O44" s="161">
        <v>2.0093039999999998</v>
      </c>
      <c r="P44" s="161">
        <v>1.8741432573985901</v>
      </c>
      <c r="Q44" s="161">
        <v>1.7253510699999999</v>
      </c>
      <c r="R44" s="161">
        <v>1.4535897000000002</v>
      </c>
      <c r="S44" s="161">
        <v>1.1868665</v>
      </c>
      <c r="T44" s="161">
        <v>0.99432279999999995</v>
      </c>
      <c r="U44" s="161">
        <v>0.9988783</v>
      </c>
      <c r="V44" s="161">
        <v>0.94905250000000008</v>
      </c>
      <c r="W44" s="161">
        <v>0.96047380000000004</v>
      </c>
      <c r="X44" s="161">
        <v>0.88295710000000005</v>
      </c>
      <c r="Y44" s="160">
        <v>72.942790487020844</v>
      </c>
      <c r="Z44" s="160">
        <v>69.863943941272808</v>
      </c>
      <c r="AA44" s="160">
        <v>66.330194564568529</v>
      </c>
      <c r="AB44" s="160">
        <v>73.127776813093561</v>
      </c>
      <c r="AC44" s="160">
        <v>74.871853988616166</v>
      </c>
    </row>
    <row r="45" spans="2:29" ht="13.5" thickTop="1">
      <c r="D45" s="159" t="s">
        <v>183</v>
      </c>
      <c r="E45" s="158">
        <f t="shared" ref="E45:AC45" si="8">SUM(E40:E44)</f>
        <v>2239.4636026932058</v>
      </c>
      <c r="F45" s="158">
        <f t="shared" si="8"/>
        <v>2204.3527689995981</v>
      </c>
      <c r="G45" s="158">
        <f t="shared" si="8"/>
        <v>2251.6737480411011</v>
      </c>
      <c r="H45" s="158">
        <f t="shared" si="8"/>
        <v>2392.8336147819696</v>
      </c>
      <c r="I45" s="158">
        <f t="shared" si="8"/>
        <v>2356.094653912372</v>
      </c>
      <c r="J45" s="158">
        <f t="shared" si="8"/>
        <v>2491.8703187594278</v>
      </c>
      <c r="K45" s="158">
        <f t="shared" si="8"/>
        <v>2479.5242729485217</v>
      </c>
      <c r="L45" s="158">
        <f t="shared" si="8"/>
        <v>2492.3340540829586</v>
      </c>
      <c r="M45" s="158">
        <f t="shared" si="8"/>
        <v>2626.6326429256246</v>
      </c>
      <c r="N45" s="158">
        <f t="shared" si="8"/>
        <v>2714.4253565630506</v>
      </c>
      <c r="O45" s="158">
        <f t="shared" si="8"/>
        <v>2772.6806961381749</v>
      </c>
      <c r="P45" s="158">
        <f t="shared" si="8"/>
        <v>2738.7108154627749</v>
      </c>
      <c r="Q45" s="158">
        <f t="shared" si="8"/>
        <v>2778.6342723424732</v>
      </c>
      <c r="R45" s="158">
        <f t="shared" si="8"/>
        <v>2694.9117289860251</v>
      </c>
      <c r="S45" s="158">
        <f t="shared" si="8"/>
        <v>2800.6617026577319</v>
      </c>
      <c r="T45" s="158">
        <f t="shared" si="8"/>
        <v>2877.0737195195766</v>
      </c>
      <c r="U45" s="158">
        <f t="shared" si="8"/>
        <v>2742.1414709531241</v>
      </c>
      <c r="V45" s="158">
        <f t="shared" si="8"/>
        <v>2611.0932203863672</v>
      </c>
      <c r="W45" s="158">
        <f t="shared" si="8"/>
        <v>2370.0976523620388</v>
      </c>
      <c r="X45" s="158">
        <f t="shared" si="8"/>
        <v>2428.8029226588856</v>
      </c>
      <c r="Y45" s="158">
        <f t="shared" si="8"/>
        <v>2326.8389297280482</v>
      </c>
      <c r="Z45" s="158">
        <f t="shared" si="8"/>
        <v>2293.9346563196914</v>
      </c>
      <c r="AA45" s="158">
        <f t="shared" si="8"/>
        <v>2107.6266762861937</v>
      </c>
      <c r="AB45" s="157">
        <f t="shared" si="8"/>
        <v>2169.1621585877519</v>
      </c>
      <c r="AC45" s="157">
        <f t="shared" si="8"/>
        <v>2304.2914214180232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AG56"/>
  <sheetViews>
    <sheetView zoomScale="90" zoomScaleNormal="90" workbookViewId="0">
      <selection activeCell="AF27" sqref="AF27"/>
    </sheetView>
  </sheetViews>
  <sheetFormatPr defaultColWidth="18.7109375" defaultRowHeight="12.75" customHeight="1"/>
  <cols>
    <col min="1" max="1" width="8" style="5" customWidth="1"/>
    <col min="2" max="2" width="5" style="5" customWidth="1"/>
    <col min="3" max="3" width="3.140625" style="5" customWidth="1"/>
    <col min="4" max="5" width="6.42578125" style="5" customWidth="1"/>
    <col min="6" max="6" width="25.42578125" style="5" bestFit="1" customWidth="1"/>
    <col min="7" max="7" width="8.5703125" style="8" bestFit="1" customWidth="1"/>
    <col min="8" max="8" width="9" style="7" bestFit="1" customWidth="1"/>
    <col min="9" max="31" width="5.85546875" style="89" customWidth="1"/>
    <col min="32" max="33" width="5.85546875" style="89" bestFit="1" customWidth="1"/>
    <col min="34" max="16384" width="18.7109375" style="5"/>
  </cols>
  <sheetData>
    <row r="1" spans="2:33" ht="15">
      <c r="D1" s="1"/>
      <c r="E1" s="2"/>
    </row>
    <row r="2" spans="2:33" ht="15">
      <c r="B2" s="511" t="s">
        <v>464</v>
      </c>
      <c r="C2" s="512">
        <v>17</v>
      </c>
      <c r="D2" s="1" t="s">
        <v>503</v>
      </c>
    </row>
    <row r="3" spans="2:33" ht="18" customHeight="1">
      <c r="D3" s="19" t="s">
        <v>57</v>
      </c>
      <c r="E3" s="18"/>
      <c r="F3" s="26"/>
      <c r="G3" s="431" t="s">
        <v>213</v>
      </c>
      <c r="H3" s="22" t="s">
        <v>212</v>
      </c>
      <c r="I3" s="22">
        <v>1990</v>
      </c>
      <c r="J3" s="17">
        <f t="shared" ref="J3:AG3" si="0">I3+1</f>
        <v>1991</v>
      </c>
      <c r="K3" s="17">
        <f t="shared" si="0"/>
        <v>1992</v>
      </c>
      <c r="L3" s="17">
        <f t="shared" si="0"/>
        <v>1993</v>
      </c>
      <c r="M3" s="17">
        <f t="shared" si="0"/>
        <v>1994</v>
      </c>
      <c r="N3" s="17">
        <f t="shared" si="0"/>
        <v>1995</v>
      </c>
      <c r="O3" s="17">
        <f t="shared" si="0"/>
        <v>1996</v>
      </c>
      <c r="P3" s="17">
        <f t="shared" si="0"/>
        <v>1997</v>
      </c>
      <c r="Q3" s="17">
        <f t="shared" si="0"/>
        <v>1998</v>
      </c>
      <c r="R3" s="17">
        <f t="shared" si="0"/>
        <v>1999</v>
      </c>
      <c r="S3" s="17">
        <f t="shared" si="0"/>
        <v>2000</v>
      </c>
      <c r="T3" s="17">
        <f t="shared" si="0"/>
        <v>2001</v>
      </c>
      <c r="U3" s="17">
        <f t="shared" si="0"/>
        <v>2002</v>
      </c>
      <c r="V3" s="17">
        <f t="shared" si="0"/>
        <v>2003</v>
      </c>
      <c r="W3" s="17">
        <f t="shared" si="0"/>
        <v>2004</v>
      </c>
      <c r="X3" s="17">
        <f t="shared" si="0"/>
        <v>2005</v>
      </c>
      <c r="Y3" s="17">
        <f t="shared" si="0"/>
        <v>2006</v>
      </c>
      <c r="Z3" s="17">
        <f t="shared" si="0"/>
        <v>2007</v>
      </c>
      <c r="AA3" s="17">
        <f t="shared" si="0"/>
        <v>2008</v>
      </c>
      <c r="AB3" s="17">
        <f t="shared" si="0"/>
        <v>2009</v>
      </c>
      <c r="AC3" s="17">
        <f t="shared" si="0"/>
        <v>2010</v>
      </c>
      <c r="AD3" s="17">
        <f t="shared" si="0"/>
        <v>2011</v>
      </c>
      <c r="AE3" s="17">
        <f t="shared" si="0"/>
        <v>2012</v>
      </c>
      <c r="AF3" s="17">
        <f t="shared" si="0"/>
        <v>2013</v>
      </c>
      <c r="AG3" s="439">
        <f t="shared" si="0"/>
        <v>2014</v>
      </c>
    </row>
    <row r="4" spans="2:33" ht="18" customHeight="1">
      <c r="D4" s="704" t="s">
        <v>56</v>
      </c>
      <c r="E4" s="179" t="s">
        <v>211</v>
      </c>
      <c r="F4" s="175"/>
      <c r="G4" s="442">
        <v>110</v>
      </c>
      <c r="H4" s="173" t="s">
        <v>210</v>
      </c>
      <c r="I4" s="492">
        <v>31.813980000000001</v>
      </c>
      <c r="J4" s="492">
        <v>31.712399999999999</v>
      </c>
      <c r="K4" s="492">
        <v>31.272600000000001</v>
      </c>
      <c r="L4" s="492">
        <v>31.158999999999999</v>
      </c>
      <c r="M4" s="492">
        <v>30.7742</v>
      </c>
      <c r="N4" s="492">
        <v>30.5304</v>
      </c>
      <c r="O4" s="492">
        <v>30.226421505198537</v>
      </c>
      <c r="P4" s="492">
        <v>30.12039445452729</v>
      </c>
      <c r="Q4" s="492">
        <v>29.902877094374048</v>
      </c>
      <c r="R4" s="492">
        <v>29.082503072237412</v>
      </c>
      <c r="S4" s="492">
        <v>28.954922269825634</v>
      </c>
      <c r="T4" s="492">
        <v>28.951831982167668</v>
      </c>
      <c r="U4" s="492">
        <v>28.957775796105238</v>
      </c>
      <c r="V4" s="492">
        <v>28.95676149640677</v>
      </c>
      <c r="W4" s="492">
        <v>28.963106254351509</v>
      </c>
      <c r="X4" s="492">
        <v>28.96478522221301</v>
      </c>
      <c r="Y4" s="492">
        <v>28.962412872781009</v>
      </c>
      <c r="Z4" s="492">
        <v>28.95171227166658</v>
      </c>
      <c r="AA4" s="492">
        <v>28.966587032719161</v>
      </c>
      <c r="AB4" s="492">
        <v>28.973353192075923</v>
      </c>
      <c r="AC4" s="492">
        <v>28.947356464996602</v>
      </c>
      <c r="AD4" s="492">
        <v>28.928590463796585</v>
      </c>
      <c r="AE4" s="492">
        <v>28.914836656088553</v>
      </c>
      <c r="AF4" s="492">
        <v>28.740625226541997</v>
      </c>
      <c r="AG4" s="492">
        <v>28.741227241567007</v>
      </c>
    </row>
    <row r="5" spans="2:33" ht="18" customHeight="1">
      <c r="D5" s="705"/>
      <c r="E5" s="180" t="s">
        <v>55</v>
      </c>
      <c r="F5" s="175"/>
      <c r="G5" s="443">
        <v>111</v>
      </c>
      <c r="H5" s="173" t="s">
        <v>193</v>
      </c>
      <c r="I5" s="492">
        <v>31.813980000000001</v>
      </c>
      <c r="J5" s="492">
        <v>31.712399999999999</v>
      </c>
      <c r="K5" s="492">
        <v>31.272600000000001</v>
      </c>
      <c r="L5" s="492">
        <v>31.158999999999999</v>
      </c>
      <c r="M5" s="492">
        <v>30.7742</v>
      </c>
      <c r="N5" s="492">
        <v>30.5304</v>
      </c>
      <c r="O5" s="492">
        <v>30.2515</v>
      </c>
      <c r="P5" s="492">
        <v>30.206199999999999</v>
      </c>
      <c r="Q5" s="492">
        <v>30.0489</v>
      </c>
      <c r="R5" s="492">
        <v>29.163</v>
      </c>
      <c r="S5" s="492">
        <v>29.1</v>
      </c>
      <c r="T5" s="492">
        <v>29.1</v>
      </c>
      <c r="U5" s="492">
        <v>29.1</v>
      </c>
      <c r="V5" s="492">
        <v>29.1</v>
      </c>
      <c r="W5" s="492">
        <v>29.1</v>
      </c>
      <c r="X5" s="492">
        <v>29.1</v>
      </c>
      <c r="Y5" s="492">
        <v>29.1</v>
      </c>
      <c r="Z5" s="492">
        <v>29.1</v>
      </c>
      <c r="AA5" s="492">
        <v>29.1</v>
      </c>
      <c r="AB5" s="492">
        <v>29.1</v>
      </c>
      <c r="AC5" s="492">
        <v>29.1</v>
      </c>
      <c r="AD5" s="492">
        <v>29.1</v>
      </c>
      <c r="AE5" s="492">
        <v>29.1</v>
      </c>
      <c r="AF5" s="492">
        <v>28.943886008302673</v>
      </c>
      <c r="AG5" s="492">
        <v>28.943886008302673</v>
      </c>
    </row>
    <row r="6" spans="2:33" ht="18" customHeight="1">
      <c r="D6" s="705"/>
      <c r="E6" s="180" t="s">
        <v>54</v>
      </c>
      <c r="F6" s="175"/>
      <c r="G6" s="443">
        <v>112</v>
      </c>
      <c r="H6" s="173" t="s">
        <v>193</v>
      </c>
      <c r="I6" s="492">
        <v>31.813980000000001</v>
      </c>
      <c r="J6" s="492">
        <v>31.712399999999999</v>
      </c>
      <c r="K6" s="492">
        <v>31.272600000000001</v>
      </c>
      <c r="L6" s="492">
        <v>31.158999999999999</v>
      </c>
      <c r="M6" s="492">
        <v>30.7742</v>
      </c>
      <c r="N6" s="492">
        <v>30.5304</v>
      </c>
      <c r="O6" s="492">
        <v>30.064320000000002</v>
      </c>
      <c r="P6" s="492">
        <v>29.598240000000001</v>
      </c>
      <c r="Q6" s="492">
        <v>29.132159999999999</v>
      </c>
      <c r="R6" s="492">
        <v>28.666080000000001</v>
      </c>
      <c r="S6" s="492">
        <v>28.2</v>
      </c>
      <c r="T6" s="492">
        <v>28.2</v>
      </c>
      <c r="U6" s="492">
        <v>28.2</v>
      </c>
      <c r="V6" s="492">
        <v>28.2</v>
      </c>
      <c r="W6" s="492">
        <v>28.2</v>
      </c>
      <c r="X6" s="492">
        <v>28.2</v>
      </c>
      <c r="Y6" s="492">
        <v>28.2</v>
      </c>
      <c r="Z6" s="492">
        <v>28.2</v>
      </c>
      <c r="AA6" s="492">
        <v>28.2</v>
      </c>
      <c r="AB6" s="492">
        <v>28.2</v>
      </c>
      <c r="AC6" s="492">
        <v>28.2</v>
      </c>
      <c r="AD6" s="492">
        <v>28.2</v>
      </c>
      <c r="AE6" s="492">
        <v>28.2</v>
      </c>
      <c r="AF6" s="492">
        <v>28.008143599715869</v>
      </c>
      <c r="AG6" s="492">
        <v>28.008143599715869</v>
      </c>
    </row>
    <row r="7" spans="2:33" ht="18" customHeight="1">
      <c r="D7" s="705"/>
      <c r="E7" s="179" t="s">
        <v>53</v>
      </c>
      <c r="F7" s="175"/>
      <c r="G7" s="443">
        <v>130</v>
      </c>
      <c r="H7" s="173" t="s">
        <v>193</v>
      </c>
      <c r="I7" s="492">
        <v>25.953510000000001</v>
      </c>
      <c r="J7" s="492">
        <v>25.953510000000001</v>
      </c>
      <c r="K7" s="492">
        <v>25.953510000000001</v>
      </c>
      <c r="L7" s="492">
        <v>25.953510000000001</v>
      </c>
      <c r="M7" s="492">
        <v>25.953510000000001</v>
      </c>
      <c r="N7" s="492">
        <v>25.953510000000001</v>
      </c>
      <c r="O7" s="492">
        <v>25.953510000000001</v>
      </c>
      <c r="P7" s="492">
        <v>25.953510000000001</v>
      </c>
      <c r="Q7" s="492">
        <v>25.953510000000001</v>
      </c>
      <c r="R7" s="492">
        <v>25.953510000000001</v>
      </c>
      <c r="S7" s="492">
        <v>26.6</v>
      </c>
      <c r="T7" s="492">
        <v>26.6</v>
      </c>
      <c r="U7" s="492">
        <v>26.6</v>
      </c>
      <c r="V7" s="492">
        <v>26.6</v>
      </c>
      <c r="W7" s="492">
        <v>26.6</v>
      </c>
      <c r="X7" s="492">
        <v>25.7</v>
      </c>
      <c r="Y7" s="492">
        <v>25.7</v>
      </c>
      <c r="Z7" s="492">
        <v>25.7</v>
      </c>
      <c r="AA7" s="492">
        <v>25.7</v>
      </c>
      <c r="AB7" s="492">
        <v>25.7</v>
      </c>
      <c r="AC7" s="492">
        <v>25.7</v>
      </c>
      <c r="AD7" s="492">
        <v>25.7</v>
      </c>
      <c r="AE7" s="492">
        <v>25.7</v>
      </c>
      <c r="AF7" s="492">
        <v>25.965127933716122</v>
      </c>
      <c r="AG7" s="492">
        <v>25.965127933716122</v>
      </c>
    </row>
    <row r="8" spans="2:33" ht="18" customHeight="1">
      <c r="D8" s="705"/>
      <c r="E8" s="180" t="s">
        <v>59</v>
      </c>
      <c r="F8" s="175"/>
      <c r="G8" s="443">
        <v>131</v>
      </c>
      <c r="H8" s="173" t="s">
        <v>193</v>
      </c>
      <c r="I8" s="492">
        <v>25.953510000000001</v>
      </c>
      <c r="J8" s="492">
        <v>25.953510000000001</v>
      </c>
      <c r="K8" s="492">
        <v>25.953510000000001</v>
      </c>
      <c r="L8" s="492">
        <v>25.953510000000001</v>
      </c>
      <c r="M8" s="492">
        <v>25.953510000000001</v>
      </c>
      <c r="N8" s="492">
        <v>25.953510000000001</v>
      </c>
      <c r="O8" s="492">
        <v>25.953510000000001</v>
      </c>
      <c r="P8" s="492">
        <v>25.953510000000001</v>
      </c>
      <c r="Q8" s="492">
        <v>25.953510000000001</v>
      </c>
      <c r="R8" s="492">
        <v>25.953510000000001</v>
      </c>
      <c r="S8" s="492">
        <v>26.6</v>
      </c>
      <c r="T8" s="492">
        <v>26.6</v>
      </c>
      <c r="U8" s="492">
        <v>26.6</v>
      </c>
      <c r="V8" s="492">
        <v>26.6</v>
      </c>
      <c r="W8" s="492">
        <v>26.6</v>
      </c>
      <c r="X8" s="492">
        <v>25.7</v>
      </c>
      <c r="Y8" s="492">
        <v>25.7</v>
      </c>
      <c r="Z8" s="492">
        <v>25.7</v>
      </c>
      <c r="AA8" s="492">
        <v>25.7</v>
      </c>
      <c r="AB8" s="492">
        <v>25.7</v>
      </c>
      <c r="AC8" s="492">
        <v>25.7</v>
      </c>
      <c r="AD8" s="492">
        <v>25.7</v>
      </c>
      <c r="AE8" s="492">
        <v>25.7</v>
      </c>
      <c r="AF8" s="492">
        <v>25.965127933716122</v>
      </c>
      <c r="AG8" s="492">
        <v>25.965127933716122</v>
      </c>
    </row>
    <row r="9" spans="2:33" ht="18" customHeight="1">
      <c r="D9" s="705"/>
      <c r="E9" s="180" t="s">
        <v>60</v>
      </c>
      <c r="F9" s="175"/>
      <c r="G9" s="443">
        <v>132</v>
      </c>
      <c r="H9" s="173" t="s">
        <v>193</v>
      </c>
      <c r="I9" s="492">
        <v>24.917797561674224</v>
      </c>
      <c r="J9" s="492">
        <v>25.502121462963032</v>
      </c>
      <c r="K9" s="492">
        <v>25.586374907022954</v>
      </c>
      <c r="L9" s="492">
        <v>25.669895834383489</v>
      </c>
      <c r="M9" s="492">
        <v>26.136716649295487</v>
      </c>
      <c r="N9" s="492">
        <v>26.128893736861976</v>
      </c>
      <c r="O9" s="492">
        <v>26.193759995153616</v>
      </c>
      <c r="P9" s="492">
        <v>26.164897659590146</v>
      </c>
      <c r="Q9" s="492">
        <v>26.185444136606755</v>
      </c>
      <c r="R9" s="492">
        <v>26.21569629634914</v>
      </c>
      <c r="S9" s="492">
        <v>26.385242934622191</v>
      </c>
      <c r="T9" s="492">
        <v>26.382925937729748</v>
      </c>
      <c r="U9" s="492">
        <v>26.057059383887172</v>
      </c>
      <c r="V9" s="492">
        <v>25.875604893127282</v>
      </c>
      <c r="W9" s="492">
        <v>25.65742644310831</v>
      </c>
      <c r="X9" s="492">
        <v>25.489127076831576</v>
      </c>
      <c r="Y9" s="492">
        <v>25.622234157934741</v>
      </c>
      <c r="Z9" s="492">
        <v>25.515371941614188</v>
      </c>
      <c r="AA9" s="492">
        <v>25.265213228053092</v>
      </c>
      <c r="AB9" s="492">
        <v>25.394192379739138</v>
      </c>
      <c r="AC9" s="492">
        <v>25.302624428709663</v>
      </c>
      <c r="AD9" s="492">
        <v>25.255829906139557</v>
      </c>
      <c r="AE9" s="492">
        <v>25.308137183357392</v>
      </c>
      <c r="AF9" s="492">
        <v>25.965127933716122</v>
      </c>
      <c r="AG9" s="492">
        <v>25.965127933716122</v>
      </c>
    </row>
    <row r="10" spans="2:33" ht="18" customHeight="1">
      <c r="D10" s="705"/>
      <c r="E10" s="179" t="s">
        <v>52</v>
      </c>
      <c r="F10" s="175"/>
      <c r="G10" s="443">
        <v>135</v>
      </c>
      <c r="H10" s="173" t="s">
        <v>193</v>
      </c>
      <c r="I10" s="492">
        <v>24.27909</v>
      </c>
      <c r="J10" s="492">
        <v>24.27909</v>
      </c>
      <c r="K10" s="492">
        <v>24.27909</v>
      </c>
      <c r="L10" s="492">
        <v>24.27909</v>
      </c>
      <c r="M10" s="492">
        <v>24.27909</v>
      </c>
      <c r="N10" s="492">
        <v>24.27909</v>
      </c>
      <c r="O10" s="492">
        <v>24.27909</v>
      </c>
      <c r="P10" s="492">
        <v>24.27909</v>
      </c>
      <c r="Q10" s="492">
        <v>24.27909</v>
      </c>
      <c r="R10" s="492">
        <v>24.27909</v>
      </c>
      <c r="S10" s="492">
        <v>22.5</v>
      </c>
      <c r="T10" s="492">
        <v>22.5</v>
      </c>
      <c r="U10" s="492">
        <v>22.5</v>
      </c>
      <c r="V10" s="492">
        <v>22.5</v>
      </c>
      <c r="W10" s="492">
        <v>22.5</v>
      </c>
      <c r="X10" s="492">
        <v>22.5</v>
      </c>
      <c r="Y10" s="492">
        <v>22.5</v>
      </c>
      <c r="Z10" s="492">
        <v>22.5</v>
      </c>
      <c r="AA10" s="492">
        <v>22.5</v>
      </c>
      <c r="AB10" s="492">
        <v>22.5</v>
      </c>
      <c r="AC10" s="492">
        <v>22.5</v>
      </c>
      <c r="AD10" s="492">
        <v>22.5</v>
      </c>
      <c r="AE10" s="492">
        <v>22.5</v>
      </c>
      <c r="AF10" s="492">
        <v>25.283699068205362</v>
      </c>
      <c r="AG10" s="492">
        <v>25.283699068205362</v>
      </c>
    </row>
    <row r="11" spans="2:33" ht="18" customHeight="1">
      <c r="D11" s="706"/>
      <c r="E11" s="179" t="s">
        <v>51</v>
      </c>
      <c r="F11" s="175"/>
      <c r="G11" s="443">
        <v>140</v>
      </c>
      <c r="H11" s="173" t="s">
        <v>193</v>
      </c>
      <c r="I11" s="522">
        <v>27.209325</v>
      </c>
      <c r="J11" s="492">
        <v>27.209325</v>
      </c>
      <c r="K11" s="492">
        <v>27.209325</v>
      </c>
      <c r="L11" s="492">
        <v>27.209325</v>
      </c>
      <c r="M11" s="492">
        <v>27.209325</v>
      </c>
      <c r="N11" s="492">
        <v>27.209325</v>
      </c>
      <c r="O11" s="492">
        <v>27.209325</v>
      </c>
      <c r="P11" s="492">
        <v>27.209325</v>
      </c>
      <c r="Q11" s="492">
        <v>27.209325</v>
      </c>
      <c r="R11" s="492">
        <v>27.209325</v>
      </c>
      <c r="S11" s="492">
        <v>27.2</v>
      </c>
      <c r="T11" s="492">
        <v>27.2</v>
      </c>
      <c r="U11" s="492">
        <v>27.2</v>
      </c>
      <c r="V11" s="492">
        <v>27.2</v>
      </c>
      <c r="W11" s="492">
        <v>27.2</v>
      </c>
      <c r="X11" s="492">
        <v>26.9</v>
      </c>
      <c r="Y11" s="492">
        <v>26.9</v>
      </c>
      <c r="Z11" s="492">
        <v>26.9</v>
      </c>
      <c r="AA11" s="492">
        <v>26.9</v>
      </c>
      <c r="AB11" s="492">
        <v>26.9</v>
      </c>
      <c r="AC11" s="492">
        <v>26.9</v>
      </c>
      <c r="AD11" s="492">
        <v>26.9</v>
      </c>
      <c r="AE11" s="492">
        <v>26.9</v>
      </c>
      <c r="AF11" s="492">
        <v>27.802058961245699</v>
      </c>
      <c r="AG11" s="492">
        <v>27.802058961245699</v>
      </c>
    </row>
    <row r="12" spans="2:33" ht="18" customHeight="1">
      <c r="D12" s="704" t="s">
        <v>50</v>
      </c>
      <c r="E12" s="179" t="s">
        <v>49</v>
      </c>
      <c r="F12" s="175"/>
      <c r="G12" s="443">
        <v>161</v>
      </c>
      <c r="H12" s="173" t="s">
        <v>193</v>
      </c>
      <c r="I12" s="522">
        <v>30.139560000000003</v>
      </c>
      <c r="J12" s="492">
        <v>30.139560000000003</v>
      </c>
      <c r="K12" s="492">
        <v>30.139560000000003</v>
      </c>
      <c r="L12" s="492">
        <v>30.139560000000003</v>
      </c>
      <c r="M12" s="492">
        <v>30.139560000000003</v>
      </c>
      <c r="N12" s="492">
        <v>30.139560000000003</v>
      </c>
      <c r="O12" s="492">
        <v>30.139560000000003</v>
      </c>
      <c r="P12" s="492">
        <v>30.139560000000003</v>
      </c>
      <c r="Q12" s="492">
        <v>30.139560000000003</v>
      </c>
      <c r="R12" s="492">
        <v>30.139560000000003</v>
      </c>
      <c r="S12" s="492">
        <v>30.1</v>
      </c>
      <c r="T12" s="492">
        <v>30.1</v>
      </c>
      <c r="U12" s="492">
        <v>30.1</v>
      </c>
      <c r="V12" s="492">
        <v>30.1</v>
      </c>
      <c r="W12" s="492">
        <v>30.1</v>
      </c>
      <c r="X12" s="492">
        <v>29.4</v>
      </c>
      <c r="Y12" s="492">
        <v>29.4</v>
      </c>
      <c r="Z12" s="492">
        <v>29.4</v>
      </c>
      <c r="AA12" s="492">
        <v>29.4</v>
      </c>
      <c r="AB12" s="492">
        <v>29.4</v>
      </c>
      <c r="AC12" s="492">
        <v>29.4</v>
      </c>
      <c r="AD12" s="492">
        <v>29.4</v>
      </c>
      <c r="AE12" s="492">
        <v>29.4</v>
      </c>
      <c r="AF12" s="492">
        <v>29.180632291666665</v>
      </c>
      <c r="AG12" s="492">
        <v>29.180632291666665</v>
      </c>
    </row>
    <row r="13" spans="2:33" ht="18" customHeight="1">
      <c r="D13" s="705"/>
      <c r="E13" s="179" t="s">
        <v>48</v>
      </c>
      <c r="F13" s="175"/>
      <c r="G13" s="443">
        <v>162</v>
      </c>
      <c r="H13" s="173" t="s">
        <v>193</v>
      </c>
      <c r="I13" s="522">
        <v>37.255845000000001</v>
      </c>
      <c r="J13" s="492">
        <v>37.255845000000001</v>
      </c>
      <c r="K13" s="492">
        <v>37.255845000000001</v>
      </c>
      <c r="L13" s="492">
        <v>37.255845000000001</v>
      </c>
      <c r="M13" s="492">
        <v>37.255845000000001</v>
      </c>
      <c r="N13" s="492">
        <v>37.255845000000001</v>
      </c>
      <c r="O13" s="492">
        <v>37.255845000000001</v>
      </c>
      <c r="P13" s="492">
        <v>37.255845000000001</v>
      </c>
      <c r="Q13" s="492">
        <v>37.255845000000001</v>
      </c>
      <c r="R13" s="492">
        <v>37.255845000000001</v>
      </c>
      <c r="S13" s="492">
        <v>37.255845000000001</v>
      </c>
      <c r="T13" s="492">
        <v>37.255845000000001</v>
      </c>
      <c r="U13" s="492">
        <v>37.255845000000001</v>
      </c>
      <c r="V13" s="492">
        <v>37.255845000000001</v>
      </c>
      <c r="W13" s="492">
        <v>37.255845000000001</v>
      </c>
      <c r="X13" s="492">
        <v>37.255845000000001</v>
      </c>
      <c r="Y13" s="492">
        <v>37.255845000000001</v>
      </c>
      <c r="Z13" s="492">
        <v>37.255845000000001</v>
      </c>
      <c r="AA13" s="492">
        <v>37.255845000000001</v>
      </c>
      <c r="AB13" s="492">
        <v>37.255845000000001</v>
      </c>
      <c r="AC13" s="492">
        <v>37.255845000000001</v>
      </c>
      <c r="AD13" s="492">
        <v>37.255845000000001</v>
      </c>
      <c r="AE13" s="492">
        <v>37.255845000000001</v>
      </c>
      <c r="AF13" s="492">
        <v>37.255800000000001</v>
      </c>
      <c r="AG13" s="492">
        <v>37.255800000000001</v>
      </c>
    </row>
    <row r="14" spans="2:33" ht="18" customHeight="1">
      <c r="D14" s="705"/>
      <c r="E14" s="179" t="s">
        <v>47</v>
      </c>
      <c r="F14" s="175"/>
      <c r="G14" s="443">
        <v>163</v>
      </c>
      <c r="H14" s="173" t="s">
        <v>193</v>
      </c>
      <c r="I14" s="522">
        <v>23.9</v>
      </c>
      <c r="J14" s="492">
        <v>23.9</v>
      </c>
      <c r="K14" s="492">
        <v>23.9</v>
      </c>
      <c r="L14" s="492">
        <v>23.9</v>
      </c>
      <c r="M14" s="492">
        <v>23.9</v>
      </c>
      <c r="N14" s="492">
        <v>23.9</v>
      </c>
      <c r="O14" s="492">
        <v>23.9</v>
      </c>
      <c r="P14" s="492">
        <v>23.9</v>
      </c>
      <c r="Q14" s="492">
        <v>23.9</v>
      </c>
      <c r="R14" s="492">
        <v>23.9</v>
      </c>
      <c r="S14" s="492">
        <v>23.9</v>
      </c>
      <c r="T14" s="492">
        <v>23.9</v>
      </c>
      <c r="U14" s="492">
        <v>23.9</v>
      </c>
      <c r="V14" s="492">
        <v>23.9</v>
      </c>
      <c r="W14" s="492">
        <v>23.9</v>
      </c>
      <c r="X14" s="492">
        <v>23.9</v>
      </c>
      <c r="Y14" s="492">
        <v>23.9</v>
      </c>
      <c r="Z14" s="492">
        <v>23.9</v>
      </c>
      <c r="AA14" s="492">
        <v>23.9</v>
      </c>
      <c r="AB14" s="492">
        <v>23.9</v>
      </c>
      <c r="AC14" s="492">
        <v>23.9</v>
      </c>
      <c r="AD14" s="492">
        <v>23.9</v>
      </c>
      <c r="AE14" s="492">
        <v>23.9</v>
      </c>
      <c r="AF14" s="492">
        <v>23.9</v>
      </c>
      <c r="AG14" s="492">
        <v>23.9</v>
      </c>
    </row>
    <row r="15" spans="2:33" ht="18">
      <c r="D15" s="705"/>
      <c r="E15" s="179" t="s">
        <v>46</v>
      </c>
      <c r="F15" s="175"/>
      <c r="G15" s="443">
        <v>171</v>
      </c>
      <c r="H15" s="173" t="s">
        <v>195</v>
      </c>
      <c r="I15" s="522">
        <v>21.507566721248633</v>
      </c>
      <c r="J15" s="492">
        <v>21.546448168221911</v>
      </c>
      <c r="K15" s="492">
        <v>21.62577561983483</v>
      </c>
      <c r="L15" s="492">
        <v>21.619017038952819</v>
      </c>
      <c r="M15" s="492">
        <v>21.556425978161197</v>
      </c>
      <c r="N15" s="492">
        <v>21.570917373187971</v>
      </c>
      <c r="O15" s="492">
        <v>21.569430436092954</v>
      </c>
      <c r="P15" s="492">
        <v>21.447747252755889</v>
      </c>
      <c r="Q15" s="492">
        <v>21.400417730730585</v>
      </c>
      <c r="R15" s="492">
        <v>21.35334364337902</v>
      </c>
      <c r="S15" s="492">
        <v>21.274254274546259</v>
      </c>
      <c r="T15" s="492">
        <v>21.322527705913721</v>
      </c>
      <c r="U15" s="492">
        <v>21.154123584783957</v>
      </c>
      <c r="V15" s="492">
        <v>21.358452971205811</v>
      </c>
      <c r="W15" s="492">
        <v>21.356740998360955</v>
      </c>
      <c r="X15" s="492">
        <v>21.423474484168803</v>
      </c>
      <c r="Y15" s="492">
        <v>21.382785442907025</v>
      </c>
      <c r="Z15" s="492">
        <v>21.279370134687159</v>
      </c>
      <c r="AA15" s="492">
        <v>21.19783098984708</v>
      </c>
      <c r="AB15" s="492">
        <v>21.146098664039215</v>
      </c>
      <c r="AC15" s="492">
        <v>21.320872564528283</v>
      </c>
      <c r="AD15" s="492">
        <v>21.115604608533385</v>
      </c>
      <c r="AE15" s="492">
        <v>20.747000623693562</v>
      </c>
      <c r="AF15" s="492">
        <v>19.121790804729244</v>
      </c>
      <c r="AG15" s="492">
        <v>19.121790804729244</v>
      </c>
    </row>
    <row r="16" spans="2:33" ht="18" customHeight="1">
      <c r="D16" s="705"/>
      <c r="E16" s="179" t="s">
        <v>45</v>
      </c>
      <c r="F16" s="175"/>
      <c r="G16" s="443">
        <v>172</v>
      </c>
      <c r="H16" s="173" t="s">
        <v>195</v>
      </c>
      <c r="I16" s="522">
        <v>3.5132795403972108</v>
      </c>
      <c r="J16" s="492">
        <v>3.5049206648011335</v>
      </c>
      <c r="K16" s="492">
        <v>3.5077478135708891</v>
      </c>
      <c r="L16" s="492">
        <v>3.508462269615622</v>
      </c>
      <c r="M16" s="492">
        <v>3.6506542686729433</v>
      </c>
      <c r="N16" s="492">
        <v>3.5852197554801895</v>
      </c>
      <c r="O16" s="492">
        <v>3.6413285270585694</v>
      </c>
      <c r="P16" s="492">
        <v>3.6254326858640793</v>
      </c>
      <c r="Q16" s="492">
        <v>3.6529191318960157</v>
      </c>
      <c r="R16" s="492">
        <v>3.6566412072340424</v>
      </c>
      <c r="S16" s="492">
        <v>3.6432750730362877</v>
      </c>
      <c r="T16" s="492">
        <v>3.6739256834543355</v>
      </c>
      <c r="U16" s="492">
        <v>3.7081690422747915</v>
      </c>
      <c r="V16" s="492">
        <v>3.6796215097871796</v>
      </c>
      <c r="W16" s="492">
        <v>3.692267546742487</v>
      </c>
      <c r="X16" s="492">
        <v>3.41</v>
      </c>
      <c r="Y16" s="492">
        <v>3.41</v>
      </c>
      <c r="Z16" s="492">
        <v>3.41</v>
      </c>
      <c r="AA16" s="492">
        <v>3.41</v>
      </c>
      <c r="AB16" s="492">
        <v>3.41</v>
      </c>
      <c r="AC16" s="492">
        <v>3.41</v>
      </c>
      <c r="AD16" s="492">
        <v>3.41</v>
      </c>
      <c r="AE16" s="492">
        <v>3.41</v>
      </c>
      <c r="AF16" s="492">
        <v>3.2841106706134742</v>
      </c>
      <c r="AG16" s="492">
        <v>3.2841106706134742</v>
      </c>
    </row>
    <row r="17" spans="4:33" ht="18" customHeight="1">
      <c r="D17" s="706"/>
      <c r="E17" s="179" t="s">
        <v>44</v>
      </c>
      <c r="F17" s="175"/>
      <c r="G17" s="443">
        <v>175</v>
      </c>
      <c r="H17" s="173" t="s">
        <v>195</v>
      </c>
      <c r="I17" s="522">
        <v>8.3720999999999997</v>
      </c>
      <c r="J17" s="492">
        <v>8.3720999999999997</v>
      </c>
      <c r="K17" s="492">
        <v>8.3720999999999997</v>
      </c>
      <c r="L17" s="492">
        <v>8.3720999999999997</v>
      </c>
      <c r="M17" s="492">
        <v>8.3720999999999997</v>
      </c>
      <c r="N17" s="492">
        <v>8.3720999999999997</v>
      </c>
      <c r="O17" s="492">
        <v>8.3720999999999997</v>
      </c>
      <c r="P17" s="492">
        <v>8.3720999999999997</v>
      </c>
      <c r="Q17" s="492">
        <v>8.3720999999999997</v>
      </c>
      <c r="R17" s="492">
        <v>8.3720999999999997</v>
      </c>
      <c r="S17" s="492">
        <v>8.41</v>
      </c>
      <c r="T17" s="492">
        <v>8.41</v>
      </c>
      <c r="U17" s="492">
        <v>8.41</v>
      </c>
      <c r="V17" s="492">
        <v>8.41</v>
      </c>
      <c r="W17" s="492">
        <v>8.41</v>
      </c>
      <c r="X17" s="492">
        <v>8.41</v>
      </c>
      <c r="Y17" s="492">
        <v>8.41</v>
      </c>
      <c r="Z17" s="492">
        <v>8.41</v>
      </c>
      <c r="AA17" s="492">
        <v>8.41</v>
      </c>
      <c r="AB17" s="492">
        <v>8.41</v>
      </c>
      <c r="AC17" s="492">
        <v>8.41</v>
      </c>
      <c r="AD17" s="492">
        <v>8.41</v>
      </c>
      <c r="AE17" s="492">
        <v>8.41</v>
      </c>
      <c r="AF17" s="492">
        <v>7.6402491156373191</v>
      </c>
      <c r="AG17" s="492">
        <v>7.6402491156373191</v>
      </c>
    </row>
    <row r="18" spans="4:33" ht="18" customHeight="1">
      <c r="D18" s="707" t="s">
        <v>43</v>
      </c>
      <c r="E18" s="179" t="s">
        <v>42</v>
      </c>
      <c r="F18" s="175"/>
      <c r="G18" s="443">
        <v>210</v>
      </c>
      <c r="H18" s="173" t="s">
        <v>209</v>
      </c>
      <c r="I18" s="522">
        <v>38.33750806886988</v>
      </c>
      <c r="J18" s="492">
        <v>38.262847920124798</v>
      </c>
      <c r="K18" s="492">
        <v>38.263558597113153</v>
      </c>
      <c r="L18" s="492">
        <v>38.291337830656772</v>
      </c>
      <c r="M18" s="492">
        <v>38.280687071223063</v>
      </c>
      <c r="N18" s="492">
        <v>38.272992230296367</v>
      </c>
      <c r="O18" s="492">
        <v>38.273974243568844</v>
      </c>
      <c r="P18" s="492">
        <v>38.272657838241578</v>
      </c>
      <c r="Q18" s="492">
        <v>38.248632576479253</v>
      </c>
      <c r="R18" s="492">
        <v>38.254392857693311</v>
      </c>
      <c r="S18" s="492">
        <v>38.221242012239919</v>
      </c>
      <c r="T18" s="492">
        <v>38.156194482765329</v>
      </c>
      <c r="U18" s="492">
        <v>38.183030233793779</v>
      </c>
      <c r="V18" s="492">
        <v>38.161440508683938</v>
      </c>
      <c r="W18" s="492">
        <v>38.112933889537295</v>
      </c>
      <c r="X18" s="492">
        <v>38.111408988037475</v>
      </c>
      <c r="Y18" s="492">
        <v>38.10591756383571</v>
      </c>
      <c r="Z18" s="492">
        <v>38.12966172357936</v>
      </c>
      <c r="AA18" s="492">
        <v>38.153232743969603</v>
      </c>
      <c r="AB18" s="492">
        <v>38.135993665652499</v>
      </c>
      <c r="AC18" s="492">
        <v>38.155626870858185</v>
      </c>
      <c r="AD18" s="492">
        <v>38.150273553662679</v>
      </c>
      <c r="AE18" s="492">
        <v>38.118300073063097</v>
      </c>
      <c r="AF18" s="492">
        <v>38.210863283081899</v>
      </c>
      <c r="AG18" s="492">
        <v>37.983870487006222</v>
      </c>
    </row>
    <row r="19" spans="4:33" ht="18" customHeight="1">
      <c r="D19" s="708"/>
      <c r="E19" s="183" t="s">
        <v>41</v>
      </c>
      <c r="F19" s="175"/>
      <c r="G19" s="443">
        <v>211</v>
      </c>
      <c r="H19" s="173" t="s">
        <v>196</v>
      </c>
      <c r="I19" s="522">
        <v>38.33750806886988</v>
      </c>
      <c r="J19" s="492">
        <v>38.262847920124798</v>
      </c>
      <c r="K19" s="492">
        <v>38.263558597113153</v>
      </c>
      <c r="L19" s="492">
        <v>38.291337830656772</v>
      </c>
      <c r="M19" s="492">
        <v>38.280687071223063</v>
      </c>
      <c r="N19" s="492">
        <v>38.272992230296367</v>
      </c>
      <c r="O19" s="492">
        <v>38.273974243568844</v>
      </c>
      <c r="P19" s="492">
        <v>38.272657838241578</v>
      </c>
      <c r="Q19" s="492">
        <v>38.248632576479253</v>
      </c>
      <c r="R19" s="492">
        <v>38.254392857693311</v>
      </c>
      <c r="S19" s="492">
        <v>38.221242012239919</v>
      </c>
      <c r="T19" s="492">
        <v>38.156194482765329</v>
      </c>
      <c r="U19" s="492">
        <v>38.183030233793779</v>
      </c>
      <c r="V19" s="492">
        <v>38.161440508683938</v>
      </c>
      <c r="W19" s="492">
        <v>38.112933889537295</v>
      </c>
      <c r="X19" s="492">
        <v>38.111408988037475</v>
      </c>
      <c r="Y19" s="492">
        <v>38.10591756383571</v>
      </c>
      <c r="Z19" s="492">
        <v>38.12966172357936</v>
      </c>
      <c r="AA19" s="492">
        <v>38.153232743969603</v>
      </c>
      <c r="AB19" s="492">
        <v>38.135993665652499</v>
      </c>
      <c r="AC19" s="492">
        <v>38.155626870858185</v>
      </c>
      <c r="AD19" s="492">
        <v>38.150273553662679</v>
      </c>
      <c r="AE19" s="492">
        <v>38.118300073063097</v>
      </c>
      <c r="AF19" s="492">
        <v>38.210863283081899</v>
      </c>
      <c r="AG19" s="492">
        <v>37.983870487006222</v>
      </c>
    </row>
    <row r="20" spans="4:33" ht="18" customHeight="1">
      <c r="D20" s="708"/>
      <c r="E20" s="183" t="s">
        <v>61</v>
      </c>
      <c r="F20" s="175"/>
      <c r="G20" s="443">
        <v>214</v>
      </c>
      <c r="H20" s="173" t="s">
        <v>196</v>
      </c>
      <c r="I20" s="522">
        <v>38.33750806886988</v>
      </c>
      <c r="J20" s="492">
        <v>38.262847920124798</v>
      </c>
      <c r="K20" s="492">
        <v>38.263558597113153</v>
      </c>
      <c r="L20" s="492">
        <v>38.291337830656772</v>
      </c>
      <c r="M20" s="492">
        <v>38.280687071223063</v>
      </c>
      <c r="N20" s="492">
        <v>38.272992230296367</v>
      </c>
      <c r="O20" s="492">
        <v>38.273974243568844</v>
      </c>
      <c r="P20" s="492">
        <v>38.272657838241578</v>
      </c>
      <c r="Q20" s="492">
        <v>38.248632576479253</v>
      </c>
      <c r="R20" s="492">
        <v>38.254392857693311</v>
      </c>
      <c r="S20" s="492">
        <v>38.221242012239919</v>
      </c>
      <c r="T20" s="492">
        <v>38.156194482765329</v>
      </c>
      <c r="U20" s="492">
        <v>38.183030233793779</v>
      </c>
      <c r="V20" s="492">
        <v>38.161440508683938</v>
      </c>
      <c r="W20" s="492">
        <v>38.112933889537295</v>
      </c>
      <c r="X20" s="492">
        <v>38.111408988037475</v>
      </c>
      <c r="Y20" s="492">
        <v>38.10591756383571</v>
      </c>
      <c r="Z20" s="492">
        <v>38.12966172357936</v>
      </c>
      <c r="AA20" s="492">
        <v>38.153232743969603</v>
      </c>
      <c r="AB20" s="492">
        <v>38.135993665652499</v>
      </c>
      <c r="AC20" s="492">
        <v>38.155626870858185</v>
      </c>
      <c r="AD20" s="492">
        <v>38.150273553662679</v>
      </c>
      <c r="AE20" s="492">
        <v>38.118300073063097</v>
      </c>
      <c r="AF20" s="492">
        <v>41.227717505563312</v>
      </c>
      <c r="AG20" s="492">
        <v>40.538137142047816</v>
      </c>
    </row>
    <row r="21" spans="4:33" ht="18" customHeight="1">
      <c r="D21" s="708"/>
      <c r="E21" s="179" t="s">
        <v>40</v>
      </c>
      <c r="F21" s="175"/>
      <c r="G21" s="443">
        <v>220</v>
      </c>
      <c r="H21" s="173" t="s">
        <v>209</v>
      </c>
      <c r="I21" s="522">
        <v>39.054648957806315</v>
      </c>
      <c r="J21" s="492">
        <v>39.114606885661388</v>
      </c>
      <c r="K21" s="492">
        <v>39.124772504020747</v>
      </c>
      <c r="L21" s="492">
        <v>39.173560822543088</v>
      </c>
      <c r="M21" s="492">
        <v>39.095464891342033</v>
      </c>
      <c r="N21" s="492">
        <v>39.152931965355833</v>
      </c>
      <c r="O21" s="492">
        <v>39.296382638345754</v>
      </c>
      <c r="P21" s="492">
        <v>39.393375463638833</v>
      </c>
      <c r="Q21" s="492">
        <v>39.451276405636534</v>
      </c>
      <c r="R21" s="492">
        <v>39.458120151087428</v>
      </c>
      <c r="S21" s="492">
        <v>39.587671713641768</v>
      </c>
      <c r="T21" s="492">
        <v>39.70943190150809</v>
      </c>
      <c r="U21" s="492">
        <v>39.551798684642435</v>
      </c>
      <c r="V21" s="492">
        <v>39.53877126717201</v>
      </c>
      <c r="W21" s="492">
        <v>39.58524455163959</v>
      </c>
      <c r="X21" s="492">
        <v>38.504956743551674</v>
      </c>
      <c r="Y21" s="492">
        <v>39.262750145186715</v>
      </c>
      <c r="Z21" s="492">
        <v>39.526100080675697</v>
      </c>
      <c r="AA21" s="492">
        <v>39.544249356774522</v>
      </c>
      <c r="AB21" s="492">
        <v>39.672497213384858</v>
      </c>
      <c r="AC21" s="492">
        <v>39.678269714741404</v>
      </c>
      <c r="AD21" s="492">
        <v>39.382887700604243</v>
      </c>
      <c r="AE21" s="492">
        <v>39.29597322308264</v>
      </c>
      <c r="AF21" s="492">
        <v>39.295999999999999</v>
      </c>
      <c r="AG21" s="492">
        <v>39.295999999999999</v>
      </c>
    </row>
    <row r="22" spans="4:33" ht="18" customHeight="1">
      <c r="D22" s="708"/>
      <c r="E22" s="179" t="s">
        <v>39</v>
      </c>
      <c r="F22" s="175"/>
      <c r="G22" s="443">
        <v>221</v>
      </c>
      <c r="H22" s="173" t="s">
        <v>194</v>
      </c>
      <c r="I22" s="522">
        <v>30.055839000000002</v>
      </c>
      <c r="J22" s="492">
        <v>30.055839000000002</v>
      </c>
      <c r="K22" s="492">
        <v>30.055839000000002</v>
      </c>
      <c r="L22" s="492">
        <v>30.055839000000002</v>
      </c>
      <c r="M22" s="492">
        <v>30.055839000000002</v>
      </c>
      <c r="N22" s="492">
        <v>30.307002000000001</v>
      </c>
      <c r="O22" s="492">
        <v>30.0139785</v>
      </c>
      <c r="P22" s="492">
        <v>29.846506535433068</v>
      </c>
      <c r="Q22" s="492">
        <v>29.988308842229589</v>
      </c>
      <c r="R22" s="492">
        <v>29.992084283676103</v>
      </c>
      <c r="S22" s="492">
        <v>29.860935591154217</v>
      </c>
      <c r="T22" s="492">
        <v>29.991323026405798</v>
      </c>
      <c r="U22" s="492">
        <v>30.000000000000004</v>
      </c>
      <c r="V22" s="492">
        <v>29.914499316619999</v>
      </c>
      <c r="W22" s="492">
        <v>29.857416404201945</v>
      </c>
      <c r="X22" s="492">
        <v>22.44</v>
      </c>
      <c r="Y22" s="492">
        <v>22.44</v>
      </c>
      <c r="Z22" s="492">
        <v>22.44</v>
      </c>
      <c r="AA22" s="492">
        <v>22.44</v>
      </c>
      <c r="AB22" s="492">
        <v>22.44</v>
      </c>
      <c r="AC22" s="492">
        <v>22.44</v>
      </c>
      <c r="AD22" s="492">
        <v>22.44</v>
      </c>
      <c r="AE22" s="492">
        <v>22.44</v>
      </c>
      <c r="AF22" s="492">
        <v>22.44</v>
      </c>
      <c r="AG22" s="492">
        <v>22.44</v>
      </c>
    </row>
    <row r="23" spans="4:33" ht="18" customHeight="1">
      <c r="D23" s="708"/>
      <c r="E23" s="179" t="s">
        <v>62</v>
      </c>
      <c r="F23" s="175"/>
      <c r="G23" s="443">
        <v>230</v>
      </c>
      <c r="H23" s="173" t="s">
        <v>209</v>
      </c>
      <c r="I23" s="522">
        <v>35.735986846153843</v>
      </c>
      <c r="J23" s="492">
        <v>35.344215499999997</v>
      </c>
      <c r="K23" s="492">
        <v>35.581424999999996</v>
      </c>
      <c r="L23" s="492">
        <v>35.520244269230766</v>
      </c>
      <c r="M23" s="492">
        <v>35.452038000000002</v>
      </c>
      <c r="N23" s="492">
        <v>35.509120499999995</v>
      </c>
      <c r="O23" s="492">
        <v>35.432587666666663</v>
      </c>
      <c r="P23" s="492">
        <v>35.325610833333329</v>
      </c>
      <c r="Q23" s="492">
        <v>35.392499999999998</v>
      </c>
      <c r="R23" s="492">
        <v>35.369999999999997</v>
      </c>
      <c r="S23" s="492">
        <v>35.413749999999993</v>
      </c>
      <c r="T23" s="492">
        <v>35.54</v>
      </c>
      <c r="U23" s="492">
        <v>35.5</v>
      </c>
      <c r="V23" s="492">
        <v>35.341800952419369</v>
      </c>
      <c r="W23" s="492">
        <v>34.328584987412661</v>
      </c>
      <c r="X23" s="492">
        <v>35.030163746183291</v>
      </c>
      <c r="Y23" s="492">
        <v>35.007297038996178</v>
      </c>
      <c r="Z23" s="492">
        <v>35.455395833915212</v>
      </c>
      <c r="AA23" s="492">
        <v>32.898840970350406</v>
      </c>
      <c r="AB23" s="492">
        <v>34.82694351943389</v>
      </c>
      <c r="AC23" s="492">
        <v>34.770144404332129</v>
      </c>
      <c r="AD23" s="492">
        <v>36.934755472239061</v>
      </c>
      <c r="AE23" s="492">
        <v>34.79712962962963</v>
      </c>
      <c r="AF23" s="492">
        <v>34.811953496059225</v>
      </c>
      <c r="AG23" s="492">
        <v>34.357776373357495</v>
      </c>
    </row>
    <row r="24" spans="4:33" ht="18" customHeight="1">
      <c r="D24" s="708"/>
      <c r="E24" s="180" t="s">
        <v>38</v>
      </c>
      <c r="F24" s="175"/>
      <c r="G24" s="443">
        <v>231</v>
      </c>
      <c r="H24" s="173" t="s">
        <v>209</v>
      </c>
      <c r="I24" s="522">
        <v>35.735986846153843</v>
      </c>
      <c r="J24" s="492">
        <v>35.344215499999997</v>
      </c>
      <c r="K24" s="492">
        <v>35.581424999999996</v>
      </c>
      <c r="L24" s="492">
        <v>35.520244269230766</v>
      </c>
      <c r="M24" s="492">
        <v>35.452038000000002</v>
      </c>
      <c r="N24" s="492">
        <v>35.509120499999995</v>
      </c>
      <c r="O24" s="492">
        <v>35.432587666666663</v>
      </c>
      <c r="P24" s="492">
        <v>35.325610833333329</v>
      </c>
      <c r="Q24" s="492">
        <v>35.392499999999998</v>
      </c>
      <c r="R24" s="492">
        <v>35.369999999999997</v>
      </c>
      <c r="S24" s="492">
        <v>35.413749999999993</v>
      </c>
      <c r="T24" s="492">
        <v>35.54</v>
      </c>
      <c r="U24" s="492">
        <v>35.5</v>
      </c>
      <c r="V24" s="492">
        <v>35.341800952419369</v>
      </c>
      <c r="W24" s="492">
        <v>34.328584987412661</v>
      </c>
      <c r="X24" s="492">
        <v>35.030163746183291</v>
      </c>
      <c r="Y24" s="492">
        <v>35.007297038996178</v>
      </c>
      <c r="Z24" s="492">
        <v>35.455395833915212</v>
      </c>
      <c r="AA24" s="492">
        <v>32.898840970350406</v>
      </c>
      <c r="AB24" s="492">
        <v>34.82694351943389</v>
      </c>
      <c r="AC24" s="492">
        <v>34.770144404332129</v>
      </c>
      <c r="AD24" s="492">
        <v>36.934755472239061</v>
      </c>
      <c r="AE24" s="492">
        <v>34.79712962962963</v>
      </c>
      <c r="AF24" s="492">
        <v>34.820334842245018</v>
      </c>
      <c r="AG24" s="492">
        <v>34.364144472083218</v>
      </c>
    </row>
    <row r="25" spans="4:33" ht="18" customHeight="1">
      <c r="D25" s="708"/>
      <c r="E25" s="180" t="s">
        <v>37</v>
      </c>
      <c r="F25" s="175"/>
      <c r="G25" s="443">
        <v>232</v>
      </c>
      <c r="H25" s="173" t="s">
        <v>209</v>
      </c>
      <c r="I25" s="522">
        <v>35.735986846153843</v>
      </c>
      <c r="J25" s="492">
        <v>35.344215499999997</v>
      </c>
      <c r="K25" s="492">
        <v>35.581424999999996</v>
      </c>
      <c r="L25" s="492">
        <v>35.520244269230766</v>
      </c>
      <c r="M25" s="492">
        <v>35.452038000000002</v>
      </c>
      <c r="N25" s="492">
        <v>35.509120499999995</v>
      </c>
      <c r="O25" s="492">
        <v>35.432587666666663</v>
      </c>
      <c r="P25" s="492">
        <v>35.325610833333329</v>
      </c>
      <c r="Q25" s="492">
        <v>35.392499999999998</v>
      </c>
      <c r="R25" s="492">
        <v>35.369999999999997</v>
      </c>
      <c r="S25" s="492">
        <v>35.413749999999993</v>
      </c>
      <c r="T25" s="492">
        <v>35.54</v>
      </c>
      <c r="U25" s="492">
        <v>35.5</v>
      </c>
      <c r="V25" s="492">
        <v>35.341800952419369</v>
      </c>
      <c r="W25" s="492">
        <v>34.328584987412661</v>
      </c>
      <c r="X25" s="492">
        <v>35.030163746183291</v>
      </c>
      <c r="Y25" s="492">
        <v>35.007297038996178</v>
      </c>
      <c r="Z25" s="492">
        <v>35.455395833915212</v>
      </c>
      <c r="AA25" s="492">
        <v>32.898840970350406</v>
      </c>
      <c r="AB25" s="492">
        <v>34.82694351943389</v>
      </c>
      <c r="AC25" s="492">
        <v>34.770144404332129</v>
      </c>
      <c r="AD25" s="492">
        <v>36.934755472239061</v>
      </c>
      <c r="AE25" s="492">
        <v>34.79712962962963</v>
      </c>
      <c r="AF25" s="492">
        <v>34.232258363538968</v>
      </c>
      <c r="AG25" s="492">
        <v>34.232258363538968</v>
      </c>
    </row>
    <row r="26" spans="4:33" ht="18" customHeight="1">
      <c r="D26" s="709"/>
      <c r="E26" s="180" t="s">
        <v>36</v>
      </c>
      <c r="F26" s="175"/>
      <c r="G26" s="443">
        <v>233</v>
      </c>
      <c r="H26" s="173" t="s">
        <v>196</v>
      </c>
      <c r="I26" s="522">
        <v>35.735986846153843</v>
      </c>
      <c r="J26" s="492">
        <v>35.344215499999997</v>
      </c>
      <c r="K26" s="492">
        <v>35.581424999999996</v>
      </c>
      <c r="L26" s="492">
        <v>35.520244269230766</v>
      </c>
      <c r="M26" s="492">
        <v>35.452038000000002</v>
      </c>
      <c r="N26" s="492">
        <v>35.509120499999995</v>
      </c>
      <c r="O26" s="492">
        <v>35.432587666666663</v>
      </c>
      <c r="P26" s="492">
        <v>35.325610833333329</v>
      </c>
      <c r="Q26" s="492">
        <v>35.392499999999998</v>
      </c>
      <c r="R26" s="492">
        <v>35.369999999999997</v>
      </c>
      <c r="S26" s="492">
        <v>35.413749999999993</v>
      </c>
      <c r="T26" s="492">
        <v>35.54</v>
      </c>
      <c r="U26" s="492">
        <v>35.5</v>
      </c>
      <c r="V26" s="492">
        <v>35.341800952419369</v>
      </c>
      <c r="W26" s="492">
        <v>34.328584987412661</v>
      </c>
      <c r="X26" s="492">
        <v>35.030163746183291</v>
      </c>
      <c r="Y26" s="492">
        <v>35.007297038996178</v>
      </c>
      <c r="Z26" s="492">
        <v>35.455395833915212</v>
      </c>
      <c r="AA26" s="492">
        <v>32.898840970350406</v>
      </c>
      <c r="AB26" s="492">
        <v>34.82694351943389</v>
      </c>
      <c r="AC26" s="492">
        <v>34.770144404332129</v>
      </c>
      <c r="AD26" s="492">
        <v>36.934755472239061</v>
      </c>
      <c r="AE26" s="492">
        <v>34.79712962962963</v>
      </c>
      <c r="AF26" s="492">
        <v>34.556297668771002</v>
      </c>
      <c r="AG26" s="492">
        <v>34.160601313937413</v>
      </c>
    </row>
    <row r="27" spans="4:33" ht="18" customHeight="1">
      <c r="D27" s="705" t="s">
        <v>35</v>
      </c>
      <c r="E27" s="702" t="s">
        <v>34</v>
      </c>
      <c r="F27" s="181" t="s">
        <v>33</v>
      </c>
      <c r="G27" s="443">
        <v>281</v>
      </c>
      <c r="H27" s="173" t="s">
        <v>196</v>
      </c>
      <c r="I27" s="492">
        <v>33.634309642043327</v>
      </c>
      <c r="J27" s="492">
        <v>33.616681990333355</v>
      </c>
      <c r="K27" s="492">
        <v>33.616436807838149</v>
      </c>
      <c r="L27" s="492">
        <v>33.62154200913659</v>
      </c>
      <c r="M27" s="492">
        <v>33.621637255630183</v>
      </c>
      <c r="N27" s="492">
        <v>33.627095932081097</v>
      </c>
      <c r="O27" s="492">
        <v>33.617420709578262</v>
      </c>
      <c r="P27" s="492">
        <v>33.611251587105471</v>
      </c>
      <c r="Q27" s="492">
        <v>33.580155184843854</v>
      </c>
      <c r="R27" s="492">
        <v>33.573410940022853</v>
      </c>
      <c r="S27" s="492">
        <v>33.572052159584118</v>
      </c>
      <c r="T27" s="492">
        <v>33.563577660134989</v>
      </c>
      <c r="U27" s="492">
        <v>33.579037759205036</v>
      </c>
      <c r="V27" s="492">
        <v>33.554818437970297</v>
      </c>
      <c r="W27" s="492">
        <v>33.547353768652954</v>
      </c>
      <c r="X27" s="492">
        <v>33.546526293874884</v>
      </c>
      <c r="Y27" s="492">
        <v>33.547311815446051</v>
      </c>
      <c r="Z27" s="492">
        <v>33.537593104915914</v>
      </c>
      <c r="AA27" s="492">
        <v>33.526311878844517</v>
      </c>
      <c r="AB27" s="492">
        <v>33.527222131645956</v>
      </c>
      <c r="AC27" s="492">
        <v>33.525548342770897</v>
      </c>
      <c r="AD27" s="492">
        <v>33.525992201032928</v>
      </c>
      <c r="AE27" s="492">
        <v>33.5320301412224</v>
      </c>
      <c r="AF27" s="492">
        <v>33.309703937007825</v>
      </c>
      <c r="AG27" s="492">
        <v>33.309703937007825</v>
      </c>
    </row>
    <row r="28" spans="4:33" ht="18" customHeight="1">
      <c r="D28" s="705"/>
      <c r="E28" s="703"/>
      <c r="F28" s="181" t="s">
        <v>32</v>
      </c>
      <c r="G28" s="443">
        <v>282</v>
      </c>
      <c r="H28" s="173" t="s">
        <v>196</v>
      </c>
      <c r="I28" s="492">
        <v>35.084999999999994</v>
      </c>
      <c r="J28" s="492">
        <v>35.084999999999994</v>
      </c>
      <c r="K28" s="492">
        <v>35.084999999999994</v>
      </c>
      <c r="L28" s="492">
        <v>35.084999999999994</v>
      </c>
      <c r="M28" s="492">
        <v>35.084999999999994</v>
      </c>
      <c r="N28" s="492">
        <v>35.084999999999994</v>
      </c>
      <c r="O28" s="492">
        <v>35.084999999999994</v>
      </c>
      <c r="P28" s="492">
        <v>35.084999999999994</v>
      </c>
      <c r="Q28" s="492">
        <v>35.084999999999994</v>
      </c>
      <c r="R28" s="492">
        <v>35.084999999999994</v>
      </c>
      <c r="S28" s="492">
        <v>35.084999999999994</v>
      </c>
      <c r="T28" s="492">
        <v>35.084999999999994</v>
      </c>
      <c r="U28" s="492">
        <v>35.084999999999994</v>
      </c>
      <c r="V28" s="492">
        <v>35.084999999999994</v>
      </c>
      <c r="W28" s="492">
        <v>35.084999999999994</v>
      </c>
      <c r="X28" s="492">
        <v>35.084999999999994</v>
      </c>
      <c r="Y28" s="492">
        <v>35.084999999999994</v>
      </c>
      <c r="Z28" s="492">
        <v>35.084999999999994</v>
      </c>
      <c r="AA28" s="492">
        <v>35.084999999999994</v>
      </c>
      <c r="AB28" s="492">
        <v>35.084999999999994</v>
      </c>
      <c r="AC28" s="492">
        <v>35.084999999999994</v>
      </c>
      <c r="AD28" s="492">
        <v>35.084999999999994</v>
      </c>
      <c r="AE28" s="492">
        <v>35.084999999999994</v>
      </c>
      <c r="AF28" s="492">
        <v>33.747182734413194</v>
      </c>
      <c r="AG28" s="492">
        <v>33.747182734413194</v>
      </c>
    </row>
    <row r="29" spans="4:33" ht="18" customHeight="1">
      <c r="D29" s="705"/>
      <c r="E29" s="700" t="s">
        <v>31</v>
      </c>
      <c r="F29" s="181" t="s">
        <v>30</v>
      </c>
      <c r="G29" s="443">
        <v>310</v>
      </c>
      <c r="H29" s="173" t="s">
        <v>196</v>
      </c>
      <c r="I29" s="492">
        <v>34.567045100411484</v>
      </c>
      <c r="J29" s="492">
        <v>34.579886792092545</v>
      </c>
      <c r="K29" s="492">
        <v>34.597950406440432</v>
      </c>
      <c r="L29" s="492">
        <v>34.605036342646009</v>
      </c>
      <c r="M29" s="492">
        <v>34.607099764873567</v>
      </c>
      <c r="N29" s="492">
        <v>34.605244479590418</v>
      </c>
      <c r="O29" s="492">
        <v>34.60743918066288</v>
      </c>
      <c r="P29" s="492">
        <v>34.607383106218784</v>
      </c>
      <c r="Q29" s="492">
        <v>34.608083951460031</v>
      </c>
      <c r="R29" s="492">
        <v>34.60773592711692</v>
      </c>
      <c r="S29" s="492">
        <v>34.602116726174735</v>
      </c>
      <c r="T29" s="492">
        <v>34.601448598032043</v>
      </c>
      <c r="U29" s="492">
        <v>34.598498326752271</v>
      </c>
      <c r="V29" s="492">
        <v>34.596942553229873</v>
      </c>
      <c r="W29" s="492">
        <v>34.593655277465331</v>
      </c>
      <c r="X29" s="492">
        <v>34.588300513684189</v>
      </c>
      <c r="Y29" s="492">
        <v>34.582146271442042</v>
      </c>
      <c r="Z29" s="492">
        <v>34.576321953994459</v>
      </c>
      <c r="AA29" s="492">
        <v>34.57019694610068</v>
      </c>
      <c r="AB29" s="492">
        <v>34.57266228107536</v>
      </c>
      <c r="AC29" s="492">
        <v>34.571365357323508</v>
      </c>
      <c r="AD29" s="492">
        <v>34.569500488673143</v>
      </c>
      <c r="AE29" s="492">
        <v>34.562191216821226</v>
      </c>
      <c r="AF29" s="492">
        <v>33.3666079192786</v>
      </c>
      <c r="AG29" s="492">
        <v>33.365595934979048</v>
      </c>
    </row>
    <row r="30" spans="4:33" ht="18" customHeight="1">
      <c r="D30" s="705"/>
      <c r="E30" s="701"/>
      <c r="F30" s="181" t="s">
        <v>29</v>
      </c>
      <c r="G30" s="443">
        <v>320</v>
      </c>
      <c r="H30" s="173" t="s">
        <v>196</v>
      </c>
      <c r="I30" s="492">
        <v>36.418635000000002</v>
      </c>
      <c r="J30" s="492">
        <v>36.418635000000002</v>
      </c>
      <c r="K30" s="492">
        <v>36.418634999999995</v>
      </c>
      <c r="L30" s="492">
        <v>36.418634999999995</v>
      </c>
      <c r="M30" s="492">
        <v>36.418635000000002</v>
      </c>
      <c r="N30" s="492">
        <v>36.418635000000002</v>
      </c>
      <c r="O30" s="492">
        <v>36.418634999999995</v>
      </c>
      <c r="P30" s="492">
        <v>36.418635000000002</v>
      </c>
      <c r="Q30" s="492">
        <v>36.418635000000002</v>
      </c>
      <c r="R30" s="492">
        <v>36.418634999999995</v>
      </c>
      <c r="S30" s="492">
        <v>36.700000000000003</v>
      </c>
      <c r="T30" s="492">
        <v>36.700000000000003</v>
      </c>
      <c r="U30" s="492">
        <v>36.70000000000001</v>
      </c>
      <c r="V30" s="492">
        <v>36.699999999999996</v>
      </c>
      <c r="W30" s="492">
        <v>36.699999999999996</v>
      </c>
      <c r="X30" s="492">
        <v>36.700000000000003</v>
      </c>
      <c r="Y30" s="492">
        <v>36.700000000000003</v>
      </c>
      <c r="Z30" s="492">
        <v>36.700000000000003</v>
      </c>
      <c r="AA30" s="492">
        <v>36.699999999999996</v>
      </c>
      <c r="AB30" s="492">
        <v>36.700000000000003</v>
      </c>
      <c r="AC30" s="492">
        <v>36.700000000000003</v>
      </c>
      <c r="AD30" s="492">
        <v>36.700000000000003</v>
      </c>
      <c r="AE30" s="492">
        <v>36.700000000000003</v>
      </c>
      <c r="AF30" s="492">
        <v>36.326416409643144</v>
      </c>
      <c r="AG30" s="492">
        <v>36.281990659275692</v>
      </c>
    </row>
    <row r="31" spans="4:33" ht="18" customHeight="1">
      <c r="D31" s="705"/>
      <c r="E31" s="701"/>
      <c r="F31" s="181" t="s">
        <v>28</v>
      </c>
      <c r="G31" s="443">
        <v>330</v>
      </c>
      <c r="H31" s="173" t="s">
        <v>196</v>
      </c>
      <c r="I31" s="492">
        <v>36.781744553621323</v>
      </c>
      <c r="J31" s="492">
        <v>36.777181715926083</v>
      </c>
      <c r="K31" s="492">
        <v>36.777553462819036</v>
      </c>
      <c r="L31" s="492">
        <v>36.782116782943945</v>
      </c>
      <c r="M31" s="492">
        <v>36.780795757776573</v>
      </c>
      <c r="N31" s="492">
        <v>36.79380582683968</v>
      </c>
      <c r="O31" s="492">
        <v>36.788322571833383</v>
      </c>
      <c r="P31" s="492">
        <v>36.784102252236828</v>
      </c>
      <c r="Q31" s="492">
        <v>36.756691110285011</v>
      </c>
      <c r="R31" s="492">
        <v>36.782986660496178</v>
      </c>
      <c r="S31" s="492">
        <v>36.758465497850636</v>
      </c>
      <c r="T31" s="492">
        <v>36.754054906833289</v>
      </c>
      <c r="U31" s="492">
        <v>36.752593754333432</v>
      </c>
      <c r="V31" s="492">
        <v>36.746756410839481</v>
      </c>
      <c r="W31" s="492">
        <v>36.742647190656967</v>
      </c>
      <c r="X31" s="492">
        <v>36.740013009713692</v>
      </c>
      <c r="Y31" s="492">
        <v>36.735815035417104</v>
      </c>
      <c r="Z31" s="492">
        <v>36.735098247223377</v>
      </c>
      <c r="AA31" s="492">
        <v>36.725843624509146</v>
      </c>
      <c r="AB31" s="492">
        <v>36.724758820022956</v>
      </c>
      <c r="AC31" s="492">
        <v>36.731216063225041</v>
      </c>
      <c r="AD31" s="492">
        <v>36.733323063833069</v>
      </c>
      <c r="AE31" s="492">
        <v>36.735084274482858</v>
      </c>
      <c r="AF31" s="492">
        <v>36.494518065217392</v>
      </c>
      <c r="AG31" s="492">
        <v>36.494518065217392</v>
      </c>
    </row>
    <row r="32" spans="4:33" ht="18" customHeight="1">
      <c r="D32" s="705"/>
      <c r="E32" s="701"/>
      <c r="F32" s="181" t="s">
        <v>27</v>
      </c>
      <c r="G32" s="443">
        <v>340</v>
      </c>
      <c r="H32" s="173" t="s">
        <v>196</v>
      </c>
      <c r="I32" s="492">
        <v>38.114902428723028</v>
      </c>
      <c r="J32" s="492">
        <v>38.106167927710842</v>
      </c>
      <c r="K32" s="492">
        <v>38.099998918235286</v>
      </c>
      <c r="L32" s="492">
        <v>38.118556224137933</v>
      </c>
      <c r="M32" s="492">
        <v>38.124450375000002</v>
      </c>
      <c r="N32" s="492">
        <v>38.088821915730335</v>
      </c>
      <c r="O32" s="492">
        <v>38.10029827752809</v>
      </c>
      <c r="P32" s="492">
        <v>38.155752726666663</v>
      </c>
      <c r="Q32" s="492">
        <v>38.120888888888913</v>
      </c>
      <c r="R32" s="492">
        <v>38.127177777777774</v>
      </c>
      <c r="S32" s="492">
        <v>38.184162790697677</v>
      </c>
      <c r="T32" s="492">
        <v>38.203614457831328</v>
      </c>
      <c r="U32" s="492">
        <v>38.037037037037038</v>
      </c>
      <c r="V32" s="492">
        <v>37.996185178861893</v>
      </c>
      <c r="W32" s="492">
        <v>37.765180411666286</v>
      </c>
      <c r="X32" s="492">
        <v>37.762503415531526</v>
      </c>
      <c r="Y32" s="492">
        <v>37.855497998911197</v>
      </c>
      <c r="Z32" s="492">
        <v>37.957984030302001</v>
      </c>
      <c r="AA32" s="492">
        <v>37.944810991286097</v>
      </c>
      <c r="AB32" s="492">
        <v>37.917853373113942</v>
      </c>
      <c r="AC32" s="492">
        <v>38.063633267630031</v>
      </c>
      <c r="AD32" s="492">
        <v>37.956012902005554</v>
      </c>
      <c r="AE32" s="492">
        <v>37.938322212442507</v>
      </c>
      <c r="AF32" s="492">
        <v>38.041820628985519</v>
      </c>
      <c r="AG32" s="492">
        <v>38.041820628985519</v>
      </c>
    </row>
    <row r="33" spans="4:33" ht="18" customHeight="1">
      <c r="D33" s="705"/>
      <c r="E33" s="701"/>
      <c r="F33" s="181" t="s">
        <v>26</v>
      </c>
      <c r="G33" s="443">
        <v>351</v>
      </c>
      <c r="H33" s="173" t="s">
        <v>196</v>
      </c>
      <c r="I33" s="492">
        <v>39.74285117647058</v>
      </c>
      <c r="J33" s="492">
        <v>39.809335500000003</v>
      </c>
      <c r="K33" s="492">
        <v>39.706079599999995</v>
      </c>
      <c r="L33" s="492">
        <v>39.668056312499999</v>
      </c>
      <c r="M33" s="492">
        <v>39.555556218749999</v>
      </c>
      <c r="N33" s="492">
        <v>39.60788184375</v>
      </c>
      <c r="O33" s="492">
        <v>39.448288687499996</v>
      </c>
      <c r="P33" s="492">
        <v>39.399102599999999</v>
      </c>
      <c r="Q33" s="492">
        <v>39.475333333333325</v>
      </c>
      <c r="R33" s="492">
        <v>39.43571428571429</v>
      </c>
      <c r="S33" s="492">
        <v>39.332307692307694</v>
      </c>
      <c r="T33" s="492">
        <v>39.424545454545459</v>
      </c>
      <c r="U33" s="492">
        <v>39.625</v>
      </c>
      <c r="V33" s="492">
        <v>39.154624970469854</v>
      </c>
      <c r="W33" s="492">
        <v>39.265583188025659</v>
      </c>
      <c r="X33" s="492">
        <v>39.084256468935067</v>
      </c>
      <c r="Y33" s="492">
        <v>39.967740750768137</v>
      </c>
      <c r="Z33" s="492">
        <v>40.049194024269433</v>
      </c>
      <c r="AA33" s="492">
        <v>39.875009268139216</v>
      </c>
      <c r="AB33" s="492">
        <v>39.928064793553702</v>
      </c>
      <c r="AC33" s="492">
        <v>39.919514675967577</v>
      </c>
      <c r="AD33" s="492">
        <v>39.77577911209017</v>
      </c>
      <c r="AE33" s="492">
        <v>39.755016223934696</v>
      </c>
      <c r="AF33" s="492">
        <v>38.902059373913055</v>
      </c>
      <c r="AG33" s="492">
        <v>38.902059373913055</v>
      </c>
    </row>
    <row r="34" spans="4:33" ht="18" customHeight="1">
      <c r="D34" s="705"/>
      <c r="E34" s="701"/>
      <c r="F34" s="181" t="s">
        <v>63</v>
      </c>
      <c r="G34" s="443">
        <v>355</v>
      </c>
      <c r="H34" s="173" t="s">
        <v>196</v>
      </c>
      <c r="I34" s="492">
        <v>40.220698615340964</v>
      </c>
      <c r="J34" s="492">
        <v>40.345689222292194</v>
      </c>
      <c r="K34" s="492">
        <v>40.216589303490046</v>
      </c>
      <c r="L34" s="492">
        <v>40.32174207990915</v>
      </c>
      <c r="M34" s="492">
        <v>40.340181339785175</v>
      </c>
      <c r="N34" s="492">
        <v>40.294129468926528</v>
      </c>
      <c r="O34" s="492">
        <v>40.354851350456514</v>
      </c>
      <c r="P34" s="492">
        <v>40.418450380492096</v>
      </c>
      <c r="Q34" s="492">
        <v>40.335431018250105</v>
      </c>
      <c r="R34" s="492">
        <v>40.34667344007687</v>
      </c>
      <c r="S34" s="492">
        <v>40.345190235993584</v>
      </c>
      <c r="T34" s="492">
        <v>40.401386179172775</v>
      </c>
      <c r="U34" s="492">
        <v>40.335614961483678</v>
      </c>
      <c r="V34" s="492">
        <v>40.414632699453101</v>
      </c>
      <c r="W34" s="492">
        <v>40.375391517400296</v>
      </c>
      <c r="X34" s="492">
        <v>40.34035035847841</v>
      </c>
      <c r="Y34" s="492">
        <v>40.391674286276348</v>
      </c>
      <c r="Z34" s="492">
        <v>40.24457922518198</v>
      </c>
      <c r="AA34" s="492">
        <v>40.299981248817559</v>
      </c>
      <c r="AB34" s="492">
        <v>40.44128922721174</v>
      </c>
      <c r="AC34" s="492">
        <v>40.379277867754439</v>
      </c>
      <c r="AD34" s="492">
        <v>39.991576212267631</v>
      </c>
      <c r="AE34" s="492">
        <v>39.665360089624308</v>
      </c>
      <c r="AF34" s="492">
        <v>40.949117510777789</v>
      </c>
      <c r="AG34" s="492">
        <v>41.110153212918178</v>
      </c>
    </row>
    <row r="35" spans="4:33" ht="18" customHeight="1">
      <c r="D35" s="705"/>
      <c r="E35" s="701"/>
      <c r="F35" s="182" t="s">
        <v>64</v>
      </c>
      <c r="G35" s="443">
        <v>356</v>
      </c>
      <c r="H35" s="173" t="s">
        <v>196</v>
      </c>
      <c r="I35" s="492">
        <v>40.186080000000004</v>
      </c>
      <c r="J35" s="492">
        <v>40.186080000000004</v>
      </c>
      <c r="K35" s="492">
        <v>40.186080000000004</v>
      </c>
      <c r="L35" s="492">
        <v>40.186080000000004</v>
      </c>
      <c r="M35" s="492">
        <v>40.186080000000004</v>
      </c>
      <c r="N35" s="492">
        <v>40.186080000000004</v>
      </c>
      <c r="O35" s="492">
        <v>40.186080000000004</v>
      </c>
      <c r="P35" s="492">
        <v>40.186080000000004</v>
      </c>
      <c r="Q35" s="492">
        <v>40.186080000000004</v>
      </c>
      <c r="R35" s="492">
        <v>40.186080000000004</v>
      </c>
      <c r="S35" s="492">
        <v>40.4</v>
      </c>
      <c r="T35" s="492">
        <v>40.4</v>
      </c>
      <c r="U35" s="492">
        <v>40.4</v>
      </c>
      <c r="V35" s="492">
        <v>40.4</v>
      </c>
      <c r="W35" s="492">
        <v>40.4</v>
      </c>
      <c r="X35" s="492">
        <v>40.4</v>
      </c>
      <c r="Y35" s="492">
        <v>40.4</v>
      </c>
      <c r="Z35" s="492">
        <v>40.4</v>
      </c>
      <c r="AA35" s="492">
        <v>40.4</v>
      </c>
      <c r="AB35" s="492">
        <v>40.4</v>
      </c>
      <c r="AC35" s="492">
        <v>40.4</v>
      </c>
      <c r="AD35" s="492">
        <v>40.4</v>
      </c>
      <c r="AE35" s="492">
        <v>40.4</v>
      </c>
      <c r="AF35" s="492">
        <v>40.4</v>
      </c>
      <c r="AG35" s="492">
        <v>40.4</v>
      </c>
    </row>
    <row r="36" spans="4:33" ht="18" customHeight="1">
      <c r="D36" s="705"/>
      <c r="E36" s="701"/>
      <c r="F36" s="182" t="s">
        <v>25</v>
      </c>
      <c r="G36" s="443">
        <v>357</v>
      </c>
      <c r="H36" s="173" t="s">
        <v>196</v>
      </c>
      <c r="I36" s="492">
        <v>40.220698615340964</v>
      </c>
      <c r="J36" s="492">
        <v>40.345689222292194</v>
      </c>
      <c r="K36" s="492">
        <v>40.216589303490046</v>
      </c>
      <c r="L36" s="492">
        <v>40.32174207990915</v>
      </c>
      <c r="M36" s="492">
        <v>40.340181339785175</v>
      </c>
      <c r="N36" s="492">
        <v>40.294129468926528</v>
      </c>
      <c r="O36" s="492">
        <v>40.354851350456514</v>
      </c>
      <c r="P36" s="492">
        <v>40.418450380492096</v>
      </c>
      <c r="Q36" s="492">
        <v>40.335431018250105</v>
      </c>
      <c r="R36" s="492">
        <v>40.34667344007687</v>
      </c>
      <c r="S36" s="492">
        <v>40.345190235993584</v>
      </c>
      <c r="T36" s="492">
        <v>40.401386179172775</v>
      </c>
      <c r="U36" s="492">
        <v>40.335614961483678</v>
      </c>
      <c r="V36" s="492">
        <v>40.414632699453101</v>
      </c>
      <c r="W36" s="492">
        <v>40.375391517400296</v>
      </c>
      <c r="X36" s="492">
        <v>40.34035035847841</v>
      </c>
      <c r="Y36" s="492">
        <v>40.391674286276348</v>
      </c>
      <c r="Z36" s="492">
        <v>40.24457922518198</v>
      </c>
      <c r="AA36" s="492">
        <v>40.299981248817559</v>
      </c>
      <c r="AB36" s="492">
        <v>40.44128922721174</v>
      </c>
      <c r="AC36" s="492">
        <v>40.379277867754439</v>
      </c>
      <c r="AD36" s="492">
        <v>39.991576212267631</v>
      </c>
      <c r="AE36" s="492">
        <v>39.665360089624308</v>
      </c>
      <c r="AF36" s="492">
        <v>40.949117510777789</v>
      </c>
      <c r="AG36" s="492">
        <v>41.110153212918178</v>
      </c>
    </row>
    <row r="37" spans="4:33" ht="18" customHeight="1">
      <c r="D37" s="705"/>
      <c r="E37" s="701"/>
      <c r="F37" s="182" t="s">
        <v>24</v>
      </c>
      <c r="G37" s="443">
        <v>358</v>
      </c>
      <c r="H37" s="173" t="s">
        <v>196</v>
      </c>
      <c r="I37" s="492">
        <v>41.061016128361963</v>
      </c>
      <c r="J37" s="492">
        <v>40.916579207483394</v>
      </c>
      <c r="K37" s="492">
        <v>41.035590052691603</v>
      </c>
      <c r="L37" s="492">
        <v>41.066131995721371</v>
      </c>
      <c r="M37" s="492">
        <v>41.042507674845034</v>
      </c>
      <c r="N37" s="492">
        <v>41.123757904384711</v>
      </c>
      <c r="O37" s="492">
        <v>41.174682553908276</v>
      </c>
      <c r="P37" s="492">
        <v>41.137897789768189</v>
      </c>
      <c r="Q37" s="492">
        <v>41.278891670045546</v>
      </c>
      <c r="R37" s="492">
        <v>41.318041147909426</v>
      </c>
      <c r="S37" s="492">
        <v>41.331851947429023</v>
      </c>
      <c r="T37" s="492">
        <v>41.240099732485866</v>
      </c>
      <c r="U37" s="492">
        <v>41.216595935398054</v>
      </c>
      <c r="V37" s="492">
        <v>41.062997226827775</v>
      </c>
      <c r="W37" s="492">
        <v>41.192194590740343</v>
      </c>
      <c r="X37" s="492">
        <v>41.186861184784064</v>
      </c>
      <c r="Y37" s="492">
        <v>41.235776221396897</v>
      </c>
      <c r="Z37" s="492">
        <v>41.20971057563105</v>
      </c>
      <c r="AA37" s="492">
        <v>41.212181600995777</v>
      </c>
      <c r="AB37" s="492">
        <v>41.226275911118222</v>
      </c>
      <c r="AC37" s="492">
        <v>41.325235152697935</v>
      </c>
      <c r="AD37" s="492">
        <v>41.237964026945114</v>
      </c>
      <c r="AE37" s="492">
        <v>41.155973577370844</v>
      </c>
      <c r="AF37" s="492">
        <v>41.155999999999999</v>
      </c>
      <c r="AG37" s="492">
        <v>41.155999999999999</v>
      </c>
    </row>
    <row r="38" spans="4:33" ht="18" customHeight="1">
      <c r="D38" s="705"/>
      <c r="E38" s="700" t="s">
        <v>23</v>
      </c>
      <c r="F38" s="181" t="s">
        <v>22</v>
      </c>
      <c r="G38" s="443">
        <v>365</v>
      </c>
      <c r="H38" s="173" t="s">
        <v>196</v>
      </c>
      <c r="I38" s="492">
        <v>40.186080000000004</v>
      </c>
      <c r="J38" s="492">
        <v>40.186080000000004</v>
      </c>
      <c r="K38" s="492">
        <v>40.186080000000004</v>
      </c>
      <c r="L38" s="492">
        <v>40.186080000000004</v>
      </c>
      <c r="M38" s="492">
        <v>40.186080000000004</v>
      </c>
      <c r="N38" s="492">
        <v>40.186080000000004</v>
      </c>
      <c r="O38" s="492">
        <v>40.186080000000004</v>
      </c>
      <c r="P38" s="492">
        <v>40.186080000000004</v>
      </c>
      <c r="Q38" s="492">
        <v>40.186080000000004</v>
      </c>
      <c r="R38" s="492">
        <v>40.186080000000004</v>
      </c>
      <c r="S38" s="492">
        <v>40.200000000000003</v>
      </c>
      <c r="T38" s="492">
        <v>40.200000000000003</v>
      </c>
      <c r="U38" s="492">
        <v>40.200000000000003</v>
      </c>
      <c r="V38" s="492">
        <v>40.200000000000003</v>
      </c>
      <c r="W38" s="492">
        <v>40.200000000000003</v>
      </c>
      <c r="X38" s="492">
        <v>40.200000000000003</v>
      </c>
      <c r="Y38" s="492">
        <v>40.200000000000003</v>
      </c>
      <c r="Z38" s="492">
        <v>40.200000000000003</v>
      </c>
      <c r="AA38" s="492">
        <v>40.200000000000003</v>
      </c>
      <c r="AB38" s="492">
        <v>40.200000000000003</v>
      </c>
      <c r="AC38" s="492">
        <v>40.200000000000003</v>
      </c>
      <c r="AD38" s="492">
        <v>40.200000000000003</v>
      </c>
      <c r="AE38" s="492">
        <v>40.200000000000003</v>
      </c>
      <c r="AF38" s="492">
        <v>40.200000000000003</v>
      </c>
      <c r="AG38" s="492">
        <v>40.200000000000003</v>
      </c>
    </row>
    <row r="39" spans="4:33" ht="18" customHeight="1">
      <c r="D39" s="705"/>
      <c r="E39" s="700"/>
      <c r="F39" s="181" t="s">
        <v>21</v>
      </c>
      <c r="G39" s="443">
        <v>370</v>
      </c>
      <c r="H39" s="173" t="s">
        <v>194</v>
      </c>
      <c r="I39" s="492">
        <v>39.239705966186307</v>
      </c>
      <c r="J39" s="492">
        <v>39.361648021748486</v>
      </c>
      <c r="K39" s="492">
        <v>39.235696881453705</v>
      </c>
      <c r="L39" s="492">
        <v>39.338284956008927</v>
      </c>
      <c r="M39" s="492">
        <v>39.3562744778392</v>
      </c>
      <c r="N39" s="492">
        <v>39.311345823342954</v>
      </c>
      <c r="O39" s="492">
        <v>39.37058668337221</v>
      </c>
      <c r="P39" s="492">
        <v>39.432634517553268</v>
      </c>
      <c r="Q39" s="492">
        <v>39.351640017804982</v>
      </c>
      <c r="R39" s="492">
        <v>39.362608234221341</v>
      </c>
      <c r="S39" s="492">
        <v>39.361161205847402</v>
      </c>
      <c r="T39" s="492">
        <v>39.415986516266123</v>
      </c>
      <c r="U39" s="492">
        <v>39.351819474618225</v>
      </c>
      <c r="V39" s="492">
        <v>39.428909950685956</v>
      </c>
      <c r="W39" s="492">
        <v>39.390625870634437</v>
      </c>
      <c r="X39" s="492">
        <v>39.35643937412528</v>
      </c>
      <c r="Y39" s="492">
        <v>39.406511498806196</v>
      </c>
      <c r="Z39" s="492">
        <v>39.263004122128763</v>
      </c>
      <c r="AA39" s="492">
        <v>39.317054876895185</v>
      </c>
      <c r="AB39" s="492">
        <v>39.454916319230968</v>
      </c>
      <c r="AC39" s="492">
        <v>39.394417431955553</v>
      </c>
      <c r="AD39" s="492">
        <v>39.016171914407451</v>
      </c>
      <c r="AE39" s="492">
        <v>38.697912282560303</v>
      </c>
      <c r="AF39" s="492">
        <v>39.950358547100286</v>
      </c>
      <c r="AG39" s="492">
        <v>40.107466549188473</v>
      </c>
    </row>
    <row r="40" spans="4:33" ht="18" customHeight="1">
      <c r="D40" s="705"/>
      <c r="E40" s="701"/>
      <c r="F40" s="181" t="s">
        <v>208</v>
      </c>
      <c r="G40" s="443">
        <v>375</v>
      </c>
      <c r="H40" s="173" t="s">
        <v>207</v>
      </c>
      <c r="I40" s="492">
        <v>35.581425000000003</v>
      </c>
      <c r="J40" s="492">
        <v>35.581425000000003</v>
      </c>
      <c r="K40" s="492">
        <v>35.581425000000003</v>
      </c>
      <c r="L40" s="492">
        <v>35.581425000000003</v>
      </c>
      <c r="M40" s="492">
        <v>35.581425000000003</v>
      </c>
      <c r="N40" s="492">
        <v>35.581425000000003</v>
      </c>
      <c r="O40" s="492">
        <v>35.581425000000003</v>
      </c>
      <c r="P40" s="492">
        <v>35.581425000000003</v>
      </c>
      <c r="Q40" s="492">
        <v>35.581425000000003</v>
      </c>
      <c r="R40" s="492">
        <v>35.581425000000003</v>
      </c>
      <c r="S40" s="492">
        <v>35.6</v>
      </c>
      <c r="T40" s="492">
        <v>35.6</v>
      </c>
      <c r="U40" s="492">
        <v>35.6</v>
      </c>
      <c r="V40" s="492">
        <v>35.6</v>
      </c>
      <c r="W40" s="492">
        <v>35.6</v>
      </c>
      <c r="X40" s="492">
        <v>29.9</v>
      </c>
      <c r="Y40" s="492">
        <v>29.9</v>
      </c>
      <c r="Z40" s="492">
        <v>29.9</v>
      </c>
      <c r="AA40" s="492">
        <v>29.9</v>
      </c>
      <c r="AB40" s="492">
        <v>29.9</v>
      </c>
      <c r="AC40" s="492">
        <v>29.9</v>
      </c>
      <c r="AD40" s="492">
        <v>29.9</v>
      </c>
      <c r="AE40" s="492">
        <v>29.9</v>
      </c>
      <c r="AF40" s="492">
        <v>33.293376922185708</v>
      </c>
      <c r="AG40" s="492">
        <v>33.293376922185708</v>
      </c>
    </row>
    <row r="41" spans="4:33" ht="18" customHeight="1">
      <c r="D41" s="705"/>
      <c r="E41" s="701"/>
      <c r="F41" s="181" t="s">
        <v>20</v>
      </c>
      <c r="G41" s="443">
        <v>376</v>
      </c>
      <c r="H41" s="173" t="s">
        <v>203</v>
      </c>
      <c r="I41" s="492">
        <v>8.3720999999999997</v>
      </c>
      <c r="J41" s="492">
        <v>8.3720999999999997</v>
      </c>
      <c r="K41" s="492">
        <v>8.3720999999999997</v>
      </c>
      <c r="L41" s="492">
        <v>8.3720999999999997</v>
      </c>
      <c r="M41" s="492">
        <v>8.3720999999999997</v>
      </c>
      <c r="N41" s="492">
        <v>8.3720999999999997</v>
      </c>
      <c r="O41" s="492">
        <v>8.3720999999999997</v>
      </c>
      <c r="P41" s="492">
        <v>8.3720999999999997</v>
      </c>
      <c r="Q41" s="492">
        <v>8.3720999999999997</v>
      </c>
      <c r="R41" s="492">
        <v>8.3720999999999997</v>
      </c>
      <c r="S41" s="492">
        <v>8.41</v>
      </c>
      <c r="T41" s="492">
        <v>8.41</v>
      </c>
      <c r="U41" s="492">
        <v>8.41</v>
      </c>
      <c r="V41" s="492">
        <v>8.41</v>
      </c>
      <c r="W41" s="492">
        <v>8.41</v>
      </c>
      <c r="X41" s="492">
        <v>8.41</v>
      </c>
      <c r="Y41" s="492">
        <v>8.41</v>
      </c>
      <c r="Z41" s="492">
        <v>8.41</v>
      </c>
      <c r="AA41" s="492">
        <v>8.41</v>
      </c>
      <c r="AB41" s="492">
        <v>8.41</v>
      </c>
      <c r="AC41" s="492">
        <v>8.41</v>
      </c>
      <c r="AD41" s="492">
        <v>8.41</v>
      </c>
      <c r="AE41" s="492">
        <v>8.41</v>
      </c>
      <c r="AF41" s="492">
        <v>7.6402491156373191</v>
      </c>
      <c r="AG41" s="492">
        <v>7.6402491156373191</v>
      </c>
    </row>
    <row r="42" spans="4:33" ht="18" customHeight="1">
      <c r="D42" s="705"/>
      <c r="E42" s="701"/>
      <c r="F42" s="181" t="s">
        <v>19</v>
      </c>
      <c r="G42" s="443">
        <v>380</v>
      </c>
      <c r="H42" s="173" t="s">
        <v>203</v>
      </c>
      <c r="I42" s="492">
        <v>39.348870000000005</v>
      </c>
      <c r="J42" s="492">
        <v>39.348870000000005</v>
      </c>
      <c r="K42" s="492">
        <v>39.348870000000005</v>
      </c>
      <c r="L42" s="492">
        <v>39.348870000000005</v>
      </c>
      <c r="M42" s="492">
        <v>39.348870000000005</v>
      </c>
      <c r="N42" s="492">
        <v>39.348870000000005</v>
      </c>
      <c r="O42" s="492">
        <v>39.348870000000005</v>
      </c>
      <c r="P42" s="492">
        <v>39.348870000000005</v>
      </c>
      <c r="Q42" s="492">
        <v>39.348870000000005</v>
      </c>
      <c r="R42" s="492">
        <v>39.348870000000005</v>
      </c>
      <c r="S42" s="492">
        <v>44.9</v>
      </c>
      <c r="T42" s="492">
        <v>44.9</v>
      </c>
      <c r="U42" s="492">
        <v>44.9</v>
      </c>
      <c r="V42" s="492">
        <v>44.9</v>
      </c>
      <c r="W42" s="492">
        <v>44.9</v>
      </c>
      <c r="X42" s="492">
        <v>44.9</v>
      </c>
      <c r="Y42" s="492">
        <v>44.9</v>
      </c>
      <c r="Z42" s="492">
        <v>44.9</v>
      </c>
      <c r="AA42" s="492">
        <v>44.9</v>
      </c>
      <c r="AB42" s="492">
        <v>44.9</v>
      </c>
      <c r="AC42" s="492">
        <v>44.9</v>
      </c>
      <c r="AD42" s="492">
        <v>44.9</v>
      </c>
      <c r="AE42" s="492">
        <v>44.9</v>
      </c>
      <c r="AF42" s="492">
        <v>46.727974997008573</v>
      </c>
      <c r="AG42" s="492">
        <v>46.727974997008573</v>
      </c>
    </row>
    <row r="43" spans="4:33" ht="18" customHeight="1">
      <c r="D43" s="706"/>
      <c r="E43" s="701"/>
      <c r="F43" s="181" t="s">
        <v>18</v>
      </c>
      <c r="G43" s="443">
        <v>390</v>
      </c>
      <c r="H43" s="173" t="s">
        <v>193</v>
      </c>
      <c r="I43" s="492">
        <v>50.531353959612147</v>
      </c>
      <c r="J43" s="492">
        <v>50.549620078847255</v>
      </c>
      <c r="K43" s="492">
        <v>50.56519744636612</v>
      </c>
      <c r="L43" s="492">
        <v>50.593123193648346</v>
      </c>
      <c r="M43" s="492">
        <v>50.590576755089209</v>
      </c>
      <c r="N43" s="492">
        <v>50.628824521111241</v>
      </c>
      <c r="O43" s="492">
        <v>50.634295974059071</v>
      </c>
      <c r="P43" s="492">
        <v>50.659158493623082</v>
      </c>
      <c r="Q43" s="492">
        <v>50.681835130401296</v>
      </c>
      <c r="R43" s="492">
        <v>50.689652909357264</v>
      </c>
      <c r="S43" s="492">
        <v>50.704009156960616</v>
      </c>
      <c r="T43" s="492">
        <v>50.732325387469416</v>
      </c>
      <c r="U43" s="492">
        <v>50.715978937608163</v>
      </c>
      <c r="V43" s="492">
        <v>50.749448919821191</v>
      </c>
      <c r="W43" s="492">
        <v>50.728935947007287</v>
      </c>
      <c r="X43" s="492">
        <v>50.74681900754878</v>
      </c>
      <c r="Y43" s="492">
        <v>50.741701965788174</v>
      </c>
      <c r="Z43" s="492">
        <v>50.725716651886636</v>
      </c>
      <c r="AA43" s="492">
        <v>50.728468576302973</v>
      </c>
      <c r="AB43" s="492">
        <v>50.720146999134997</v>
      </c>
      <c r="AC43" s="492">
        <v>50.773253658634658</v>
      </c>
      <c r="AD43" s="492">
        <v>50.764609847755956</v>
      </c>
      <c r="AE43" s="492">
        <v>50.775814192060331</v>
      </c>
      <c r="AF43" s="492">
        <v>50.07190243651101</v>
      </c>
      <c r="AG43" s="492">
        <v>50.086445425145385</v>
      </c>
    </row>
    <row r="44" spans="4:33" ht="18" customHeight="1">
      <c r="D44" s="704" t="s">
        <v>17</v>
      </c>
      <c r="E44" s="179" t="s">
        <v>16</v>
      </c>
      <c r="F44" s="175"/>
      <c r="G44" s="443">
        <v>410</v>
      </c>
      <c r="H44" s="173" t="s">
        <v>207</v>
      </c>
      <c r="I44" s="492">
        <v>54.604115626700569</v>
      </c>
      <c r="J44" s="492">
        <v>54.591613215480336</v>
      </c>
      <c r="K44" s="492">
        <v>54.59866762661489</v>
      </c>
      <c r="L44" s="492">
        <v>54.604227565534181</v>
      </c>
      <c r="M44" s="492">
        <v>54.606633294018089</v>
      </c>
      <c r="N44" s="492">
        <v>54.572609628227063</v>
      </c>
      <c r="O44" s="492">
        <v>54.562040036657166</v>
      </c>
      <c r="P44" s="492">
        <v>54.540325558208387</v>
      </c>
      <c r="Q44" s="492">
        <v>54.539106151323153</v>
      </c>
      <c r="R44" s="492">
        <v>54.5555925172985</v>
      </c>
      <c r="S44" s="492">
        <v>54.551178566232494</v>
      </c>
      <c r="T44" s="492">
        <v>54.561833326011609</v>
      </c>
      <c r="U44" s="492">
        <v>54.561833326011609</v>
      </c>
      <c r="V44" s="492">
        <v>54.567730183373477</v>
      </c>
      <c r="W44" s="492">
        <v>54.579081340716151</v>
      </c>
      <c r="X44" s="492">
        <v>54.568622825717874</v>
      </c>
      <c r="Y44" s="492">
        <v>54.527513109333725</v>
      </c>
      <c r="Z44" s="492">
        <v>54.54936021051396</v>
      </c>
      <c r="AA44" s="492">
        <v>54.553306028915344</v>
      </c>
      <c r="AB44" s="492">
        <v>54.584457470595453</v>
      </c>
      <c r="AC44" s="492">
        <v>54.595650790781967</v>
      </c>
      <c r="AD44" s="492">
        <v>54.656729602602702</v>
      </c>
      <c r="AE44" s="492">
        <v>54.665261713921623</v>
      </c>
      <c r="AF44" s="492">
        <v>54.993596944954483</v>
      </c>
      <c r="AG44" s="492">
        <v>54.463692140461788</v>
      </c>
    </row>
    <row r="45" spans="4:33" ht="18" customHeight="1">
      <c r="D45" s="705"/>
      <c r="E45" s="179" t="s">
        <v>15</v>
      </c>
      <c r="F45" s="175"/>
      <c r="G45" s="443">
        <v>420</v>
      </c>
      <c r="H45" s="173" t="s">
        <v>203</v>
      </c>
      <c r="I45" s="492">
        <v>42.093962817154718</v>
      </c>
      <c r="J45" s="492">
        <v>42.225038412185917</v>
      </c>
      <c r="K45" s="492">
        <v>42.243622069272085</v>
      </c>
      <c r="L45" s="492">
        <v>42.32119967928233</v>
      </c>
      <c r="M45" s="492">
        <v>42.212249499141009</v>
      </c>
      <c r="N45" s="492">
        <v>42.387286678831352</v>
      </c>
      <c r="O45" s="492">
        <v>42.564743822860841</v>
      </c>
      <c r="P45" s="492">
        <v>42.751017743127512</v>
      </c>
      <c r="Q45" s="492">
        <v>42.759315949854496</v>
      </c>
      <c r="R45" s="492">
        <v>42.631258976914879</v>
      </c>
      <c r="S45" s="492">
        <v>42.553613910435836</v>
      </c>
      <c r="T45" s="492">
        <v>42.894953361881278</v>
      </c>
      <c r="U45" s="492">
        <v>42.536128413826752</v>
      </c>
      <c r="V45" s="492">
        <v>42.911451355746095</v>
      </c>
      <c r="W45" s="492">
        <v>42.387916532899084</v>
      </c>
      <c r="X45" s="492">
        <v>42.871322083569666</v>
      </c>
      <c r="Y45" s="492">
        <v>43.569852064617685</v>
      </c>
      <c r="Z45" s="492">
        <v>44.612521393262945</v>
      </c>
      <c r="AA45" s="492">
        <v>44.707358508776267</v>
      </c>
      <c r="AB45" s="492">
        <v>44.836215458022039</v>
      </c>
      <c r="AC45" s="492">
        <v>44.670083518846972</v>
      </c>
      <c r="AD45" s="492">
        <v>44.743329146289192</v>
      </c>
      <c r="AE45" s="492">
        <v>44.753861894210097</v>
      </c>
      <c r="AF45" s="492">
        <v>40.149319483573493</v>
      </c>
      <c r="AG45" s="492">
        <v>40.149319483573493</v>
      </c>
    </row>
    <row r="46" spans="4:33" ht="18" customHeight="1">
      <c r="D46" s="705"/>
      <c r="E46" s="180" t="s">
        <v>206</v>
      </c>
      <c r="F46" s="175"/>
      <c r="G46" s="443">
        <v>421</v>
      </c>
      <c r="H46" s="173" t="s">
        <v>203</v>
      </c>
      <c r="I46" s="492">
        <v>42.093962817154718</v>
      </c>
      <c r="J46" s="492">
        <v>42.225038412185917</v>
      </c>
      <c r="K46" s="492">
        <v>42.243622069272085</v>
      </c>
      <c r="L46" s="492">
        <v>42.32119967928233</v>
      </c>
      <c r="M46" s="492">
        <v>42.212249499141009</v>
      </c>
      <c r="N46" s="492">
        <v>42.387286678831352</v>
      </c>
      <c r="O46" s="492">
        <v>42.564743822860841</v>
      </c>
      <c r="P46" s="492">
        <v>42.751017743127512</v>
      </c>
      <c r="Q46" s="492">
        <v>42.759315949854496</v>
      </c>
      <c r="R46" s="492">
        <v>42.631258976914879</v>
      </c>
      <c r="S46" s="492">
        <v>42.553613910435836</v>
      </c>
      <c r="T46" s="492">
        <v>42.894953361881278</v>
      </c>
      <c r="U46" s="492">
        <v>42.536128413826752</v>
      </c>
      <c r="V46" s="492">
        <v>42.911451355746095</v>
      </c>
      <c r="W46" s="492">
        <v>42.387916532899084</v>
      </c>
      <c r="X46" s="492">
        <v>42.871322083569666</v>
      </c>
      <c r="Y46" s="492">
        <v>43.569852064617685</v>
      </c>
      <c r="Z46" s="492">
        <v>44.612521393262945</v>
      </c>
      <c r="AA46" s="492">
        <v>44.707358508776267</v>
      </c>
      <c r="AB46" s="492">
        <v>44.836215458022039</v>
      </c>
      <c r="AC46" s="492">
        <v>44.670083518846972</v>
      </c>
      <c r="AD46" s="492">
        <v>44.743329146289192</v>
      </c>
      <c r="AE46" s="492">
        <v>44.753861894210097</v>
      </c>
      <c r="AF46" s="492">
        <v>40.149319483573493</v>
      </c>
      <c r="AG46" s="492">
        <v>40.149319483573493</v>
      </c>
    </row>
    <row r="47" spans="4:33" ht="18" customHeight="1">
      <c r="D47" s="705"/>
      <c r="E47" s="180" t="s">
        <v>205</v>
      </c>
      <c r="F47" s="175"/>
      <c r="G47" s="443">
        <v>422</v>
      </c>
      <c r="H47" s="173" t="s">
        <v>203</v>
      </c>
      <c r="I47" s="492">
        <v>36.000030000000002</v>
      </c>
      <c r="J47" s="492">
        <v>36.000030000000002</v>
      </c>
      <c r="K47" s="492">
        <v>36.000030000000002</v>
      </c>
      <c r="L47" s="492">
        <v>36.000030000000002</v>
      </c>
      <c r="M47" s="492">
        <v>36.000030000000002</v>
      </c>
      <c r="N47" s="492">
        <v>36.000030000000002</v>
      </c>
      <c r="O47" s="492">
        <v>36.000030000000002</v>
      </c>
      <c r="P47" s="492">
        <v>36.000030000000002</v>
      </c>
      <c r="Q47" s="492">
        <v>36.000030000000002</v>
      </c>
      <c r="R47" s="492">
        <v>36.000030000000002</v>
      </c>
      <c r="S47" s="492">
        <v>16.7</v>
      </c>
      <c r="T47" s="492">
        <v>16.7</v>
      </c>
      <c r="U47" s="492">
        <v>16.7</v>
      </c>
      <c r="V47" s="492">
        <v>16.7</v>
      </c>
      <c r="W47" s="492">
        <v>16.7</v>
      </c>
      <c r="X47" s="492">
        <v>16.7</v>
      </c>
      <c r="Y47" s="492">
        <v>16.7</v>
      </c>
      <c r="Z47" s="492">
        <v>16.7</v>
      </c>
      <c r="AA47" s="492">
        <v>16.7</v>
      </c>
      <c r="AB47" s="492">
        <v>16.7</v>
      </c>
      <c r="AC47" s="492">
        <v>16.7</v>
      </c>
      <c r="AD47" s="492">
        <v>16.7</v>
      </c>
      <c r="AE47" s="492">
        <v>16.7</v>
      </c>
      <c r="AF47" s="492">
        <v>15.299698138520878</v>
      </c>
      <c r="AG47" s="492">
        <v>15.299698138520878</v>
      </c>
    </row>
    <row r="48" spans="4:33" ht="18" customHeight="1">
      <c r="D48" s="706"/>
      <c r="E48" s="180" t="s">
        <v>204</v>
      </c>
      <c r="F48" s="175"/>
      <c r="G48" s="443">
        <v>423</v>
      </c>
      <c r="H48" s="173" t="s">
        <v>203</v>
      </c>
      <c r="I48" s="492">
        <v>42.093962817154718</v>
      </c>
      <c r="J48" s="492">
        <v>42.225038412185917</v>
      </c>
      <c r="K48" s="492">
        <v>42.243622069272085</v>
      </c>
      <c r="L48" s="492">
        <v>42.32119967928233</v>
      </c>
      <c r="M48" s="492">
        <v>42.212249499141009</v>
      </c>
      <c r="N48" s="492">
        <v>42.387286678831352</v>
      </c>
      <c r="O48" s="492">
        <v>42.564743822860841</v>
      </c>
      <c r="P48" s="492">
        <v>42.751017743127512</v>
      </c>
      <c r="Q48" s="492">
        <v>42.759315949854496</v>
      </c>
      <c r="R48" s="492">
        <v>42.631258976914879</v>
      </c>
      <c r="S48" s="492">
        <v>42.553613910435836</v>
      </c>
      <c r="T48" s="492">
        <v>42.894953361881278</v>
      </c>
      <c r="U48" s="492">
        <v>42.536128413826752</v>
      </c>
      <c r="V48" s="492">
        <v>42.911451355746095</v>
      </c>
      <c r="W48" s="492">
        <v>42.387916532899084</v>
      </c>
      <c r="X48" s="492">
        <v>42.871322083569666</v>
      </c>
      <c r="Y48" s="492">
        <v>43.569852064617685</v>
      </c>
      <c r="Z48" s="492">
        <v>44.612521393262945</v>
      </c>
      <c r="AA48" s="492">
        <v>44.707358508776267</v>
      </c>
      <c r="AB48" s="492">
        <v>44.836215458022039</v>
      </c>
      <c r="AC48" s="492">
        <v>44.670083518846972</v>
      </c>
      <c r="AD48" s="492">
        <v>44.743329146289192</v>
      </c>
      <c r="AE48" s="492">
        <v>44.753861894210097</v>
      </c>
      <c r="AF48" s="492">
        <v>40.149319483573493</v>
      </c>
      <c r="AG48" s="492">
        <v>40.149319483573493</v>
      </c>
    </row>
    <row r="49" spans="4:33" ht="18" customHeight="1">
      <c r="D49" s="698" t="s">
        <v>68</v>
      </c>
      <c r="E49" s="178" t="s">
        <v>13</v>
      </c>
      <c r="F49" s="175"/>
      <c r="G49" s="444">
        <v>460</v>
      </c>
      <c r="H49" s="173" t="s">
        <v>202</v>
      </c>
      <c r="I49" s="492">
        <v>41.860500000000002</v>
      </c>
      <c r="J49" s="492">
        <v>41.860500000000002</v>
      </c>
      <c r="K49" s="492">
        <v>41.860500000000002</v>
      </c>
      <c r="L49" s="492">
        <v>41.860500000000002</v>
      </c>
      <c r="M49" s="492">
        <v>41.860500000000002</v>
      </c>
      <c r="N49" s="492">
        <v>41.860500000000002</v>
      </c>
      <c r="O49" s="492">
        <v>41.860500000000002</v>
      </c>
      <c r="P49" s="492">
        <v>41.860500000000002</v>
      </c>
      <c r="Q49" s="492">
        <v>41.860500000000002</v>
      </c>
      <c r="R49" s="492">
        <v>41.860500000000002</v>
      </c>
      <c r="S49" s="492">
        <v>41.1</v>
      </c>
      <c r="T49" s="492">
        <v>41.1</v>
      </c>
      <c r="U49" s="492">
        <v>41.1</v>
      </c>
      <c r="V49" s="492">
        <v>41.1</v>
      </c>
      <c r="W49" s="492">
        <v>41.1</v>
      </c>
      <c r="X49" s="492">
        <v>44.8</v>
      </c>
      <c r="Y49" s="492">
        <v>44.8</v>
      </c>
      <c r="Z49" s="492">
        <v>44.8</v>
      </c>
      <c r="AA49" s="492">
        <v>44.8</v>
      </c>
      <c r="AB49" s="492">
        <v>44.8</v>
      </c>
      <c r="AC49" s="492">
        <v>44.8</v>
      </c>
      <c r="AD49" s="492">
        <v>44.8</v>
      </c>
      <c r="AE49" s="492">
        <v>44.8</v>
      </c>
      <c r="AF49" s="492">
        <v>40.345465399866313</v>
      </c>
      <c r="AG49" s="492">
        <v>42.48879687511878</v>
      </c>
    </row>
    <row r="50" spans="4:33" ht="18" customHeight="1">
      <c r="D50" s="699"/>
      <c r="E50" s="178" t="s">
        <v>12</v>
      </c>
      <c r="F50" s="175"/>
      <c r="G50" s="444">
        <v>470</v>
      </c>
      <c r="H50" s="173" t="s">
        <v>202</v>
      </c>
      <c r="I50" s="492">
        <v>105.3727030656424</v>
      </c>
      <c r="J50" s="492">
        <v>105.04693759796369</v>
      </c>
      <c r="K50" s="492">
        <v>104.76912443197726</v>
      </c>
      <c r="L50" s="492">
        <v>104.27108519295901</v>
      </c>
      <c r="M50" s="492">
        <v>104.31649942339583</v>
      </c>
      <c r="N50" s="492">
        <v>103.63437306554923</v>
      </c>
      <c r="O50" s="492">
        <v>103.53679292794642</v>
      </c>
      <c r="P50" s="492">
        <v>103.09338454934158</v>
      </c>
      <c r="Q50" s="492">
        <v>102.68896010152361</v>
      </c>
      <c r="R50" s="492">
        <v>102.54953462285339</v>
      </c>
      <c r="S50" s="492">
        <v>102.29349941064312</v>
      </c>
      <c r="T50" s="492">
        <v>101.78849613349013</v>
      </c>
      <c r="U50" s="492">
        <v>102.08002542963651</v>
      </c>
      <c r="V50" s="492">
        <v>101.48310802925788</v>
      </c>
      <c r="W50" s="492">
        <v>101.8489448058712</v>
      </c>
      <c r="X50" s="492">
        <v>101.53001096415878</v>
      </c>
      <c r="Y50" s="492">
        <v>101.62127038718248</v>
      </c>
      <c r="Z50" s="492">
        <v>101.90635903639668</v>
      </c>
      <c r="AA50" s="492">
        <v>101.85728008684188</v>
      </c>
      <c r="AB50" s="492">
        <v>102.00569050960657</v>
      </c>
      <c r="AC50" s="492">
        <v>101.0585645467192</v>
      </c>
      <c r="AD50" s="492">
        <v>101.21272181774005</v>
      </c>
      <c r="AE50" s="492">
        <v>101.01289894264725</v>
      </c>
      <c r="AF50" s="492">
        <v>98.763882339214021</v>
      </c>
      <c r="AG50" s="492">
        <v>98.337614997899053</v>
      </c>
    </row>
    <row r="51" spans="4:33" ht="18" customHeight="1">
      <c r="D51" s="695" t="s">
        <v>201</v>
      </c>
      <c r="E51" s="176" t="s">
        <v>11</v>
      </c>
      <c r="F51" s="175"/>
      <c r="G51" s="174" t="s">
        <v>199</v>
      </c>
      <c r="H51" s="177" t="s">
        <v>200</v>
      </c>
      <c r="I51" s="492">
        <v>9.3165147108793906</v>
      </c>
      <c r="J51" s="492">
        <v>9.3082201794250583</v>
      </c>
      <c r="K51" s="492">
        <v>9.2961337075340591</v>
      </c>
      <c r="L51" s="492">
        <v>9.3170279975717794</v>
      </c>
      <c r="M51" s="492">
        <v>9.2805420964658811</v>
      </c>
      <c r="N51" s="492">
        <v>9.2514117495199724</v>
      </c>
      <c r="O51" s="492">
        <v>9.1818612436852032</v>
      </c>
      <c r="P51" s="492">
        <v>9.0826033414138418</v>
      </c>
      <c r="Q51" s="492">
        <v>9.0198226273053983</v>
      </c>
      <c r="R51" s="492">
        <v>8.9154182924376872</v>
      </c>
      <c r="S51" s="492">
        <v>8.8778922264837803</v>
      </c>
      <c r="T51" s="492">
        <v>8.8280599097640149</v>
      </c>
      <c r="U51" s="492">
        <v>8.733962111750623</v>
      </c>
      <c r="V51" s="492">
        <v>8.7239334536674473</v>
      </c>
      <c r="W51" s="492">
        <v>8.7476747891856288</v>
      </c>
      <c r="X51" s="492">
        <v>8.7337705321015093</v>
      </c>
      <c r="Y51" s="492">
        <v>8.7190179717764771</v>
      </c>
      <c r="Z51" s="492">
        <v>8.7406445487792279</v>
      </c>
      <c r="AA51" s="492">
        <v>8.6664871827112542</v>
      </c>
      <c r="AB51" s="492">
        <v>8.572398456850955</v>
      </c>
      <c r="AC51" s="492">
        <v>8.5516380978578734</v>
      </c>
      <c r="AD51" s="492">
        <v>8.5983237564475843</v>
      </c>
      <c r="AE51" s="492">
        <v>8.5992358085279736</v>
      </c>
      <c r="AF51" s="492">
        <v>8.5997780637091168</v>
      </c>
      <c r="AG51" s="492">
        <v>8.4434412208955116</v>
      </c>
    </row>
    <row r="52" spans="4:33" ht="18" customHeight="1">
      <c r="D52" s="696"/>
      <c r="E52" s="176" t="s">
        <v>10</v>
      </c>
      <c r="F52" s="175"/>
      <c r="G52" s="174" t="s">
        <v>198</v>
      </c>
      <c r="H52" s="173" t="s">
        <v>197</v>
      </c>
      <c r="I52" s="492">
        <v>15.417064579256369</v>
      </c>
      <c r="J52" s="492">
        <v>15.417064579256369</v>
      </c>
      <c r="K52" s="492">
        <v>15.417064579256369</v>
      </c>
      <c r="L52" s="492">
        <v>15.417064579256369</v>
      </c>
      <c r="M52" s="492">
        <v>15.417064579256369</v>
      </c>
      <c r="N52" s="492">
        <v>15.417064579256369</v>
      </c>
      <c r="O52" s="492">
        <v>15.417064579256369</v>
      </c>
      <c r="P52" s="492">
        <v>15.417064579256369</v>
      </c>
      <c r="Q52" s="492">
        <v>15.417064579256369</v>
      </c>
      <c r="R52" s="492">
        <v>15.417064579256369</v>
      </c>
      <c r="S52" s="492">
        <v>15.417064579256369</v>
      </c>
      <c r="T52" s="492">
        <v>15.417064579256369</v>
      </c>
      <c r="U52" s="492">
        <v>15.417064579256369</v>
      </c>
      <c r="V52" s="492">
        <v>15.417064579256369</v>
      </c>
      <c r="W52" s="492">
        <v>14.964334763948496</v>
      </c>
      <c r="X52" s="492">
        <v>19.872128780487802</v>
      </c>
      <c r="Y52" s="492">
        <v>19.830875780506968</v>
      </c>
      <c r="Z52" s="492">
        <v>17.733973746958636</v>
      </c>
      <c r="AA52" s="492">
        <v>18.502395869823157</v>
      </c>
      <c r="AB52" s="492">
        <v>18.646811026786224</v>
      </c>
      <c r="AC52" s="492">
        <v>17.403595915174943</v>
      </c>
      <c r="AD52" s="492">
        <v>17.679346773595039</v>
      </c>
      <c r="AE52" s="492">
        <v>17.939326233400163</v>
      </c>
      <c r="AF52" s="492">
        <v>17.594185634465262</v>
      </c>
      <c r="AG52" s="492">
        <v>17.594185634465262</v>
      </c>
    </row>
    <row r="53" spans="4:33" ht="18" customHeight="1">
      <c r="D53" s="696"/>
      <c r="E53" s="176" t="s">
        <v>9</v>
      </c>
      <c r="F53" s="175"/>
      <c r="G53" s="174" t="s">
        <v>8</v>
      </c>
      <c r="H53" s="173" t="s">
        <v>196</v>
      </c>
      <c r="I53" s="492">
        <v>23.9</v>
      </c>
      <c r="J53" s="492">
        <v>23.9</v>
      </c>
      <c r="K53" s="492">
        <v>23.9</v>
      </c>
      <c r="L53" s="492">
        <v>23.9</v>
      </c>
      <c r="M53" s="492">
        <v>23.9</v>
      </c>
      <c r="N53" s="492">
        <v>23.9</v>
      </c>
      <c r="O53" s="492">
        <v>23.9</v>
      </c>
      <c r="P53" s="492">
        <v>23.9</v>
      </c>
      <c r="Q53" s="492">
        <v>23.9</v>
      </c>
      <c r="R53" s="492">
        <v>23.9</v>
      </c>
      <c r="S53" s="492">
        <v>23.9</v>
      </c>
      <c r="T53" s="492">
        <v>23.9</v>
      </c>
      <c r="U53" s="492">
        <v>23.9</v>
      </c>
      <c r="V53" s="492">
        <v>23.9</v>
      </c>
      <c r="W53" s="492">
        <v>23.9</v>
      </c>
      <c r="X53" s="492">
        <v>23.9</v>
      </c>
      <c r="Y53" s="492">
        <v>23.9</v>
      </c>
      <c r="Z53" s="492">
        <v>23.9</v>
      </c>
      <c r="AA53" s="492">
        <v>23.9</v>
      </c>
      <c r="AB53" s="492">
        <v>23.9</v>
      </c>
      <c r="AC53" s="492">
        <v>23.9</v>
      </c>
      <c r="AD53" s="492">
        <v>23.9</v>
      </c>
      <c r="AE53" s="492">
        <v>23.9</v>
      </c>
      <c r="AF53" s="492">
        <v>23.42057546976293</v>
      </c>
      <c r="AG53" s="492">
        <v>23.42057546976293</v>
      </c>
    </row>
    <row r="54" spans="4:33" ht="18" customHeight="1">
      <c r="D54" s="696"/>
      <c r="E54" s="176" t="s">
        <v>7</v>
      </c>
      <c r="F54" s="175"/>
      <c r="G54" s="174" t="s">
        <v>6</v>
      </c>
      <c r="H54" s="173" t="s">
        <v>195</v>
      </c>
      <c r="I54" s="492">
        <v>23.4</v>
      </c>
      <c r="J54" s="492">
        <v>23.4</v>
      </c>
      <c r="K54" s="492">
        <v>23.4</v>
      </c>
      <c r="L54" s="492">
        <v>23.4</v>
      </c>
      <c r="M54" s="492">
        <v>23.4</v>
      </c>
      <c r="N54" s="492">
        <v>23.4</v>
      </c>
      <c r="O54" s="492">
        <v>23.4</v>
      </c>
      <c r="P54" s="492">
        <v>23.4</v>
      </c>
      <c r="Q54" s="492">
        <v>23.4</v>
      </c>
      <c r="R54" s="492">
        <v>23.4</v>
      </c>
      <c r="S54" s="492">
        <v>23.4</v>
      </c>
      <c r="T54" s="492">
        <v>23.4</v>
      </c>
      <c r="U54" s="492">
        <v>23.4</v>
      </c>
      <c r="V54" s="492">
        <v>23.4</v>
      </c>
      <c r="W54" s="492">
        <v>23.4</v>
      </c>
      <c r="X54" s="492">
        <v>23.4</v>
      </c>
      <c r="Y54" s="492">
        <v>23.4</v>
      </c>
      <c r="Z54" s="492">
        <v>23.4</v>
      </c>
      <c r="AA54" s="492">
        <v>23.4</v>
      </c>
      <c r="AB54" s="492">
        <v>23.4</v>
      </c>
      <c r="AC54" s="492">
        <v>23.4</v>
      </c>
      <c r="AD54" s="492">
        <v>23.4</v>
      </c>
      <c r="AE54" s="492">
        <v>23.4</v>
      </c>
      <c r="AF54" s="492">
        <v>21.437900385711888</v>
      </c>
      <c r="AG54" s="492">
        <v>21.437900385711888</v>
      </c>
    </row>
    <row r="55" spans="4:33" ht="18" customHeight="1">
      <c r="D55" s="696"/>
      <c r="E55" s="176" t="s">
        <v>5</v>
      </c>
      <c r="F55" s="175"/>
      <c r="G55" s="174" t="s">
        <v>4</v>
      </c>
      <c r="H55" s="173" t="s">
        <v>194</v>
      </c>
      <c r="I55" s="492">
        <v>12.6</v>
      </c>
      <c r="J55" s="492">
        <v>12.6</v>
      </c>
      <c r="K55" s="492">
        <v>12.6</v>
      </c>
      <c r="L55" s="492">
        <v>12.6</v>
      </c>
      <c r="M55" s="492">
        <v>12.6</v>
      </c>
      <c r="N55" s="492">
        <v>12.6</v>
      </c>
      <c r="O55" s="492">
        <v>12.6</v>
      </c>
      <c r="P55" s="492">
        <v>12.6</v>
      </c>
      <c r="Q55" s="492">
        <v>12.6</v>
      </c>
      <c r="R55" s="492">
        <v>12.6</v>
      </c>
      <c r="S55" s="492">
        <v>12.6</v>
      </c>
      <c r="T55" s="492">
        <v>12.6</v>
      </c>
      <c r="U55" s="492">
        <v>12.6</v>
      </c>
      <c r="V55" s="492">
        <v>12.6</v>
      </c>
      <c r="W55" s="492">
        <v>12.6</v>
      </c>
      <c r="X55" s="492">
        <v>13.2</v>
      </c>
      <c r="Y55" s="492">
        <v>13.2</v>
      </c>
      <c r="Z55" s="492">
        <v>13.2</v>
      </c>
      <c r="AA55" s="492">
        <v>13.2</v>
      </c>
      <c r="AB55" s="492">
        <v>13.2</v>
      </c>
      <c r="AC55" s="492">
        <v>13.2</v>
      </c>
      <c r="AD55" s="492">
        <v>13.2</v>
      </c>
      <c r="AE55" s="492">
        <v>13.2</v>
      </c>
      <c r="AF55" s="492">
        <v>13.609066783216523</v>
      </c>
      <c r="AG55" s="492">
        <v>13.609066783216523</v>
      </c>
    </row>
    <row r="56" spans="4:33" ht="18" customHeight="1">
      <c r="D56" s="697"/>
      <c r="E56" s="176" t="s">
        <v>3</v>
      </c>
      <c r="F56" s="175"/>
      <c r="G56" s="174" t="s">
        <v>2</v>
      </c>
      <c r="H56" s="173" t="s">
        <v>193</v>
      </c>
      <c r="I56" s="492">
        <v>16.7</v>
      </c>
      <c r="J56" s="492">
        <v>16.7</v>
      </c>
      <c r="K56" s="492">
        <v>16.7</v>
      </c>
      <c r="L56" s="492">
        <v>16.7</v>
      </c>
      <c r="M56" s="492">
        <v>16.7</v>
      </c>
      <c r="N56" s="492">
        <v>16.7</v>
      </c>
      <c r="O56" s="492">
        <v>16.7</v>
      </c>
      <c r="P56" s="492">
        <v>16.7</v>
      </c>
      <c r="Q56" s="492">
        <v>16.7</v>
      </c>
      <c r="R56" s="492">
        <v>16.7</v>
      </c>
      <c r="S56" s="492">
        <v>16.7</v>
      </c>
      <c r="T56" s="492">
        <v>16.7</v>
      </c>
      <c r="U56" s="492">
        <v>16.7</v>
      </c>
      <c r="V56" s="492">
        <v>16.7</v>
      </c>
      <c r="W56" s="492">
        <v>16.7</v>
      </c>
      <c r="X56" s="492">
        <v>16.3</v>
      </c>
      <c r="Y56" s="492">
        <v>16.3</v>
      </c>
      <c r="Z56" s="492">
        <v>16.3</v>
      </c>
      <c r="AA56" s="492">
        <v>16.3</v>
      </c>
      <c r="AB56" s="492">
        <v>16.3</v>
      </c>
      <c r="AC56" s="492">
        <v>16.3</v>
      </c>
      <c r="AD56" s="492">
        <v>16.3</v>
      </c>
      <c r="AE56" s="492">
        <v>16.3</v>
      </c>
      <c r="AF56" s="492">
        <v>17.062152408434127</v>
      </c>
      <c r="AG56" s="492">
        <v>17.062152408434127</v>
      </c>
    </row>
  </sheetData>
  <mergeCells count="10">
    <mergeCell ref="D4:D11"/>
    <mergeCell ref="D12:D17"/>
    <mergeCell ref="D18:D26"/>
    <mergeCell ref="D27:D43"/>
    <mergeCell ref="D44:D48"/>
    <mergeCell ref="D51:D56"/>
    <mergeCell ref="D49:D50"/>
    <mergeCell ref="E29:E37"/>
    <mergeCell ref="E38:E43"/>
    <mergeCell ref="E27:E28"/>
  </mergeCells>
  <phoneticPr fontId="3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F49"/>
  <sheetViews>
    <sheetView topLeftCell="A28" zoomScaleNormal="100" workbookViewId="0">
      <pane xSplit="6" topLeftCell="G1" activePane="topRight" state="frozen"/>
      <selection activeCell="AF27" sqref="AF27"/>
      <selection pane="topRight" activeCell="AF27" sqref="AF27"/>
    </sheetView>
  </sheetViews>
  <sheetFormatPr defaultColWidth="18.7109375" defaultRowHeight="12.75" customHeight="1"/>
  <cols>
    <col min="1" max="1" width="7.5703125" style="109" customWidth="1"/>
    <col min="2" max="2" width="5.5703125" style="109" customWidth="1"/>
    <col min="3" max="3" width="3.7109375" style="108" bestFit="1" customWidth="1"/>
    <col min="4" max="4" width="35.5703125" style="108" customWidth="1"/>
    <col min="5" max="5" width="5.28515625" style="107" customWidth="1"/>
    <col min="6" max="6" width="8.7109375" style="107" bestFit="1" customWidth="1"/>
    <col min="7" max="7" width="9.140625" style="185" bestFit="1" customWidth="1"/>
    <col min="8" max="11" width="6.5703125" style="185" customWidth="1"/>
    <col min="12" max="12" width="9" style="185" customWidth="1"/>
    <col min="13" max="30" width="6.5703125" style="185" customWidth="1"/>
    <col min="31" max="31" width="6.5703125" style="184" customWidth="1"/>
    <col min="32" max="32" width="27.140625" style="184" customWidth="1"/>
    <col min="33" max="16384" width="18.7109375" style="184"/>
  </cols>
  <sheetData>
    <row r="1" spans="1:32" ht="14.25">
      <c r="H1" s="541"/>
      <c r="I1" s="542"/>
      <c r="J1" s="542"/>
      <c r="K1" s="542"/>
      <c r="L1" s="542"/>
      <c r="M1" s="541"/>
      <c r="N1" s="542"/>
      <c r="O1" s="542"/>
      <c r="P1" s="542"/>
      <c r="Q1" s="542"/>
      <c r="R1" s="541"/>
      <c r="S1" s="542"/>
      <c r="T1" s="542"/>
      <c r="U1" s="542"/>
      <c r="V1" s="543"/>
    </row>
    <row r="2" spans="1:32" ht="15">
      <c r="A2" s="106"/>
      <c r="B2" s="523" t="s">
        <v>505</v>
      </c>
      <c r="C2" s="524">
        <v>22</v>
      </c>
      <c r="D2" s="524" t="s">
        <v>506</v>
      </c>
      <c r="F2" s="105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AE2" s="242"/>
    </row>
    <row r="3" spans="1:32" s="214" customFormat="1" ht="13.5" customHeight="1">
      <c r="D3" s="241" t="s">
        <v>245</v>
      </c>
      <c r="E3" s="240"/>
      <c r="F3" s="239" t="s">
        <v>244</v>
      </c>
      <c r="G3" s="238" t="s">
        <v>250</v>
      </c>
      <c r="H3" s="219"/>
      <c r="I3" s="219"/>
      <c r="J3" s="219"/>
      <c r="K3" s="219"/>
      <c r="L3" s="219" t="s">
        <v>249</v>
      </c>
      <c r="M3" s="219"/>
      <c r="N3" s="219"/>
      <c r="O3" s="219"/>
      <c r="P3" s="219"/>
      <c r="Q3" s="219">
        <v>2000</v>
      </c>
      <c r="R3" s="219">
        <f t="shared" ref="R3:AE3" si="0">Q3+1</f>
        <v>2001</v>
      </c>
      <c r="S3" s="219">
        <f t="shared" si="0"/>
        <v>2002</v>
      </c>
      <c r="T3" s="219">
        <f t="shared" si="0"/>
        <v>2003</v>
      </c>
      <c r="U3" s="219">
        <f t="shared" si="0"/>
        <v>2004</v>
      </c>
      <c r="V3" s="219">
        <f t="shared" si="0"/>
        <v>2005</v>
      </c>
      <c r="W3" s="219">
        <f t="shared" si="0"/>
        <v>2006</v>
      </c>
      <c r="X3" s="219">
        <f t="shared" si="0"/>
        <v>2007</v>
      </c>
      <c r="Y3" s="219">
        <f t="shared" si="0"/>
        <v>2008</v>
      </c>
      <c r="Z3" s="219">
        <f t="shared" si="0"/>
        <v>2009</v>
      </c>
      <c r="AA3" s="219">
        <f t="shared" si="0"/>
        <v>2010</v>
      </c>
      <c r="AB3" s="219">
        <f t="shared" si="0"/>
        <v>2011</v>
      </c>
      <c r="AC3" s="219">
        <f t="shared" si="0"/>
        <v>2012</v>
      </c>
      <c r="AD3" s="219">
        <f t="shared" si="0"/>
        <v>2013</v>
      </c>
      <c r="AE3" s="219">
        <f t="shared" si="0"/>
        <v>2014</v>
      </c>
    </row>
    <row r="4" spans="1:32" s="214" customFormat="1" ht="13.5" customHeight="1">
      <c r="D4" s="237" t="s">
        <v>247</v>
      </c>
      <c r="E4" s="236"/>
      <c r="F4" s="235" t="s">
        <v>248</v>
      </c>
      <c r="G4" s="233">
        <v>0.23799999999999999</v>
      </c>
      <c r="H4" s="234"/>
      <c r="I4" s="234"/>
      <c r="J4" s="234"/>
      <c r="K4" s="234"/>
      <c r="L4" s="233">
        <v>0.18</v>
      </c>
      <c r="M4" s="234"/>
      <c r="N4" s="234"/>
      <c r="O4" s="234"/>
      <c r="P4" s="234"/>
      <c r="Q4" s="233">
        <v>0.1188515443475104</v>
      </c>
      <c r="R4" s="233">
        <v>6.1804088709190838E-2</v>
      </c>
      <c r="S4" s="233">
        <v>5.183358015633157E-2</v>
      </c>
      <c r="T4" s="233">
        <v>4.2118800855164874E-2</v>
      </c>
      <c r="U4" s="233">
        <v>5.4522188336748462E-2</v>
      </c>
      <c r="V4" s="233">
        <v>4.3334587137674421E-2</v>
      </c>
      <c r="W4" s="233">
        <v>3.9352334991184713E-2</v>
      </c>
      <c r="X4" s="233">
        <v>3.992049673462892E-2</v>
      </c>
      <c r="Y4" s="233">
        <v>3.6713361907965661E-2</v>
      </c>
      <c r="Z4" s="233">
        <v>3.2186219805099052E-2</v>
      </c>
      <c r="AA4" s="233">
        <v>3.1387731607420921E-2</v>
      </c>
      <c r="AB4" s="233">
        <v>4.1511759057076776E-2</v>
      </c>
      <c r="AC4" s="233">
        <v>4.4809666477995433E-2</v>
      </c>
      <c r="AD4" s="233">
        <v>3.8740220351799838E-2</v>
      </c>
      <c r="AE4" s="233">
        <v>3.8740220351799838E-2</v>
      </c>
    </row>
    <row r="5" spans="1:32" s="214" customFormat="1" ht="13.5" customHeight="1">
      <c r="D5" s="525" t="s">
        <v>509</v>
      </c>
      <c r="E5" s="226"/>
      <c r="F5" s="232"/>
      <c r="G5" s="231"/>
      <c r="H5" s="230"/>
      <c r="Q5" s="229"/>
      <c r="R5" s="228"/>
    </row>
    <row r="6" spans="1:32" s="214" customFormat="1" ht="13.5" customHeight="1">
      <c r="E6" s="226"/>
      <c r="F6" s="232"/>
      <c r="G6" s="231"/>
      <c r="H6" s="230"/>
      <c r="Q6" s="528"/>
      <c r="R6" s="529"/>
    </row>
    <row r="7" spans="1:32" s="214" customFormat="1" ht="13.5" customHeight="1">
      <c r="E7" s="226"/>
      <c r="F7" s="232"/>
      <c r="G7" s="231"/>
      <c r="H7" s="230"/>
      <c r="Q7" s="528"/>
      <c r="R7" s="529"/>
    </row>
    <row r="8" spans="1:32" s="214" customFormat="1" ht="13.5" customHeight="1">
      <c r="E8" s="226"/>
      <c r="F8" s="232"/>
      <c r="G8" s="231"/>
      <c r="H8" s="230"/>
      <c r="Q8" s="528"/>
      <c r="R8" s="529"/>
    </row>
    <row r="9" spans="1:32" s="214" customFormat="1" ht="13.5" customHeight="1">
      <c r="B9" s="143" t="s">
        <v>129</v>
      </c>
      <c r="C9" s="105">
        <f>C2+1</f>
        <v>23</v>
      </c>
      <c r="D9" s="227" t="s">
        <v>246</v>
      </c>
      <c r="E9" s="226"/>
      <c r="F9" s="225"/>
      <c r="G9" s="223"/>
    </row>
    <row r="10" spans="1:32" s="214" customFormat="1" ht="13.5" customHeight="1">
      <c r="D10" s="222" t="s">
        <v>245</v>
      </c>
      <c r="E10" s="221"/>
      <c r="F10" s="220" t="s">
        <v>244</v>
      </c>
      <c r="G10" s="219">
        <v>1990</v>
      </c>
      <c r="H10" s="219">
        <f t="shared" ref="H10:AE10" si="1">G10+1</f>
        <v>1991</v>
      </c>
      <c r="I10" s="219">
        <f t="shared" si="1"/>
        <v>1992</v>
      </c>
      <c r="J10" s="219">
        <f t="shared" si="1"/>
        <v>1993</v>
      </c>
      <c r="K10" s="219">
        <f t="shared" si="1"/>
        <v>1994</v>
      </c>
      <c r="L10" s="219">
        <f t="shared" si="1"/>
        <v>1995</v>
      </c>
      <c r="M10" s="219">
        <f t="shared" si="1"/>
        <v>1996</v>
      </c>
      <c r="N10" s="219">
        <f t="shared" si="1"/>
        <v>1997</v>
      </c>
      <c r="O10" s="219">
        <f t="shared" si="1"/>
        <v>1998</v>
      </c>
      <c r="P10" s="219">
        <f t="shared" si="1"/>
        <v>1999</v>
      </c>
      <c r="Q10" s="219">
        <f t="shared" si="1"/>
        <v>2000</v>
      </c>
      <c r="R10" s="219">
        <f t="shared" si="1"/>
        <v>2001</v>
      </c>
      <c r="S10" s="219">
        <f t="shared" si="1"/>
        <v>2002</v>
      </c>
      <c r="T10" s="219">
        <f t="shared" si="1"/>
        <v>2003</v>
      </c>
      <c r="U10" s="219">
        <f t="shared" si="1"/>
        <v>2004</v>
      </c>
      <c r="V10" s="219">
        <f t="shared" si="1"/>
        <v>2005</v>
      </c>
      <c r="W10" s="219">
        <f t="shared" si="1"/>
        <v>2006</v>
      </c>
      <c r="X10" s="219">
        <f t="shared" si="1"/>
        <v>2007</v>
      </c>
      <c r="Y10" s="219">
        <f t="shared" si="1"/>
        <v>2008</v>
      </c>
      <c r="Z10" s="219">
        <f t="shared" si="1"/>
        <v>2009</v>
      </c>
      <c r="AA10" s="219">
        <f t="shared" si="1"/>
        <v>2010</v>
      </c>
      <c r="AB10" s="219">
        <f t="shared" si="1"/>
        <v>2011</v>
      </c>
      <c r="AC10" s="219">
        <f t="shared" si="1"/>
        <v>2012</v>
      </c>
      <c r="AD10" s="219">
        <f t="shared" si="1"/>
        <v>2013</v>
      </c>
      <c r="AE10" s="219">
        <f t="shared" si="1"/>
        <v>2014</v>
      </c>
    </row>
    <row r="11" spans="1:32" s="214" customFormat="1" ht="13.5" customHeight="1">
      <c r="D11" s="218" t="s">
        <v>243</v>
      </c>
      <c r="E11" s="217"/>
      <c r="F11" s="216" t="s">
        <v>242</v>
      </c>
      <c r="G11" s="215">
        <v>47337.919999999998</v>
      </c>
      <c r="H11" s="215">
        <v>46023.447</v>
      </c>
      <c r="I11" s="215">
        <v>42756.035000000003</v>
      </c>
      <c r="J11" s="215">
        <v>42602.311999999998</v>
      </c>
      <c r="K11" s="215">
        <v>42424.906999999999</v>
      </c>
      <c r="L11" s="215">
        <v>42278.856</v>
      </c>
      <c r="M11" s="215">
        <v>41162.097000000002</v>
      </c>
      <c r="N11" s="215">
        <v>41007.858999999997</v>
      </c>
      <c r="O11" s="215">
        <v>38402.504999999997</v>
      </c>
      <c r="P11" s="215">
        <v>37027.930999999997</v>
      </c>
      <c r="Q11" s="215">
        <v>38511.464</v>
      </c>
      <c r="R11" s="215">
        <v>38283.697</v>
      </c>
      <c r="S11" s="215">
        <v>38583.762999999999</v>
      </c>
      <c r="T11" s="215">
        <v>38589.213000000003</v>
      </c>
      <c r="U11" s="215">
        <v>38215.374000000003</v>
      </c>
      <c r="V11" s="215">
        <v>38008.792999999998</v>
      </c>
      <c r="W11" s="215">
        <v>38719.805</v>
      </c>
      <c r="X11" s="215">
        <v>38867.197999999997</v>
      </c>
      <c r="Y11" s="215">
        <v>36550.544999999998</v>
      </c>
      <c r="Z11" s="215">
        <v>34140.233999999997</v>
      </c>
      <c r="AA11" s="215">
        <v>37035.625999999997</v>
      </c>
      <c r="AB11" s="215">
        <v>34875.284</v>
      </c>
      <c r="AC11" s="215">
        <v>35024.125</v>
      </c>
      <c r="AD11" s="215">
        <v>35082.106</v>
      </c>
      <c r="AE11" s="215">
        <v>33785.197999999997</v>
      </c>
    </row>
    <row r="12" spans="1:32" s="214" customFormat="1" ht="13.5" customHeight="1">
      <c r="D12" s="530"/>
      <c r="E12" s="530"/>
      <c r="F12" s="531"/>
      <c r="G12" s="532"/>
      <c r="H12" s="532"/>
      <c r="I12" s="532"/>
      <c r="J12" s="532"/>
      <c r="K12" s="532"/>
      <c r="L12" s="532"/>
      <c r="M12" s="532"/>
      <c r="N12" s="532"/>
      <c r="O12" s="532"/>
      <c r="P12" s="532"/>
      <c r="Q12" s="532"/>
      <c r="R12" s="532"/>
      <c r="S12" s="532"/>
      <c r="T12" s="532"/>
      <c r="U12" s="532"/>
      <c r="V12" s="532"/>
      <c r="W12" s="532"/>
      <c r="X12" s="532"/>
      <c r="Y12" s="532"/>
      <c r="Z12" s="532"/>
      <c r="AA12" s="532"/>
      <c r="AB12" s="532"/>
      <c r="AC12" s="532"/>
      <c r="AD12" s="532"/>
      <c r="AE12" s="532"/>
    </row>
    <row r="13" spans="1:32" s="214" customFormat="1" ht="13.5" customHeight="1">
      <c r="D13" s="530"/>
      <c r="E13" s="530"/>
      <c r="F13" s="531"/>
      <c r="G13" s="532"/>
      <c r="H13" s="532"/>
      <c r="I13" s="532"/>
      <c r="J13" s="532"/>
      <c r="K13" s="532"/>
      <c r="L13" s="532"/>
      <c r="M13" s="532"/>
      <c r="N13" s="532"/>
      <c r="O13" s="532"/>
      <c r="P13" s="532"/>
      <c r="Q13" s="532"/>
      <c r="R13" s="532"/>
      <c r="S13" s="532"/>
      <c r="T13" s="532"/>
      <c r="U13" s="532"/>
      <c r="V13" s="532"/>
      <c r="W13" s="532"/>
      <c r="X13" s="532"/>
      <c r="Y13" s="532"/>
      <c r="Z13" s="532"/>
      <c r="AA13" s="532"/>
      <c r="AB13" s="532"/>
      <c r="AC13" s="532"/>
      <c r="AD13" s="532"/>
      <c r="AE13" s="532"/>
    </row>
    <row r="14" spans="1:32" ht="14.25">
      <c r="E14" s="189"/>
    </row>
    <row r="15" spans="1:32" ht="15">
      <c r="A15" s="184"/>
      <c r="B15" s="143" t="s">
        <v>129</v>
      </c>
      <c r="C15" s="105">
        <f>C9+3</f>
        <v>26</v>
      </c>
      <c r="D15" s="190" t="s">
        <v>415</v>
      </c>
      <c r="E15" s="191"/>
      <c r="F15" s="190"/>
    </row>
    <row r="16" spans="1:32" ht="14.25">
      <c r="A16" s="184"/>
      <c r="B16" s="184"/>
      <c r="D16" s="188" t="s">
        <v>218</v>
      </c>
      <c r="E16" s="187"/>
      <c r="F16" s="186" t="s">
        <v>217</v>
      </c>
      <c r="G16" s="186">
        <v>1990</v>
      </c>
      <c r="H16" s="186">
        <v>1991</v>
      </c>
      <c r="I16" s="186">
        <v>1992</v>
      </c>
      <c r="J16" s="186">
        <v>1993</v>
      </c>
      <c r="K16" s="186">
        <v>1994</v>
      </c>
      <c r="L16" s="186">
        <v>1995</v>
      </c>
      <c r="M16" s="186">
        <v>1996</v>
      </c>
      <c r="N16" s="186">
        <v>1997</v>
      </c>
      <c r="O16" s="186">
        <v>1998</v>
      </c>
      <c r="P16" s="186">
        <v>1999</v>
      </c>
      <c r="Q16" s="186">
        <v>2000</v>
      </c>
      <c r="R16" s="186">
        <v>2001</v>
      </c>
      <c r="S16" s="186">
        <v>2002</v>
      </c>
      <c r="T16" s="186">
        <v>2003</v>
      </c>
      <c r="U16" s="186">
        <v>2004</v>
      </c>
      <c r="V16" s="186">
        <f t="shared" ref="V16:AD16" si="2">U16+1</f>
        <v>2005</v>
      </c>
      <c r="W16" s="186">
        <f t="shared" si="2"/>
        <v>2006</v>
      </c>
      <c r="X16" s="186">
        <f t="shared" si="2"/>
        <v>2007</v>
      </c>
      <c r="Y16" s="186">
        <f t="shared" si="2"/>
        <v>2008</v>
      </c>
      <c r="Z16" s="186">
        <f t="shared" si="2"/>
        <v>2009</v>
      </c>
      <c r="AA16" s="186">
        <f t="shared" si="2"/>
        <v>2010</v>
      </c>
      <c r="AB16" s="186">
        <f t="shared" si="2"/>
        <v>2011</v>
      </c>
      <c r="AC16" s="186">
        <f t="shared" si="2"/>
        <v>2012</v>
      </c>
      <c r="AD16" s="186">
        <f t="shared" si="2"/>
        <v>2013</v>
      </c>
      <c r="AE16" s="186">
        <v>2014</v>
      </c>
      <c r="AF16" s="213" t="s">
        <v>216</v>
      </c>
    </row>
    <row r="17" spans="1:32" ht="14.25" customHeight="1">
      <c r="A17" s="184"/>
      <c r="B17" s="184"/>
      <c r="D17" s="719" t="s">
        <v>413</v>
      </c>
      <c r="E17" s="721"/>
      <c r="F17" s="493" t="s">
        <v>238</v>
      </c>
      <c r="G17" s="494">
        <v>40.968037501797987</v>
      </c>
      <c r="H17" s="494">
        <v>40.952823487086505</v>
      </c>
      <c r="I17" s="494">
        <v>40.931441989014004</v>
      </c>
      <c r="J17" s="494">
        <v>40.923060619785993</v>
      </c>
      <c r="K17" s="494">
        <v>40.920620613155094</v>
      </c>
      <c r="L17" s="494">
        <v>40.922814483660638</v>
      </c>
      <c r="M17" s="494">
        <v>40.920219280231493</v>
      </c>
      <c r="N17" s="494">
        <v>40.920285583382515</v>
      </c>
      <c r="O17" s="494">
        <v>40.919456910305385</v>
      </c>
      <c r="P17" s="494">
        <v>40.91986840694711</v>
      </c>
      <c r="Q17" s="494">
        <v>40.926513577383531</v>
      </c>
      <c r="R17" s="494">
        <v>40.927303837809355</v>
      </c>
      <c r="S17" s="494">
        <v>40.930793776821474</v>
      </c>
      <c r="T17" s="494">
        <v>40.93263437429944</v>
      </c>
      <c r="U17" s="494">
        <v>40.936524014057888</v>
      </c>
      <c r="V17" s="494">
        <v>40.942861573662171</v>
      </c>
      <c r="W17" s="494">
        <v>40.950147769441728</v>
      </c>
      <c r="X17" s="494">
        <v>40.957045746052778</v>
      </c>
      <c r="Y17" s="494">
        <v>40.964302350025605</v>
      </c>
      <c r="Z17" s="494">
        <v>40.961381234883362</v>
      </c>
      <c r="AA17" s="494">
        <v>40.962917876195704</v>
      </c>
      <c r="AB17" s="494">
        <v>40.965127640881192</v>
      </c>
      <c r="AC17" s="494">
        <v>40.973791016779359</v>
      </c>
      <c r="AD17" s="494">
        <v>42.441952847768462</v>
      </c>
      <c r="AE17" s="494">
        <v>42.443240119544093</v>
      </c>
      <c r="AF17" s="710" t="s">
        <v>236</v>
      </c>
    </row>
    <row r="18" spans="1:32" ht="14.25" customHeight="1">
      <c r="A18" s="184"/>
      <c r="B18" s="184"/>
      <c r="D18" s="720"/>
      <c r="E18" s="721"/>
      <c r="F18" s="493" t="s">
        <v>214</v>
      </c>
      <c r="G18" s="495">
        <v>1.2357434624775467</v>
      </c>
      <c r="H18" s="495">
        <v>1.2352845530358405</v>
      </c>
      <c r="I18" s="495">
        <v>1.2346396100980708</v>
      </c>
      <c r="J18" s="495">
        <v>1.2343867978360805</v>
      </c>
      <c r="K18" s="495">
        <v>1.2343131984540647</v>
      </c>
      <c r="L18" s="495">
        <v>1.2343793734846511</v>
      </c>
      <c r="M18" s="495">
        <v>1.2343010928086187</v>
      </c>
      <c r="N18" s="495">
        <v>1.2343030927502905</v>
      </c>
      <c r="O18" s="495">
        <v>1.2342780969877392</v>
      </c>
      <c r="P18" s="495">
        <v>1.2342905092075047</v>
      </c>
      <c r="Q18" s="495">
        <v>1.2344909514650451</v>
      </c>
      <c r="R18" s="495">
        <v>1.2345147885637793</v>
      </c>
      <c r="S18" s="495">
        <v>1.2346200576853104</v>
      </c>
      <c r="T18" s="495">
        <v>1.2346755767298909</v>
      </c>
      <c r="U18" s="495">
        <v>1.2347929022645274</v>
      </c>
      <c r="V18" s="495">
        <v>1.2349840658722231</v>
      </c>
      <c r="W18" s="495">
        <v>1.2352038437612791</v>
      </c>
      <c r="X18" s="495">
        <v>1.2354119115629416</v>
      </c>
      <c r="Y18" s="495">
        <v>1.2356307968566005</v>
      </c>
      <c r="Z18" s="495">
        <v>1.2355426855102853</v>
      </c>
      <c r="AA18" s="495">
        <v>1.2355890361429174</v>
      </c>
      <c r="AB18" s="495">
        <v>1.2356556905991771</v>
      </c>
      <c r="AC18" s="495">
        <v>1.2359170091973324</v>
      </c>
      <c r="AD18" s="495">
        <v>1.2802020542016048</v>
      </c>
      <c r="AE18" s="495">
        <v>1.2802408829514833</v>
      </c>
      <c r="AF18" s="711"/>
    </row>
    <row r="19" spans="1:32" ht="21" customHeight="1">
      <c r="A19" s="184"/>
      <c r="B19" s="184"/>
      <c r="D19" s="722" t="s">
        <v>416</v>
      </c>
      <c r="E19" s="721"/>
      <c r="F19" s="493" t="s">
        <v>238</v>
      </c>
      <c r="G19" s="494">
        <v>1.1948082534164246</v>
      </c>
      <c r="H19" s="494">
        <v>1.1950821212563667</v>
      </c>
      <c r="I19" s="494">
        <v>1.1952756244883724</v>
      </c>
      <c r="J19" s="494">
        <v>1.1946937269140998</v>
      </c>
      <c r="K19" s="494">
        <v>1.1945090237907461</v>
      </c>
      <c r="L19" s="494">
        <v>1.1956263730276309</v>
      </c>
      <c r="M19" s="494">
        <v>1.1952662330431127</v>
      </c>
      <c r="N19" s="494">
        <v>1.1935290682438184</v>
      </c>
      <c r="O19" s="494">
        <v>1.1946206221144422</v>
      </c>
      <c r="P19" s="494">
        <v>1.1944235753673524</v>
      </c>
      <c r="Q19" s="494">
        <v>1.1926410498934477</v>
      </c>
      <c r="R19" s="494">
        <v>1.1920338074363743</v>
      </c>
      <c r="S19" s="494">
        <v>1.1972541382667965</v>
      </c>
      <c r="T19" s="494">
        <v>1.1985413742360349</v>
      </c>
      <c r="U19" s="494">
        <v>1.2058726981728372</v>
      </c>
      <c r="V19" s="494">
        <v>1.2059581828801538</v>
      </c>
      <c r="W19" s="494">
        <v>1.2029956652877694</v>
      </c>
      <c r="X19" s="494">
        <v>1.199747593645786</v>
      </c>
      <c r="Y19" s="494">
        <v>1.2001641017650111</v>
      </c>
      <c r="Z19" s="494">
        <v>1.2010173559110449</v>
      </c>
      <c r="AA19" s="494">
        <v>1.1964175799982815</v>
      </c>
      <c r="AB19" s="494">
        <v>1.199809898831437</v>
      </c>
      <c r="AC19" s="494">
        <v>1.2003693717658499</v>
      </c>
      <c r="AD19" s="494">
        <v>1.197103588814604</v>
      </c>
      <c r="AE19" s="494">
        <v>1.197103588814604</v>
      </c>
      <c r="AF19" s="711"/>
    </row>
    <row r="20" spans="1:32" ht="21" customHeight="1">
      <c r="A20" s="184"/>
      <c r="B20" s="184"/>
      <c r="D20" s="720"/>
      <c r="E20" s="721"/>
      <c r="F20" s="493" t="s">
        <v>237</v>
      </c>
      <c r="G20" s="495">
        <v>2.9327111674766786</v>
      </c>
      <c r="H20" s="495">
        <v>2.9333833885383545</v>
      </c>
      <c r="I20" s="495">
        <v>2.9338583510169145</v>
      </c>
      <c r="J20" s="495">
        <v>2.932430056970972</v>
      </c>
      <c r="K20" s="495">
        <v>2.9319766947591042</v>
      </c>
      <c r="L20" s="495">
        <v>2.9347192792496393</v>
      </c>
      <c r="M20" s="495">
        <v>2.9338352992876406</v>
      </c>
      <c r="N20" s="495">
        <v>2.9295713493257365</v>
      </c>
      <c r="O20" s="495">
        <v>2.9322506179172674</v>
      </c>
      <c r="P20" s="495">
        <v>2.9317669577198653</v>
      </c>
      <c r="Q20" s="495">
        <v>2.9273916679202809</v>
      </c>
      <c r="R20" s="495">
        <v>2.9259011637074646</v>
      </c>
      <c r="S20" s="495">
        <v>2.9387147030185004</v>
      </c>
      <c r="T20" s="495">
        <v>2.9418742822157222</v>
      </c>
      <c r="U20" s="495">
        <v>2.9598693500606004</v>
      </c>
      <c r="V20" s="495">
        <v>2.9600791761603773</v>
      </c>
      <c r="W20" s="495">
        <v>2.9528075420699795</v>
      </c>
      <c r="X20" s="495">
        <v>2.9448350025851111</v>
      </c>
      <c r="Y20" s="495">
        <v>2.9458573406959365</v>
      </c>
      <c r="Z20" s="495">
        <v>2.9479516917816557</v>
      </c>
      <c r="AA20" s="495">
        <v>2.9366613327230544</v>
      </c>
      <c r="AB20" s="495">
        <v>2.9449879334953453</v>
      </c>
      <c r="AC20" s="495">
        <v>2.9463611852434495</v>
      </c>
      <c r="AD20" s="495">
        <v>2.938345172544937</v>
      </c>
      <c r="AE20" s="495">
        <v>2.938345172544937</v>
      </c>
      <c r="AF20" s="712"/>
    </row>
    <row r="21" spans="1:32" ht="14.25">
      <c r="A21" s="184"/>
      <c r="B21" s="184"/>
      <c r="D21" s="720" t="s">
        <v>414</v>
      </c>
      <c r="E21" s="721"/>
      <c r="F21" s="496" t="s">
        <v>241</v>
      </c>
      <c r="G21" s="497">
        <v>6.6499999999999995</v>
      </c>
      <c r="H21" s="497">
        <v>6.6499999999999995</v>
      </c>
      <c r="I21" s="497">
        <v>6.6499999999999995</v>
      </c>
      <c r="J21" s="497">
        <v>6.6499999999999995</v>
      </c>
      <c r="K21" s="497">
        <v>6.6499999999999995</v>
      </c>
      <c r="L21" s="497">
        <v>6.6499999999999995</v>
      </c>
      <c r="M21" s="497">
        <v>6.6499999999999995</v>
      </c>
      <c r="N21" s="497">
        <v>6.6499999999999995</v>
      </c>
      <c r="O21" s="497">
        <v>6.6499999999999995</v>
      </c>
      <c r="P21" s="497">
        <v>6.6499999999999995</v>
      </c>
      <c r="Q21" s="497">
        <v>6.6499999999999995</v>
      </c>
      <c r="R21" s="497">
        <v>6.6499999999999995</v>
      </c>
      <c r="S21" s="497">
        <v>6.6499999999999995</v>
      </c>
      <c r="T21" s="497">
        <v>6.6499999999999995</v>
      </c>
      <c r="U21" s="497">
        <v>6.6499999999999995</v>
      </c>
      <c r="V21" s="497">
        <v>6.6499999999999995</v>
      </c>
      <c r="W21" s="497">
        <v>6.6499999999999995</v>
      </c>
      <c r="X21" s="497">
        <v>6.6499999999999995</v>
      </c>
      <c r="Y21" s="497">
        <v>6.6499999999999995</v>
      </c>
      <c r="Z21" s="497">
        <v>6.6499999999999995</v>
      </c>
      <c r="AA21" s="497">
        <v>6.6499999999999995</v>
      </c>
      <c r="AB21" s="497">
        <v>6.6499999999999995</v>
      </c>
      <c r="AC21" s="497">
        <v>6.6499999999999995</v>
      </c>
      <c r="AD21" s="497">
        <v>6.6499999999999995</v>
      </c>
      <c r="AE21" s="497">
        <v>6.6499999999999995</v>
      </c>
      <c r="AF21" s="713" t="s">
        <v>239</v>
      </c>
    </row>
    <row r="22" spans="1:32" ht="14.25">
      <c r="A22" s="184"/>
      <c r="B22" s="184"/>
      <c r="D22" s="720"/>
      <c r="E22" s="721"/>
      <c r="F22" s="496" t="s">
        <v>240</v>
      </c>
      <c r="G22" s="497">
        <v>1.9</v>
      </c>
      <c r="H22" s="497">
        <v>1.9</v>
      </c>
      <c r="I22" s="497">
        <v>1.9</v>
      </c>
      <c r="J22" s="497">
        <v>1.9</v>
      </c>
      <c r="K22" s="497">
        <v>1.9</v>
      </c>
      <c r="L22" s="497">
        <v>1.9</v>
      </c>
      <c r="M22" s="497">
        <v>1.9</v>
      </c>
      <c r="N22" s="497">
        <v>1.9</v>
      </c>
      <c r="O22" s="497">
        <v>1.9</v>
      </c>
      <c r="P22" s="497">
        <v>1.9</v>
      </c>
      <c r="Q22" s="497">
        <v>1.9</v>
      </c>
      <c r="R22" s="497">
        <v>1.9</v>
      </c>
      <c r="S22" s="497">
        <v>1.9</v>
      </c>
      <c r="T22" s="497">
        <v>1.9</v>
      </c>
      <c r="U22" s="497">
        <v>1.9</v>
      </c>
      <c r="V22" s="497">
        <v>1.9</v>
      </c>
      <c r="W22" s="497">
        <v>1.9</v>
      </c>
      <c r="X22" s="497">
        <v>1.9</v>
      </c>
      <c r="Y22" s="497">
        <v>1.9</v>
      </c>
      <c r="Z22" s="497">
        <v>1.9</v>
      </c>
      <c r="AA22" s="497">
        <v>1.9</v>
      </c>
      <c r="AB22" s="497">
        <v>1.9</v>
      </c>
      <c r="AC22" s="497">
        <v>1.9</v>
      </c>
      <c r="AD22" s="497">
        <v>1.9</v>
      </c>
      <c r="AE22" s="497">
        <v>1.9</v>
      </c>
      <c r="AF22" s="714"/>
    </row>
    <row r="23" spans="1:32" ht="14.25">
      <c r="A23" s="184"/>
      <c r="B23" s="184"/>
      <c r="D23" s="224"/>
      <c r="E23" s="224"/>
      <c r="F23" s="533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34"/>
      <c r="AC23" s="534"/>
      <c r="AD23" s="534"/>
      <c r="AE23" s="534"/>
      <c r="AF23" s="535"/>
    </row>
    <row r="24" spans="1:32" ht="14.25">
      <c r="A24" s="184"/>
      <c r="B24" s="184"/>
      <c r="D24" s="224"/>
      <c r="E24" s="224"/>
      <c r="F24" s="533"/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4"/>
      <c r="Y24" s="534"/>
      <c r="Z24" s="534"/>
      <c r="AA24" s="534"/>
      <c r="AB24" s="534"/>
      <c r="AC24" s="534"/>
      <c r="AD24" s="534"/>
      <c r="AE24" s="534"/>
      <c r="AF24" s="535"/>
    </row>
    <row r="25" spans="1:32" ht="14.25">
      <c r="E25" s="189"/>
    </row>
    <row r="26" spans="1:32" ht="15">
      <c r="A26" s="184"/>
      <c r="B26" s="143" t="s">
        <v>129</v>
      </c>
      <c r="C26" s="105">
        <f>C15+4</f>
        <v>30</v>
      </c>
      <c r="D26" s="526" t="s">
        <v>507</v>
      </c>
      <c r="E26" s="184"/>
      <c r="F26" s="212"/>
    </row>
    <row r="27" spans="1:32" ht="15">
      <c r="A27" s="184"/>
      <c r="B27" s="184"/>
      <c r="C27" s="184"/>
      <c r="D27" s="211" t="s">
        <v>235</v>
      </c>
      <c r="E27" s="209"/>
      <c r="F27" s="210" t="s">
        <v>0</v>
      </c>
      <c r="G27" s="208">
        <v>1990</v>
      </c>
      <c r="H27" s="208">
        <v>1991</v>
      </c>
      <c r="I27" s="208">
        <v>1992</v>
      </c>
      <c r="J27" s="208">
        <v>1993</v>
      </c>
      <c r="K27" s="208">
        <v>1994</v>
      </c>
      <c r="L27" s="208">
        <v>1995</v>
      </c>
      <c r="M27" s="208">
        <v>1996</v>
      </c>
      <c r="N27" s="208">
        <v>1997</v>
      </c>
      <c r="O27" s="208">
        <v>1998</v>
      </c>
      <c r="P27" s="208">
        <v>1999</v>
      </c>
      <c r="Q27" s="208">
        <v>2000</v>
      </c>
      <c r="R27" s="208">
        <v>2001</v>
      </c>
      <c r="S27" s="208">
        <v>2002</v>
      </c>
      <c r="T27" s="208">
        <v>2003</v>
      </c>
      <c r="U27" s="208">
        <v>2004</v>
      </c>
      <c r="V27" s="208">
        <v>2005</v>
      </c>
      <c r="W27" s="208">
        <v>2006</v>
      </c>
      <c r="X27" s="208">
        <v>2007</v>
      </c>
      <c r="Y27" s="208">
        <v>2008</v>
      </c>
      <c r="Z27" s="208">
        <v>2009</v>
      </c>
      <c r="AA27" s="208">
        <v>2010</v>
      </c>
      <c r="AB27" s="208">
        <v>2011</v>
      </c>
      <c r="AC27" s="208">
        <v>2012</v>
      </c>
      <c r="AD27" s="208">
        <v>2013</v>
      </c>
      <c r="AE27" s="208">
        <v>2014</v>
      </c>
    </row>
    <row r="28" spans="1:32" ht="16.5">
      <c r="A28" s="184"/>
      <c r="B28" s="184"/>
      <c r="C28" s="184"/>
      <c r="D28" s="195" t="s">
        <v>234</v>
      </c>
      <c r="E28" s="194" t="s">
        <v>233</v>
      </c>
      <c r="F28" s="193" t="s">
        <v>231</v>
      </c>
      <c r="G28" s="207">
        <v>5.1444382216703044</v>
      </c>
      <c r="H28" s="207">
        <v>5.1572084715814945</v>
      </c>
      <c r="I28" s="207">
        <v>5.2306934333850208</v>
      </c>
      <c r="J28" s="207">
        <v>5.1488896780558564</v>
      </c>
      <c r="K28" s="207">
        <v>5.5275419013609284</v>
      </c>
      <c r="L28" s="207">
        <v>5.3510527698039629</v>
      </c>
      <c r="M28" s="207">
        <v>5.6856489368356318</v>
      </c>
      <c r="N28" s="207">
        <v>5.5085018723876082</v>
      </c>
      <c r="O28" s="207">
        <v>5.4002346433069217</v>
      </c>
      <c r="P28" s="207">
        <v>5.206038042909797</v>
      </c>
      <c r="Q28" s="207">
        <v>5.2171685025704493</v>
      </c>
      <c r="R28" s="207">
        <v>5.047337200555293</v>
      </c>
      <c r="S28" s="207">
        <v>5.0236380170784507</v>
      </c>
      <c r="T28" s="207">
        <v>4.9974969906252991</v>
      </c>
      <c r="U28" s="207">
        <v>4.8416648754891964</v>
      </c>
      <c r="V28" s="207">
        <v>4.8346635358106491</v>
      </c>
      <c r="W28" s="207">
        <v>4.9574205694346105</v>
      </c>
      <c r="X28" s="207">
        <v>4.7251436490282641</v>
      </c>
      <c r="Y28" s="207">
        <v>4.4563436374062446</v>
      </c>
      <c r="Z28" s="207">
        <v>4.550698782748821</v>
      </c>
      <c r="AA28" s="207">
        <v>4.5586309491670383</v>
      </c>
      <c r="AB28" s="207">
        <v>4.29</v>
      </c>
      <c r="AC28" s="207">
        <v>3.9122117749929832</v>
      </c>
      <c r="AD28" s="207">
        <v>3.926039863741642</v>
      </c>
      <c r="AE28" s="207">
        <v>3.8853445404123854</v>
      </c>
    </row>
    <row r="29" spans="1:32" ht="17.25" thickBot="1">
      <c r="A29" s="184"/>
      <c r="B29" s="184"/>
      <c r="C29" s="184"/>
      <c r="D29" s="206" t="s">
        <v>232</v>
      </c>
      <c r="E29" s="205" t="s">
        <v>230</v>
      </c>
      <c r="F29" s="204" t="s">
        <v>231</v>
      </c>
      <c r="G29" s="203">
        <v>132.34060704439486</v>
      </c>
      <c r="H29" s="203">
        <v>141.86293078598419</v>
      </c>
      <c r="I29" s="203">
        <v>154.90639164465938</v>
      </c>
      <c r="J29" s="203">
        <v>149.82688312741183</v>
      </c>
      <c r="K29" s="203">
        <v>143.66785220452837</v>
      </c>
      <c r="L29" s="203">
        <v>136.94660826310439</v>
      </c>
      <c r="M29" s="203">
        <v>155.30103384659088</v>
      </c>
      <c r="N29" s="203">
        <v>187.42691049766245</v>
      </c>
      <c r="O29" s="203">
        <v>194.27833609602004</v>
      </c>
      <c r="P29" s="203">
        <v>194.18861707594451</v>
      </c>
      <c r="Q29" s="203">
        <v>177.71180161288316</v>
      </c>
      <c r="R29" s="203">
        <v>180.63709637184843</v>
      </c>
      <c r="S29" s="203">
        <v>170.67947457516004</v>
      </c>
      <c r="T29" s="203">
        <v>157.75810322925275</v>
      </c>
      <c r="U29" s="203">
        <v>153.07599417457865</v>
      </c>
      <c r="V29" s="203">
        <v>155.48227890783664</v>
      </c>
      <c r="W29" s="203">
        <v>149.39834509785081</v>
      </c>
      <c r="X29" s="203">
        <v>142.66563527662612</v>
      </c>
      <c r="Y29" s="203">
        <v>130.5541349821433</v>
      </c>
      <c r="Z29" s="203">
        <v>123.68823063339356</v>
      </c>
      <c r="AA29" s="203">
        <v>115.1011099016753</v>
      </c>
      <c r="AB29" s="203">
        <v>99.91</v>
      </c>
      <c r="AC29" s="203">
        <v>90.496196771510057</v>
      </c>
      <c r="AD29" s="203">
        <v>87.10930269060897</v>
      </c>
      <c r="AE29" s="203">
        <v>82.262170473449416</v>
      </c>
    </row>
    <row r="30" spans="1:32" ht="16.5" customHeight="1" thickTop="1">
      <c r="A30" s="184"/>
      <c r="B30" s="184"/>
      <c r="C30" s="184"/>
      <c r="D30" s="202" t="s">
        <v>229</v>
      </c>
      <c r="E30" s="201" t="s">
        <v>228</v>
      </c>
      <c r="F30" s="200" t="s">
        <v>227</v>
      </c>
      <c r="G30" s="199">
        <v>2439.0189999999998</v>
      </c>
      <c r="H30" s="199">
        <v>2412.0059999999999</v>
      </c>
      <c r="I30" s="199">
        <v>2347.4270000000001</v>
      </c>
      <c r="J30" s="199">
        <v>2255.5540000000001</v>
      </c>
      <c r="K30" s="199">
        <v>2376.748</v>
      </c>
      <c r="L30" s="199">
        <v>2335.0810000000001</v>
      </c>
      <c r="M30" s="199">
        <v>2431.0639999999999</v>
      </c>
      <c r="N30" s="199">
        <v>2407.7550000000001</v>
      </c>
      <c r="O30" s="199">
        <v>2313.66</v>
      </c>
      <c r="P30" s="199">
        <v>2251.6329999999998</v>
      </c>
      <c r="Q30" s="199">
        <v>2191.625</v>
      </c>
      <c r="R30" s="199">
        <v>2088.873</v>
      </c>
      <c r="S30" s="199">
        <v>2109.5059999999999</v>
      </c>
      <c r="T30" s="199">
        <v>2079.3069999999998</v>
      </c>
      <c r="U30" s="199">
        <v>2044.827</v>
      </c>
      <c r="V30" s="199">
        <v>2047.087</v>
      </c>
      <c r="W30" s="199">
        <v>2054.31</v>
      </c>
      <c r="X30" s="199">
        <v>1938.421</v>
      </c>
      <c r="Y30" s="199">
        <v>1749.9760000000001</v>
      </c>
      <c r="Z30" s="199">
        <v>1680.913</v>
      </c>
      <c r="AA30" s="199">
        <v>1762.5070000000001</v>
      </c>
      <c r="AB30" s="199">
        <v>1694.7139999999999</v>
      </c>
      <c r="AC30" s="199">
        <v>1538.0650000000001</v>
      </c>
      <c r="AD30" s="199">
        <v>1530.915</v>
      </c>
      <c r="AE30" s="199">
        <v>1521.058</v>
      </c>
    </row>
    <row r="31" spans="1:32" ht="16.5" customHeight="1">
      <c r="A31" s="184"/>
      <c r="B31" s="184"/>
      <c r="C31" s="184"/>
      <c r="D31" s="195" t="s">
        <v>226</v>
      </c>
      <c r="E31" s="194" t="s">
        <v>225</v>
      </c>
      <c r="F31" s="193" t="s">
        <v>222</v>
      </c>
      <c r="G31" s="197">
        <v>0.23034272946528128</v>
      </c>
      <c r="H31" s="197">
        <v>0.23350062081229422</v>
      </c>
      <c r="I31" s="197">
        <v>0.24334302787394907</v>
      </c>
      <c r="J31" s="197">
        <v>0.24929415358026163</v>
      </c>
      <c r="K31" s="197">
        <v>0.2539806569824965</v>
      </c>
      <c r="L31" s="197">
        <v>0.25025860518452037</v>
      </c>
      <c r="M31" s="197">
        <v>0.25540852219600163</v>
      </c>
      <c r="N31" s="197">
        <v>0.24984631245678901</v>
      </c>
      <c r="O31" s="197">
        <v>0.25489706114304045</v>
      </c>
      <c r="P31" s="197">
        <v>0.25250004990119562</v>
      </c>
      <c r="Q31" s="197">
        <v>0.25996827581881232</v>
      </c>
      <c r="R31" s="197">
        <v>0.26387729255018505</v>
      </c>
      <c r="S31" s="197">
        <v>0.26006943212663158</v>
      </c>
      <c r="T31" s="197">
        <v>0.26247362036256539</v>
      </c>
      <c r="U31" s="197">
        <v>0.25857699893382141</v>
      </c>
      <c r="V31" s="197">
        <v>0.25791802277081949</v>
      </c>
      <c r="W31" s="197">
        <v>0.26353695290266665</v>
      </c>
      <c r="X31" s="197">
        <v>0.2662064941147565</v>
      </c>
      <c r="Y31" s="197">
        <v>0.27809828852123308</v>
      </c>
      <c r="Z31" s="197">
        <v>0.29565456557529585</v>
      </c>
      <c r="AA31" s="197">
        <v>0.2824589368407277</v>
      </c>
      <c r="AB31" s="197">
        <v>0.27644746445488871</v>
      </c>
      <c r="AC31" s="197">
        <v>0.27777899501947656</v>
      </c>
      <c r="AD31" s="197">
        <v>0.28006275883427845</v>
      </c>
      <c r="AE31" s="197">
        <v>0.27895586583893045</v>
      </c>
    </row>
    <row r="32" spans="1:32" ht="16.5">
      <c r="A32" s="184"/>
      <c r="B32" s="184"/>
      <c r="C32" s="184"/>
      <c r="D32" s="195" t="s">
        <v>224</v>
      </c>
      <c r="E32" s="194" t="s">
        <v>223</v>
      </c>
      <c r="F32" s="193" t="s">
        <v>222</v>
      </c>
      <c r="G32" s="198">
        <v>6.526644650125539E-2</v>
      </c>
      <c r="H32" s="198">
        <v>7.0746111271097145E-2</v>
      </c>
      <c r="I32" s="198">
        <v>7.9376011203895092E-2</v>
      </c>
      <c r="J32" s="198">
        <v>7.9900324801096573E-2</v>
      </c>
      <c r="K32" s="198">
        <v>7.2709053451048278E-2</v>
      </c>
      <c r="L32" s="198">
        <v>7.0544207563414188E-2</v>
      </c>
      <c r="M32" s="198">
        <v>7.6840464847054632E-2</v>
      </c>
      <c r="N32" s="198">
        <v>9.3633591481965872E-2</v>
      </c>
      <c r="O32" s="198">
        <v>0.10100360290429886</v>
      </c>
      <c r="P32" s="198">
        <v>0.10373807686866959</v>
      </c>
      <c r="Q32" s="198">
        <v>9.7535351334577872E-2</v>
      </c>
      <c r="R32" s="198">
        <v>0.10401762561746672</v>
      </c>
      <c r="S32" s="198">
        <v>9.7322344168109157E-2</v>
      </c>
      <c r="T32" s="198">
        <v>9.1260971816790021E-2</v>
      </c>
      <c r="U32" s="198">
        <v>9.0045610428347397E-2</v>
      </c>
      <c r="V32" s="198">
        <v>9.1360112557063625E-2</v>
      </c>
      <c r="W32" s="198">
        <v>8.7476588040418121E-2</v>
      </c>
      <c r="X32" s="198">
        <v>8.8528539051031974E-2</v>
      </c>
      <c r="Y32" s="198">
        <v>8.9736797765551393E-2</v>
      </c>
      <c r="Z32" s="198">
        <v>8.8510576563125401E-2</v>
      </c>
      <c r="AA32" s="198">
        <v>7.8552622701767702E-2</v>
      </c>
      <c r="AB32" s="198">
        <v>7.091278966847564E-2</v>
      </c>
      <c r="AC32" s="198">
        <v>7.077301005685091E-2</v>
      </c>
      <c r="AD32" s="198">
        <v>6.844244059907223E-2</v>
      </c>
      <c r="AE32" s="198">
        <v>6.5052863529461616E-2</v>
      </c>
    </row>
    <row r="33" spans="1:32" ht="15">
      <c r="A33" s="184"/>
      <c r="B33" s="184"/>
      <c r="C33" s="184"/>
      <c r="D33" s="196" t="s">
        <v>221</v>
      </c>
      <c r="E33" s="194" t="s">
        <v>220</v>
      </c>
      <c r="F33" s="193" t="s">
        <v>219</v>
      </c>
      <c r="G33" s="192">
        <f>GCV!I38</f>
        <v>40.186080000000004</v>
      </c>
      <c r="H33" s="192">
        <f>GCV!J38</f>
        <v>40.186080000000004</v>
      </c>
      <c r="I33" s="192">
        <f>GCV!K38</f>
        <v>40.186080000000004</v>
      </c>
      <c r="J33" s="192">
        <f>GCV!L38</f>
        <v>40.186080000000004</v>
      </c>
      <c r="K33" s="192">
        <f>GCV!M38</f>
        <v>40.186080000000004</v>
      </c>
      <c r="L33" s="192">
        <f>GCV!N38</f>
        <v>40.186080000000004</v>
      </c>
      <c r="M33" s="192">
        <f>GCV!O38</f>
        <v>40.186080000000004</v>
      </c>
      <c r="N33" s="192">
        <f>GCV!P38</f>
        <v>40.186080000000004</v>
      </c>
      <c r="O33" s="192">
        <f>GCV!Q38</f>
        <v>40.186080000000004</v>
      </c>
      <c r="P33" s="192">
        <f>GCV!R38</f>
        <v>40.186080000000004</v>
      </c>
      <c r="Q33" s="192">
        <f>GCV!S38</f>
        <v>40.200000000000003</v>
      </c>
      <c r="R33" s="192">
        <f>GCV!T38</f>
        <v>40.200000000000003</v>
      </c>
      <c r="S33" s="192">
        <f>GCV!U38</f>
        <v>40.200000000000003</v>
      </c>
      <c r="T33" s="192">
        <f>GCV!V38</f>
        <v>40.200000000000003</v>
      </c>
      <c r="U33" s="192">
        <f>GCV!W38</f>
        <v>40.200000000000003</v>
      </c>
      <c r="V33" s="192">
        <f>GCV!X38</f>
        <v>40.200000000000003</v>
      </c>
      <c r="W33" s="192">
        <f>GCV!Y38</f>
        <v>40.200000000000003</v>
      </c>
      <c r="X33" s="192">
        <f>GCV!Z38</f>
        <v>40.200000000000003</v>
      </c>
      <c r="Y33" s="192">
        <f>GCV!AA38</f>
        <v>40.200000000000003</v>
      </c>
      <c r="Z33" s="192">
        <f>GCV!AB38</f>
        <v>40.200000000000003</v>
      </c>
      <c r="AA33" s="192">
        <f>GCV!AC38</f>
        <v>40.200000000000003</v>
      </c>
      <c r="AB33" s="192">
        <f>GCV!AD38</f>
        <v>40.200000000000003</v>
      </c>
      <c r="AC33" s="192">
        <f>GCV!AE38</f>
        <v>40.200000000000003</v>
      </c>
      <c r="AD33" s="192">
        <f>GCV!AF38</f>
        <v>40.200000000000003</v>
      </c>
      <c r="AE33" s="192">
        <f>GCV!AG38</f>
        <v>40.200000000000003</v>
      </c>
    </row>
    <row r="34" spans="1:32" ht="15">
      <c r="A34" s="184"/>
      <c r="B34" s="184"/>
      <c r="C34" s="184"/>
      <c r="D34" s="536"/>
      <c r="E34" s="537"/>
      <c r="F34" s="538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39"/>
      <c r="Z34" s="539"/>
      <c r="AA34" s="539"/>
      <c r="AB34" s="539"/>
      <c r="AC34" s="539"/>
      <c r="AD34" s="539"/>
      <c r="AE34" s="539"/>
      <c r="AF34" s="540"/>
    </row>
    <row r="35" spans="1:32" ht="15">
      <c r="A35" s="184"/>
      <c r="B35" s="184"/>
      <c r="C35" s="184"/>
      <c r="D35" s="536"/>
      <c r="E35" s="537"/>
      <c r="F35" s="538"/>
      <c r="G35" s="539"/>
      <c r="H35" s="539"/>
      <c r="I35" s="539"/>
      <c r="J35" s="539"/>
      <c r="K35" s="539"/>
      <c r="L35" s="539"/>
      <c r="M35" s="539"/>
      <c r="N35" s="539"/>
      <c r="O35" s="539"/>
      <c r="P35" s="539"/>
      <c r="Q35" s="539"/>
      <c r="R35" s="539"/>
      <c r="S35" s="539"/>
      <c r="T35" s="539"/>
      <c r="U35" s="539"/>
      <c r="V35" s="539"/>
      <c r="W35" s="539"/>
      <c r="X35" s="539"/>
      <c r="Y35" s="539"/>
      <c r="Z35" s="539"/>
      <c r="AA35" s="539"/>
      <c r="AB35" s="539"/>
      <c r="AC35" s="539"/>
      <c r="AD35" s="539"/>
      <c r="AE35" s="539"/>
      <c r="AF35" s="540"/>
    </row>
    <row r="37" spans="1:32" ht="15">
      <c r="A37" s="184"/>
      <c r="B37" s="143" t="s">
        <v>129</v>
      </c>
      <c r="C37" s="105">
        <v>53</v>
      </c>
      <c r="D37" s="527" t="s">
        <v>508</v>
      </c>
      <c r="E37" s="191"/>
      <c r="F37" s="190"/>
    </row>
    <row r="38" spans="1:32" ht="14.25">
      <c r="A38" s="184"/>
      <c r="B38" s="184"/>
      <c r="D38" s="188" t="s">
        <v>424</v>
      </c>
      <c r="E38" s="187"/>
      <c r="F38" s="186" t="s">
        <v>425</v>
      </c>
      <c r="G38" s="186">
        <v>1990</v>
      </c>
      <c r="H38" s="186">
        <v>1991</v>
      </c>
      <c r="I38" s="186">
        <v>1992</v>
      </c>
      <c r="J38" s="186">
        <v>1993</v>
      </c>
      <c r="K38" s="186">
        <v>1994</v>
      </c>
      <c r="L38" s="186">
        <v>1995</v>
      </c>
      <c r="M38" s="186">
        <v>1996</v>
      </c>
      <c r="N38" s="186">
        <v>1997</v>
      </c>
      <c r="O38" s="186">
        <v>1998</v>
      </c>
      <c r="P38" s="186">
        <v>1999</v>
      </c>
      <c r="Q38" s="186">
        <v>2000</v>
      </c>
      <c r="R38" s="186">
        <v>2001</v>
      </c>
      <c r="S38" s="186">
        <v>2002</v>
      </c>
      <c r="T38" s="186">
        <v>2003</v>
      </c>
      <c r="U38" s="186">
        <v>2004</v>
      </c>
      <c r="V38" s="186">
        <f t="shared" ref="V38:AD38" si="3">U38+1</f>
        <v>2005</v>
      </c>
      <c r="W38" s="186">
        <f t="shared" si="3"/>
        <v>2006</v>
      </c>
      <c r="X38" s="186">
        <f t="shared" si="3"/>
        <v>2007</v>
      </c>
      <c r="Y38" s="186">
        <f t="shared" si="3"/>
        <v>2008</v>
      </c>
      <c r="Z38" s="186">
        <f t="shared" si="3"/>
        <v>2009</v>
      </c>
      <c r="AA38" s="186">
        <f t="shared" si="3"/>
        <v>2010</v>
      </c>
      <c r="AB38" s="186">
        <f t="shared" si="3"/>
        <v>2011</v>
      </c>
      <c r="AC38" s="186">
        <f t="shared" si="3"/>
        <v>2012</v>
      </c>
      <c r="AD38" s="186">
        <f t="shared" si="3"/>
        <v>2013</v>
      </c>
      <c r="AE38" s="186">
        <v>2014</v>
      </c>
      <c r="AF38" s="213" t="s">
        <v>216</v>
      </c>
    </row>
    <row r="39" spans="1:32" ht="14.25" customHeight="1">
      <c r="A39" s="184"/>
      <c r="B39" s="184"/>
      <c r="D39" s="717" t="s">
        <v>426</v>
      </c>
      <c r="E39" s="718"/>
      <c r="F39" s="493" t="s">
        <v>427</v>
      </c>
      <c r="G39" s="494">
        <v>1.1948082534164246</v>
      </c>
      <c r="H39" s="494">
        <v>1.1950821212563667</v>
      </c>
      <c r="I39" s="494">
        <v>1.1952756244883724</v>
      </c>
      <c r="J39" s="494">
        <v>1.1946937269140998</v>
      </c>
      <c r="K39" s="494">
        <v>1.1945090237907461</v>
      </c>
      <c r="L39" s="494">
        <v>1.1956263730276309</v>
      </c>
      <c r="M39" s="494">
        <v>1.1952662330431127</v>
      </c>
      <c r="N39" s="494">
        <v>1.1935290682438184</v>
      </c>
      <c r="O39" s="494">
        <v>1.1946206221144422</v>
      </c>
      <c r="P39" s="494">
        <v>1.1944235753673524</v>
      </c>
      <c r="Q39" s="494">
        <v>1.1926410498934477</v>
      </c>
      <c r="R39" s="494">
        <v>1.1920338074363743</v>
      </c>
      <c r="S39" s="494">
        <v>1.1972541382667965</v>
      </c>
      <c r="T39" s="494">
        <v>1.1985413742360349</v>
      </c>
      <c r="U39" s="494">
        <v>1.2058726981728372</v>
      </c>
      <c r="V39" s="494">
        <v>1.2059581828801538</v>
      </c>
      <c r="W39" s="494">
        <v>1.2029956652877694</v>
      </c>
      <c r="X39" s="494">
        <v>1.199747593645786</v>
      </c>
      <c r="Y39" s="494">
        <v>1.2001641017650111</v>
      </c>
      <c r="Z39" s="494">
        <v>1.2010173559110449</v>
      </c>
      <c r="AA39" s="494">
        <v>1.1964175799982815</v>
      </c>
      <c r="AB39" s="494">
        <v>1.199809898831437</v>
      </c>
      <c r="AC39" s="494">
        <v>1.2003693717658499</v>
      </c>
      <c r="AD39" s="494">
        <v>1.197103588814604</v>
      </c>
      <c r="AE39" s="494">
        <v>1.197103588814604</v>
      </c>
      <c r="AF39" s="710" t="s">
        <v>215</v>
      </c>
    </row>
    <row r="40" spans="1:32" ht="15" customHeight="1">
      <c r="A40" s="184"/>
      <c r="B40" s="184"/>
      <c r="C40" s="184"/>
      <c r="D40" s="717"/>
      <c r="E40" s="718"/>
      <c r="F40" s="493" t="s">
        <v>428</v>
      </c>
      <c r="G40" s="494">
        <v>2.9544349539024313</v>
      </c>
      <c r="H40" s="494">
        <v>2.9551121543793792</v>
      </c>
      <c r="I40" s="494">
        <v>2.9555906350985208</v>
      </c>
      <c r="J40" s="494">
        <v>2.9541517610966825</v>
      </c>
      <c r="K40" s="494">
        <v>2.9536950406462084</v>
      </c>
      <c r="L40" s="494">
        <v>2.9564579405774141</v>
      </c>
      <c r="M40" s="494">
        <v>2.955567412615697</v>
      </c>
      <c r="N40" s="494">
        <v>2.9512718778392601</v>
      </c>
      <c r="O40" s="494">
        <v>2.9539709928648024</v>
      </c>
      <c r="P40" s="494">
        <v>2.9534837499992714</v>
      </c>
      <c r="Q40" s="494">
        <v>2.949076050645616</v>
      </c>
      <c r="R40" s="494">
        <v>2.9475745056608531</v>
      </c>
      <c r="S40" s="494">
        <v>2.9604829600778966</v>
      </c>
      <c r="T40" s="494">
        <v>2.9636659435654682</v>
      </c>
      <c r="U40" s="494">
        <v>2.9817943082091971</v>
      </c>
      <c r="V40" s="494">
        <v>2.9820056885763799</v>
      </c>
      <c r="W40" s="494">
        <v>2.9746801905297571</v>
      </c>
      <c r="X40" s="494">
        <v>2.9666485951968524</v>
      </c>
      <c r="Y40" s="494">
        <v>2.9676785061825726</v>
      </c>
      <c r="Z40" s="494">
        <v>2.9697883709800377</v>
      </c>
      <c r="AA40" s="494">
        <v>2.9584143796321141</v>
      </c>
      <c r="AB40" s="494">
        <v>2.966802658928644</v>
      </c>
      <c r="AC40" s="494">
        <v>2.9681860829119193</v>
      </c>
      <c r="AD40" s="494">
        <v>2.9601106923415661</v>
      </c>
      <c r="AE40" s="494">
        <v>2.9601106923415661</v>
      </c>
      <c r="AF40" s="711"/>
    </row>
    <row r="41" spans="1:32" ht="15" customHeight="1">
      <c r="A41" s="184"/>
      <c r="B41" s="184"/>
      <c r="C41" s="184"/>
      <c r="D41" s="715" t="s">
        <v>429</v>
      </c>
      <c r="E41" s="498"/>
      <c r="F41" s="493" t="s">
        <v>427</v>
      </c>
      <c r="G41" s="494">
        <v>0.7168849520498547</v>
      </c>
      <c r="H41" s="494">
        <v>0.71704927275381991</v>
      </c>
      <c r="I41" s="494">
        <v>0.71716537469302344</v>
      </c>
      <c r="J41" s="494">
        <v>0.7168162361484598</v>
      </c>
      <c r="K41" s="494">
        <v>0.71670541427444767</v>
      </c>
      <c r="L41" s="494">
        <v>0.7173758238165785</v>
      </c>
      <c r="M41" s="494">
        <v>0.71715973982586767</v>
      </c>
      <c r="N41" s="494">
        <v>0.71611744094629104</v>
      </c>
      <c r="O41" s="494">
        <v>0.71677237326866527</v>
      </c>
      <c r="P41" s="494">
        <v>0.71665414522041149</v>
      </c>
      <c r="Q41" s="494">
        <v>0.71558462993606864</v>
      </c>
      <c r="R41" s="494">
        <v>0.71522028446182462</v>
      </c>
      <c r="S41" s="494">
        <v>0.71835248296007781</v>
      </c>
      <c r="T41" s="494">
        <v>0.71912482454162097</v>
      </c>
      <c r="U41" s="494">
        <v>0.7235236189037022</v>
      </c>
      <c r="V41" s="494">
        <v>0.72357490972809224</v>
      </c>
      <c r="W41" s="494">
        <v>0.72179739917266161</v>
      </c>
      <c r="X41" s="494">
        <v>0.71984855618747157</v>
      </c>
      <c r="Y41" s="494">
        <v>0.72009846105900666</v>
      </c>
      <c r="Z41" s="494">
        <v>0.7206104135466268</v>
      </c>
      <c r="AA41" s="494">
        <v>0.71785054799896886</v>
      </c>
      <c r="AB41" s="494">
        <v>0.71988593929886213</v>
      </c>
      <c r="AC41" s="494">
        <v>0.72022162305950987</v>
      </c>
      <c r="AD41" s="494">
        <v>0.71826215328876231</v>
      </c>
      <c r="AE41" s="494">
        <v>0.71826215328876231</v>
      </c>
      <c r="AF41" s="711"/>
    </row>
    <row r="42" spans="1:32" ht="15" customHeight="1">
      <c r="A42" s="184"/>
      <c r="B42" s="184"/>
      <c r="C42" s="184"/>
      <c r="D42" s="716"/>
      <c r="E42" s="499"/>
      <c r="F42" s="493" t="s">
        <v>428</v>
      </c>
      <c r="G42" s="494">
        <v>2.997882526753938</v>
      </c>
      <c r="H42" s="494">
        <v>2.9985696860614288</v>
      </c>
      <c r="I42" s="494">
        <v>2.9990552032617348</v>
      </c>
      <c r="J42" s="494">
        <v>2.9975951693481044</v>
      </c>
      <c r="K42" s="494">
        <v>2.9971317324204176</v>
      </c>
      <c r="L42" s="494">
        <v>2.9999352632329646</v>
      </c>
      <c r="M42" s="494">
        <v>2.9990316392718102</v>
      </c>
      <c r="N42" s="494">
        <v>2.9946729348663084</v>
      </c>
      <c r="O42" s="494">
        <v>2.9974117427598728</v>
      </c>
      <c r="P42" s="494">
        <v>2.9969173345580846</v>
      </c>
      <c r="Q42" s="494">
        <v>2.9924448160962869</v>
      </c>
      <c r="R42" s="494">
        <v>2.9909211895676302</v>
      </c>
      <c r="S42" s="494">
        <v>3.004019474196689</v>
      </c>
      <c r="T42" s="494">
        <v>3.0072492662649606</v>
      </c>
      <c r="U42" s="494">
        <v>3.025644224506391</v>
      </c>
      <c r="V42" s="494">
        <v>3.0258587134083856</v>
      </c>
      <c r="W42" s="494">
        <v>3.0184254874493122</v>
      </c>
      <c r="X42" s="494">
        <v>3.0102757804203359</v>
      </c>
      <c r="Y42" s="494">
        <v>3.011320837155846</v>
      </c>
      <c r="Z42" s="494">
        <v>3.0134617293768033</v>
      </c>
      <c r="AA42" s="494">
        <v>3.0019204734502334</v>
      </c>
      <c r="AB42" s="494">
        <v>3.0104321097952416</v>
      </c>
      <c r="AC42" s="494">
        <v>3.0118358782488595</v>
      </c>
      <c r="AD42" s="494">
        <v>3.0036417319348243</v>
      </c>
      <c r="AE42" s="494">
        <v>3.0036417319348243</v>
      </c>
      <c r="AF42" s="711"/>
    </row>
    <row r="43" spans="1:32" ht="14.25" customHeight="1">
      <c r="A43" s="184"/>
      <c r="B43" s="184"/>
      <c r="C43" s="184"/>
      <c r="D43" s="717" t="s">
        <v>430</v>
      </c>
      <c r="E43" s="718"/>
      <c r="F43" s="493" t="s">
        <v>427</v>
      </c>
      <c r="G43" s="494">
        <v>7.005551449955985</v>
      </c>
      <c r="H43" s="494">
        <v>7.0030199919965987</v>
      </c>
      <c r="I43" s="494">
        <v>7.0008626066472583</v>
      </c>
      <c r="J43" s="494">
        <v>6.9969983597383942</v>
      </c>
      <c r="K43" s="494">
        <v>6.99735054837834</v>
      </c>
      <c r="L43" s="494">
        <v>6.9920643694263305</v>
      </c>
      <c r="M43" s="494">
        <v>6.991308819250909</v>
      </c>
      <c r="N43" s="494">
        <v>6.9878776222578018</v>
      </c>
      <c r="O43" s="494">
        <v>6.9847510274475937</v>
      </c>
      <c r="P43" s="494">
        <v>6.9836737811761962</v>
      </c>
      <c r="Q43" s="494">
        <v>6.981696435564861</v>
      </c>
      <c r="R43" s="494">
        <v>6.9777996040259547</v>
      </c>
      <c r="S43" s="494">
        <v>6.9800486437518652</v>
      </c>
      <c r="T43" s="494">
        <v>6.9754452025534874</v>
      </c>
      <c r="U43" s="494">
        <v>6.9782658238642581</v>
      </c>
      <c r="V43" s="494">
        <v>6.9758066992798344</v>
      </c>
      <c r="W43" s="494">
        <v>6.9765101737950994</v>
      </c>
      <c r="X43" s="494">
        <v>6.9787086977869972</v>
      </c>
      <c r="Y43" s="494">
        <v>6.9783301159098201</v>
      </c>
      <c r="Z43" s="494">
        <v>6.9794750398897163</v>
      </c>
      <c r="AA43" s="494">
        <v>6.972174806445512</v>
      </c>
      <c r="AB43" s="494">
        <v>6.9733619752353624</v>
      </c>
      <c r="AC43" s="494">
        <v>6.971823212149574</v>
      </c>
      <c r="AD43" s="494">
        <v>7.0698332352931184</v>
      </c>
      <c r="AE43" s="494">
        <v>7.0677804542759173</v>
      </c>
      <c r="AF43" s="711"/>
    </row>
    <row r="44" spans="1:32" ht="15.75" customHeight="1">
      <c r="A44" s="184"/>
      <c r="B44" s="184"/>
      <c r="C44" s="184"/>
      <c r="D44" s="717"/>
      <c r="E44" s="718"/>
      <c r="F44" s="493" t="s">
        <v>428</v>
      </c>
      <c r="G44" s="495">
        <v>3.1861406311946712</v>
      </c>
      <c r="H44" s="495">
        <v>3.1849893183939333</v>
      </c>
      <c r="I44" s="495">
        <v>3.1840081346616063</v>
      </c>
      <c r="J44" s="495">
        <v>3.1822506664346935</v>
      </c>
      <c r="K44" s="495">
        <v>3.1824108426240474</v>
      </c>
      <c r="L44" s="495">
        <v>3.1800066764905059</v>
      </c>
      <c r="M44" s="495">
        <v>3.1796630505632666</v>
      </c>
      <c r="N44" s="495">
        <v>3.1781025344166842</v>
      </c>
      <c r="O44" s="495">
        <v>3.1766805520312502</v>
      </c>
      <c r="P44" s="495">
        <v>3.1761906179925639</v>
      </c>
      <c r="Q44" s="495">
        <v>3.1752913167399508</v>
      </c>
      <c r="R44" s="495">
        <v>3.1735190289496575</v>
      </c>
      <c r="S44" s="495">
        <v>3.1745418972995769</v>
      </c>
      <c r="T44" s="495">
        <v>3.1724482418392981</v>
      </c>
      <c r="U44" s="495">
        <v>3.1737310667857219</v>
      </c>
      <c r="V44" s="495">
        <v>3.1726126513673822</v>
      </c>
      <c r="W44" s="495">
        <v>3.1729325931666978</v>
      </c>
      <c r="X44" s="495">
        <v>3.173932486846629</v>
      </c>
      <c r="Y44" s="495">
        <v>3.1737603069533362</v>
      </c>
      <c r="Z44" s="495">
        <v>3.174281020966792</v>
      </c>
      <c r="AA44" s="495">
        <v>3.170960858298665</v>
      </c>
      <c r="AB44" s="495">
        <v>3.1715007853471562</v>
      </c>
      <c r="AC44" s="495">
        <v>3.1708009524183094</v>
      </c>
      <c r="AD44" s="495">
        <v>3.2153761324355705</v>
      </c>
      <c r="AE44" s="495">
        <v>3.2144425229898945</v>
      </c>
      <c r="AF44" s="712"/>
    </row>
    <row r="45" spans="1:32" ht="14.25">
      <c r="A45" s="184"/>
      <c r="B45" s="184"/>
      <c r="C45" s="184"/>
      <c r="D45" s="715" t="s">
        <v>431</v>
      </c>
      <c r="E45" s="498"/>
      <c r="F45" s="493" t="s">
        <v>427</v>
      </c>
      <c r="G45" s="497">
        <v>6.6499999999999995</v>
      </c>
      <c r="H45" s="497">
        <v>6.6499999999999995</v>
      </c>
      <c r="I45" s="497">
        <v>6.6499999999999995</v>
      </c>
      <c r="J45" s="497">
        <v>6.6499999999999995</v>
      </c>
      <c r="K45" s="497">
        <v>6.6499999999999995</v>
      </c>
      <c r="L45" s="497">
        <v>6.6499999999999995</v>
      </c>
      <c r="M45" s="497">
        <v>6.6499999999999995</v>
      </c>
      <c r="N45" s="497">
        <v>6.6499999999999995</v>
      </c>
      <c r="O45" s="497">
        <v>6.6499999999999995</v>
      </c>
      <c r="P45" s="497">
        <v>6.6499999999999995</v>
      </c>
      <c r="Q45" s="497">
        <v>6.6499999999999995</v>
      </c>
      <c r="R45" s="497">
        <v>6.6499999999999995</v>
      </c>
      <c r="S45" s="497">
        <v>6.6499999999999995</v>
      </c>
      <c r="T45" s="497">
        <v>6.6499999999999995</v>
      </c>
      <c r="U45" s="497">
        <v>6.6499999999999995</v>
      </c>
      <c r="V45" s="497">
        <v>6.6499999999999995</v>
      </c>
      <c r="W45" s="497">
        <v>6.6499999999999995</v>
      </c>
      <c r="X45" s="497">
        <v>6.6499999999999995</v>
      </c>
      <c r="Y45" s="497">
        <v>6.6499999999999995</v>
      </c>
      <c r="Z45" s="497">
        <v>6.6499999999999995</v>
      </c>
      <c r="AA45" s="497">
        <v>6.6499999999999995</v>
      </c>
      <c r="AB45" s="497">
        <v>6.6499999999999995</v>
      </c>
      <c r="AC45" s="497">
        <v>6.6499999999999995</v>
      </c>
      <c r="AD45" s="497">
        <v>6.6499999999999995</v>
      </c>
      <c r="AE45" s="497">
        <v>6.6499999999999995</v>
      </c>
      <c r="AF45" s="713" t="s">
        <v>239</v>
      </c>
    </row>
    <row r="46" spans="1:32" ht="14.25">
      <c r="A46" s="184"/>
      <c r="B46" s="184"/>
      <c r="C46" s="184"/>
      <c r="D46" s="716"/>
      <c r="E46" s="499"/>
      <c r="F46" s="493" t="s">
        <v>428</v>
      </c>
      <c r="G46" s="497">
        <v>1.9</v>
      </c>
      <c r="H46" s="497">
        <v>1.9</v>
      </c>
      <c r="I46" s="497">
        <v>1.9</v>
      </c>
      <c r="J46" s="497">
        <v>1.9</v>
      </c>
      <c r="K46" s="497">
        <v>1.9</v>
      </c>
      <c r="L46" s="497">
        <v>1.9</v>
      </c>
      <c r="M46" s="497">
        <v>1.9</v>
      </c>
      <c r="N46" s="497">
        <v>1.9</v>
      </c>
      <c r="O46" s="497">
        <v>1.9</v>
      </c>
      <c r="P46" s="497">
        <v>1.9</v>
      </c>
      <c r="Q46" s="497">
        <v>1.9</v>
      </c>
      <c r="R46" s="497">
        <v>1.9</v>
      </c>
      <c r="S46" s="497">
        <v>1.9</v>
      </c>
      <c r="T46" s="497">
        <v>1.9</v>
      </c>
      <c r="U46" s="497">
        <v>1.9</v>
      </c>
      <c r="V46" s="497">
        <v>1.9</v>
      </c>
      <c r="W46" s="497">
        <v>1.9</v>
      </c>
      <c r="X46" s="497">
        <v>1.9</v>
      </c>
      <c r="Y46" s="497">
        <v>1.9</v>
      </c>
      <c r="Z46" s="497">
        <v>1.9</v>
      </c>
      <c r="AA46" s="497">
        <v>1.9</v>
      </c>
      <c r="AB46" s="497">
        <v>1.9</v>
      </c>
      <c r="AC46" s="497">
        <v>1.9</v>
      </c>
      <c r="AD46" s="497">
        <v>1.9</v>
      </c>
      <c r="AE46" s="497">
        <v>1.9</v>
      </c>
      <c r="AF46" s="714"/>
    </row>
    <row r="47" spans="1:32" ht="14.25"/>
    <row r="48" spans="1:32" ht="12.75" customHeight="1">
      <c r="G48" s="543"/>
      <c r="H48" s="541"/>
      <c r="I48" s="542"/>
      <c r="J48" s="542"/>
      <c r="K48" s="542"/>
      <c r="L48" s="542"/>
      <c r="M48" s="541"/>
      <c r="N48" s="542"/>
      <c r="O48" s="542"/>
      <c r="P48" s="542"/>
      <c r="Q48" s="542"/>
      <c r="R48" s="541"/>
      <c r="S48" s="542"/>
      <c r="T48" s="542"/>
      <c r="U48" s="542"/>
      <c r="V48" s="543"/>
      <c r="W48" s="543"/>
    </row>
    <row r="49" spans="7:23" ht="12.75" customHeight="1">
      <c r="G49" s="543"/>
      <c r="H49" s="543"/>
      <c r="I49" s="543"/>
      <c r="J49" s="543"/>
      <c r="K49" s="543"/>
      <c r="L49" s="543"/>
      <c r="M49" s="543"/>
      <c r="N49" s="543"/>
      <c r="O49" s="543"/>
      <c r="P49" s="543"/>
      <c r="Q49" s="543"/>
      <c r="R49" s="543"/>
      <c r="S49" s="543"/>
      <c r="T49" s="543"/>
      <c r="U49" s="543"/>
      <c r="V49" s="543"/>
      <c r="W49" s="543"/>
    </row>
  </sheetData>
  <mergeCells count="16">
    <mergeCell ref="AF17:AF20"/>
    <mergeCell ref="AF21:AF22"/>
    <mergeCell ref="D45:D46"/>
    <mergeCell ref="D39:D40"/>
    <mergeCell ref="D41:D42"/>
    <mergeCell ref="AF39:AF44"/>
    <mergeCell ref="AF45:AF46"/>
    <mergeCell ref="D43:D44"/>
    <mergeCell ref="E43:E44"/>
    <mergeCell ref="D17:D18"/>
    <mergeCell ref="E17:E18"/>
    <mergeCell ref="D21:D22"/>
    <mergeCell ref="D19:D20"/>
    <mergeCell ref="E21:E22"/>
    <mergeCell ref="E19:E20"/>
    <mergeCell ref="E39:E40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目次</vt:lpstr>
      <vt:lpstr>NIR3章排出量_1A_J</vt:lpstr>
      <vt:lpstr>RASA(summary)</vt:lpstr>
      <vt:lpstr>RASA(detail)</vt:lpstr>
      <vt:lpstr>CEF</vt:lpstr>
      <vt:lpstr>BFG_TGEF</vt:lpstr>
      <vt:lpstr>AD_Trend</vt:lpstr>
      <vt:lpstr>GCV</vt:lpstr>
      <vt:lpstr>NIR3章エネ起</vt:lpstr>
      <vt:lpstr>NIR_3章運輸</vt:lpstr>
      <vt:lpstr>廃棄物エネ利用</vt:lpstr>
      <vt:lpstr>NIR3章排出量_1B</vt:lpstr>
      <vt:lpstr>NIR3章_漏出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NK/GIO</dc:creator>
  <cp:lastModifiedBy>GIO_sakai</cp:lastModifiedBy>
  <dcterms:created xsi:type="dcterms:W3CDTF">2015-09-30T08:29:24Z</dcterms:created>
  <dcterms:modified xsi:type="dcterms:W3CDTF">2016-06-24T06:58:18Z</dcterms:modified>
</cp:coreProperties>
</file>