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158.210.91.142\b16gio\Cger-kyoutu共通ｸﾞﾙｰﾌﾟGIOから移行\2018PJ\GIOウェブサイト\アウトリーチ（NIRデータの公開）\公開データ\"/>
    </mc:Choice>
  </mc:AlternateContent>
  <bookViews>
    <workbookView xWindow="0" yWindow="0" windowWidth="19710" windowHeight="10590" tabRatio="788"/>
  </bookViews>
  <sheets>
    <sheet name="Contents" sheetId="15" r:id="rId1"/>
    <sheet name="NIR3章排出量_1A_J" sheetId="16" r:id="rId2"/>
    <sheet name="RASA(summary)" sheetId="18" r:id="rId3"/>
    <sheet name="RASA(detail)" sheetId="19" r:id="rId4"/>
    <sheet name="CEF" sheetId="20" r:id="rId5"/>
    <sheet name="BFG_TGEF" sheetId="21" r:id="rId6"/>
    <sheet name="AD_Trend" sheetId="22" r:id="rId7"/>
    <sheet name="GCV" sheetId="23" r:id="rId8"/>
    <sheet name="NIR3章エネ起" sheetId="24" r:id="rId9"/>
    <sheet name="NIR_3章運輸" sheetId="33" r:id="rId10"/>
    <sheet name="廃棄物エネ利用" sheetId="25" r:id="rId11"/>
    <sheet name="NIR3章排出量_1B" sheetId="26" r:id="rId12"/>
    <sheet name="NIR3章_漏出" sheetId="27" r:id="rId13"/>
  </sheets>
  <definedNames>
    <definedName name="_Regression_Out" hidden="1">#REF!</definedName>
    <definedName name="_Regression_X" hidden="1">#REF!</definedName>
    <definedName name="_Regression_Y" hidden="1">#REF!</definedName>
  </definedNames>
  <calcPr calcId="171027"/>
</workbook>
</file>

<file path=xl/calcChain.xml><?xml version="1.0" encoding="utf-8"?>
<calcChain xmlns="http://schemas.openxmlformats.org/spreadsheetml/2006/main">
  <c r="C11" i="27" l="1"/>
  <c r="C19" i="27" s="1"/>
  <c r="C25" i="27" s="1"/>
  <c r="C31" i="27" s="1"/>
  <c r="C38" i="27" s="1"/>
  <c r="C46" i="27" s="1"/>
  <c r="C52" i="27" s="1"/>
  <c r="C61" i="27" s="1"/>
  <c r="C69" i="27" s="1"/>
  <c r="C75" i="27" s="1"/>
  <c r="C82" i="27" s="1"/>
  <c r="C93" i="27" s="1"/>
  <c r="C99" i="27" s="1"/>
  <c r="C107" i="27" s="1"/>
  <c r="C115" i="27" s="1"/>
  <c r="C142" i="27" s="1"/>
  <c r="C153" i="27" s="1"/>
  <c r="AA139" i="33" l="1"/>
  <c r="Z139" i="33" s="1"/>
  <c r="Y139" i="33" s="1"/>
  <c r="X139" i="33" s="1"/>
  <c r="W139" i="33" s="1"/>
  <c r="V139" i="33" s="1"/>
  <c r="U139" i="33" s="1"/>
  <c r="T139" i="33" s="1"/>
  <c r="S139" i="33" s="1"/>
  <c r="R139" i="33" s="1"/>
  <c r="Q139" i="33" s="1"/>
  <c r="P139" i="33" s="1"/>
  <c r="O139" i="33" s="1"/>
  <c r="N139" i="33" s="1"/>
  <c r="M139" i="33" s="1"/>
  <c r="L139" i="33" s="1"/>
  <c r="K139" i="33" s="1"/>
  <c r="J139" i="33" s="1"/>
  <c r="I139" i="33" s="1"/>
  <c r="H139" i="33" s="1"/>
  <c r="I125" i="33"/>
  <c r="J125" i="33" s="1"/>
  <c r="K125" i="33" s="1"/>
  <c r="L125" i="33" s="1"/>
  <c r="M125" i="33" s="1"/>
  <c r="N125" i="33" s="1"/>
  <c r="O125" i="33" s="1"/>
  <c r="P125" i="33" s="1"/>
  <c r="Q125" i="33" s="1"/>
  <c r="R125" i="33" s="1"/>
  <c r="S125" i="33" s="1"/>
  <c r="T125" i="33" s="1"/>
  <c r="U125" i="33" s="1"/>
  <c r="V125" i="33" s="1"/>
  <c r="W125" i="33" s="1"/>
  <c r="X125" i="33" s="1"/>
  <c r="Y125" i="33" s="1"/>
  <c r="Z125" i="33" s="1"/>
  <c r="AA125" i="33" s="1"/>
  <c r="AB125" i="33" s="1"/>
  <c r="AC125" i="33" s="1"/>
  <c r="AD125" i="33" s="1"/>
  <c r="AE125" i="33" s="1"/>
  <c r="AF125" i="33" s="1"/>
  <c r="AG125" i="33" s="1"/>
  <c r="AH125" i="33" s="1"/>
  <c r="I105" i="33"/>
  <c r="J105" i="33" s="1"/>
  <c r="K105" i="33" s="1"/>
  <c r="L105" i="33" s="1"/>
  <c r="M105" i="33" s="1"/>
  <c r="N105" i="33" s="1"/>
  <c r="O105" i="33" s="1"/>
  <c r="P105" i="33" s="1"/>
  <c r="Q105" i="33" s="1"/>
  <c r="R105" i="33" s="1"/>
  <c r="S105" i="33" s="1"/>
  <c r="T105" i="33" s="1"/>
  <c r="U105" i="33" s="1"/>
  <c r="V105" i="33" s="1"/>
  <c r="W105" i="33" s="1"/>
  <c r="X105" i="33" s="1"/>
  <c r="Y105" i="33" s="1"/>
  <c r="Z105" i="33" s="1"/>
  <c r="AA105" i="33" s="1"/>
  <c r="AB105" i="33" s="1"/>
  <c r="AC105" i="33" s="1"/>
  <c r="AD105" i="33" s="1"/>
  <c r="AE105" i="33" s="1"/>
  <c r="AF105" i="33" s="1"/>
  <c r="AG105" i="33" s="1"/>
  <c r="AH105" i="33" s="1"/>
  <c r="I85" i="33"/>
  <c r="J85" i="33" s="1"/>
  <c r="K85" i="33" s="1"/>
  <c r="L85" i="33" s="1"/>
  <c r="M85" i="33" s="1"/>
  <c r="N85" i="33" s="1"/>
  <c r="O85" i="33" s="1"/>
  <c r="P85" i="33" s="1"/>
  <c r="Q85" i="33" s="1"/>
  <c r="R85" i="33" s="1"/>
  <c r="S85" i="33" s="1"/>
  <c r="T85" i="33" s="1"/>
  <c r="U85" i="33" s="1"/>
  <c r="V85" i="33" s="1"/>
  <c r="W85" i="33" s="1"/>
  <c r="X85" i="33" s="1"/>
  <c r="Y85" i="33" s="1"/>
  <c r="Z85" i="33" s="1"/>
  <c r="AA85" i="33" s="1"/>
  <c r="AB85" i="33" s="1"/>
  <c r="AC85" i="33" s="1"/>
  <c r="AD85" i="33" s="1"/>
  <c r="AE85" i="33" s="1"/>
  <c r="AF85" i="33" s="1"/>
  <c r="AG85" i="33" s="1"/>
  <c r="AH85" i="33" s="1"/>
  <c r="I169" i="33"/>
  <c r="J169" i="33" s="1"/>
  <c r="K169" i="33" s="1"/>
  <c r="L169" i="33" s="1"/>
  <c r="M169" i="33" s="1"/>
  <c r="N169" i="33" s="1"/>
  <c r="O169" i="33" s="1"/>
  <c r="P169" i="33" s="1"/>
  <c r="Q169" i="33" s="1"/>
  <c r="R169" i="33" s="1"/>
  <c r="S169" i="33" s="1"/>
  <c r="T169" i="33" s="1"/>
  <c r="U169" i="33" s="1"/>
  <c r="V169" i="33" s="1"/>
  <c r="W169" i="33" s="1"/>
  <c r="X169" i="33" s="1"/>
  <c r="Y169" i="33" s="1"/>
  <c r="Z169" i="33" s="1"/>
  <c r="AA169" i="33" s="1"/>
  <c r="AB169" i="33" s="1"/>
  <c r="AC169" i="33" s="1"/>
  <c r="AD169" i="33" s="1"/>
  <c r="AE169" i="33" s="1"/>
  <c r="AF169" i="33" s="1"/>
  <c r="AG169" i="33" s="1"/>
  <c r="AH169" i="33" s="1"/>
  <c r="I164" i="33"/>
  <c r="J164" i="33" s="1"/>
  <c r="K164" i="33" s="1"/>
  <c r="L164" i="33" s="1"/>
  <c r="M164" i="33" s="1"/>
  <c r="N164" i="33" s="1"/>
  <c r="O164" i="33" s="1"/>
  <c r="P164" i="33" s="1"/>
  <c r="Q164" i="33" s="1"/>
  <c r="R164" i="33" s="1"/>
  <c r="S164" i="33" s="1"/>
  <c r="T164" i="33" s="1"/>
  <c r="U164" i="33" s="1"/>
  <c r="V164" i="33" s="1"/>
  <c r="W164" i="33" s="1"/>
  <c r="X164" i="33" s="1"/>
  <c r="Y164" i="33" s="1"/>
  <c r="Z164" i="33" s="1"/>
  <c r="AA164" i="33" s="1"/>
  <c r="AB164" i="33" s="1"/>
  <c r="AC164" i="33" s="1"/>
  <c r="AD164" i="33" s="1"/>
  <c r="AE164" i="33" s="1"/>
  <c r="AF164" i="33" s="1"/>
  <c r="AG164" i="33" s="1"/>
  <c r="AH164" i="33" s="1"/>
  <c r="I145" i="33"/>
  <c r="J145" i="33" s="1"/>
  <c r="K145" i="33" s="1"/>
  <c r="L145" i="33" s="1"/>
  <c r="M145" i="33" s="1"/>
  <c r="N145" i="33" s="1"/>
  <c r="O145" i="33" s="1"/>
  <c r="P145" i="33" s="1"/>
  <c r="Q145" i="33" s="1"/>
  <c r="R145" i="33" s="1"/>
  <c r="S145" i="33" s="1"/>
  <c r="T145" i="33" s="1"/>
  <c r="U145" i="33" s="1"/>
  <c r="V145" i="33" s="1"/>
  <c r="W145" i="33" s="1"/>
  <c r="X145" i="33" s="1"/>
  <c r="Y145" i="33" s="1"/>
  <c r="Z145" i="33" s="1"/>
  <c r="AA145" i="33" s="1"/>
  <c r="AB145" i="33" s="1"/>
  <c r="AC145" i="33" s="1"/>
  <c r="AD145" i="33" s="1"/>
  <c r="AE145" i="33" s="1"/>
  <c r="AF145" i="33" s="1"/>
  <c r="AG145" i="33" s="1"/>
  <c r="AH145" i="33" s="1"/>
  <c r="I64" i="33"/>
  <c r="J64" i="33" s="1"/>
  <c r="K64" i="33" s="1"/>
  <c r="L64" i="33" s="1"/>
  <c r="M64" i="33" s="1"/>
  <c r="N64" i="33" s="1"/>
  <c r="O64" i="33" s="1"/>
  <c r="P64" i="33" s="1"/>
  <c r="Q64" i="33" s="1"/>
  <c r="R64" i="33" s="1"/>
  <c r="S64" i="33" s="1"/>
  <c r="T64" i="33" s="1"/>
  <c r="U64" i="33" s="1"/>
  <c r="V64" i="33" s="1"/>
  <c r="W64" i="33" s="1"/>
  <c r="X64" i="33" s="1"/>
  <c r="Y64" i="33" s="1"/>
  <c r="Z64" i="33" s="1"/>
  <c r="AA64" i="33" s="1"/>
  <c r="AB64" i="33" s="1"/>
  <c r="AC64" i="33" s="1"/>
  <c r="AD64" i="33" s="1"/>
  <c r="AE64" i="33" s="1"/>
  <c r="AF64" i="33" s="1"/>
  <c r="AG64" i="33" s="1"/>
  <c r="AH64" i="33" s="1"/>
  <c r="I44" i="33"/>
  <c r="J44" i="33" s="1"/>
  <c r="K44" i="33" s="1"/>
  <c r="L44" i="33" s="1"/>
  <c r="M44" i="33" s="1"/>
  <c r="N44" i="33" s="1"/>
  <c r="O44" i="33" s="1"/>
  <c r="P44" i="33" s="1"/>
  <c r="Q44" i="33" s="1"/>
  <c r="R44" i="33" s="1"/>
  <c r="S44" i="33" s="1"/>
  <c r="T44" i="33" s="1"/>
  <c r="U44" i="33" s="1"/>
  <c r="V44" i="33" s="1"/>
  <c r="W44" i="33" s="1"/>
  <c r="X44" i="33" s="1"/>
  <c r="Y44" i="33" s="1"/>
  <c r="Z44" i="33" s="1"/>
  <c r="AA44" i="33" s="1"/>
  <c r="AB44" i="33" s="1"/>
  <c r="AC44" i="33" s="1"/>
  <c r="AD44" i="33" s="1"/>
  <c r="AE44" i="33" s="1"/>
  <c r="AF44" i="33" s="1"/>
  <c r="AG44" i="33" s="1"/>
  <c r="AH44" i="33" s="1"/>
  <c r="I25" i="33"/>
  <c r="J25" i="33" s="1"/>
  <c r="K25" i="33" s="1"/>
  <c r="L25" i="33" s="1"/>
  <c r="M25" i="33" s="1"/>
  <c r="N25" i="33" s="1"/>
  <c r="O25" i="33" s="1"/>
  <c r="P25" i="33" s="1"/>
  <c r="Q25" i="33" s="1"/>
  <c r="R25" i="33" s="1"/>
  <c r="S25" i="33" s="1"/>
  <c r="T25" i="33" s="1"/>
  <c r="U25" i="33" s="1"/>
  <c r="V25" i="33" s="1"/>
  <c r="W25" i="33" s="1"/>
  <c r="X25" i="33" s="1"/>
  <c r="Y25" i="33" s="1"/>
  <c r="Z25" i="33" s="1"/>
  <c r="AA25" i="33" s="1"/>
  <c r="AB25" i="33" s="1"/>
  <c r="AC25" i="33" s="1"/>
  <c r="AD25" i="33" s="1"/>
  <c r="AE25" i="33" s="1"/>
  <c r="AF25" i="33" s="1"/>
  <c r="AG25" i="33" s="1"/>
  <c r="AH25" i="33" s="1"/>
  <c r="T12" i="33"/>
  <c r="U12" i="33" s="1"/>
  <c r="V12" i="33" s="1"/>
  <c r="W12" i="33" s="1"/>
  <c r="X12" i="33" s="1"/>
  <c r="Y12" i="33" s="1"/>
  <c r="Z12" i="33" s="1"/>
  <c r="AA12" i="33" s="1"/>
  <c r="AB12" i="33" s="1"/>
  <c r="AC12" i="33" s="1"/>
  <c r="AD12" i="33" s="1"/>
  <c r="AE12" i="33" s="1"/>
  <c r="AF12" i="33" s="1"/>
  <c r="AG12" i="33" s="1"/>
  <c r="AH12" i="33" s="1"/>
  <c r="C11" i="33"/>
  <c r="C24" i="33" s="1"/>
  <c r="C43" i="33" s="1"/>
  <c r="C63" i="33" s="1"/>
  <c r="I5" i="33"/>
  <c r="J5" i="33" s="1"/>
  <c r="K5" i="33" s="1"/>
  <c r="L5" i="33" s="1"/>
  <c r="M5" i="33" s="1"/>
  <c r="N5" i="33" s="1"/>
  <c r="O5" i="33" s="1"/>
  <c r="P5" i="33" s="1"/>
  <c r="Q5" i="33" s="1"/>
  <c r="R5" i="33" s="1"/>
  <c r="S5" i="33" s="1"/>
  <c r="T5" i="33" s="1"/>
  <c r="U5" i="33" s="1"/>
  <c r="V5" i="33" s="1"/>
  <c r="W5" i="33" s="1"/>
  <c r="X5" i="33" s="1"/>
  <c r="Y5" i="33" s="1"/>
  <c r="Z5" i="33" s="1"/>
  <c r="AA5" i="33" s="1"/>
  <c r="AB5" i="33" s="1"/>
  <c r="AC5" i="33" s="1"/>
  <c r="AD5" i="33" s="1"/>
  <c r="AE5" i="33" s="1"/>
  <c r="AF5" i="33" s="1"/>
  <c r="AG5" i="33" s="1"/>
  <c r="AH5" i="33" s="1"/>
  <c r="C84" i="33" l="1"/>
  <c r="C104" i="33" s="1"/>
  <c r="C124" i="33" s="1"/>
  <c r="C144" i="33"/>
  <c r="C163" i="33" s="1"/>
  <c r="C168" i="33" s="1"/>
  <c r="C9" i="24" l="1"/>
  <c r="I74" i="16" l="1"/>
  <c r="J74" i="16" s="1"/>
  <c r="K74" i="16" s="1"/>
  <c r="L74" i="16" s="1"/>
  <c r="M74" i="16" s="1"/>
  <c r="N74" i="16" s="1"/>
  <c r="O74" i="16" s="1"/>
  <c r="P74" i="16" s="1"/>
  <c r="Q74" i="16" s="1"/>
  <c r="R74" i="16" s="1"/>
  <c r="S74" i="16" s="1"/>
  <c r="T74" i="16" s="1"/>
  <c r="U74" i="16" s="1"/>
  <c r="V74" i="16" s="1"/>
  <c r="W74" i="16" s="1"/>
  <c r="X74" i="16" s="1"/>
  <c r="Y74" i="16" s="1"/>
  <c r="Z74" i="16" s="1"/>
  <c r="AA74" i="16" s="1"/>
  <c r="AB74" i="16" s="1"/>
  <c r="AC74" i="16" s="1"/>
  <c r="AD74" i="16" s="1"/>
  <c r="AE74" i="16" s="1"/>
  <c r="AF74" i="16" s="1"/>
  <c r="AG74" i="16" s="1"/>
  <c r="AH74" i="16" s="1"/>
  <c r="AH11" i="26" l="1"/>
  <c r="AH12" i="26" s="1"/>
  <c r="AH28" i="26"/>
  <c r="AH29" i="26" s="1"/>
  <c r="AH20" i="26"/>
  <c r="AH30" i="26" l="1"/>
  <c r="AE10" i="19" l="1"/>
  <c r="AG11" i="26" l="1"/>
  <c r="AG12" i="26" s="1"/>
  <c r="AG20" i="26"/>
  <c r="AG28" i="26"/>
  <c r="AG29" i="26" s="1"/>
  <c r="AG30" i="26" l="1"/>
  <c r="AF16" i="24"/>
  <c r="AG16" i="24" s="1"/>
  <c r="AD10" i="19"/>
  <c r="C19" i="21" l="1"/>
  <c r="J39" i="22" l="1"/>
  <c r="K39" i="22" s="1"/>
  <c r="L39" i="22" s="1"/>
  <c r="M39" i="22" s="1"/>
  <c r="N39" i="22" s="1"/>
  <c r="O39" i="22" s="1"/>
  <c r="P39" i="22" s="1"/>
  <c r="Q39" i="22" s="1"/>
  <c r="R39" i="22" s="1"/>
  <c r="S39" i="22" s="1"/>
  <c r="T39" i="22" s="1"/>
  <c r="U39" i="22" s="1"/>
  <c r="V39" i="22" s="1"/>
  <c r="W39" i="22" s="1"/>
  <c r="X39" i="22" s="1"/>
  <c r="Y39" i="22" s="1"/>
  <c r="Z39" i="22" s="1"/>
  <c r="AA39" i="22" s="1"/>
  <c r="AB39" i="22" s="1"/>
  <c r="AC39" i="22" s="1"/>
  <c r="J28" i="22"/>
  <c r="K28" i="22" s="1"/>
  <c r="L28" i="22" s="1"/>
  <c r="M28" i="22" s="1"/>
  <c r="N28" i="22" s="1"/>
  <c r="O28" i="22" s="1"/>
  <c r="P28" i="22" s="1"/>
  <c r="Q28" i="22" s="1"/>
  <c r="R28" i="22" s="1"/>
  <c r="S28" i="22" s="1"/>
  <c r="T28" i="22" s="1"/>
  <c r="U28" i="22" s="1"/>
  <c r="V28" i="22" s="1"/>
  <c r="W28" i="22" s="1"/>
  <c r="X28" i="22" s="1"/>
  <c r="Y28" i="22" s="1"/>
  <c r="Z28" i="22" s="1"/>
  <c r="AA28" i="22" s="1"/>
  <c r="AB28" i="22" s="1"/>
  <c r="AC28" i="22" s="1"/>
  <c r="J17" i="22"/>
  <c r="K17" i="22" s="1"/>
  <c r="L17" i="22" s="1"/>
  <c r="M17" i="22" s="1"/>
  <c r="N17" i="22" s="1"/>
  <c r="O17" i="22" s="1"/>
  <c r="P17" i="22" s="1"/>
  <c r="Q17" i="22" s="1"/>
  <c r="R17" i="22" s="1"/>
  <c r="S17" i="22" s="1"/>
  <c r="T17" i="22" s="1"/>
  <c r="U17" i="22" s="1"/>
  <c r="V17" i="22" s="1"/>
  <c r="W17" i="22" s="1"/>
  <c r="X17" i="22" s="1"/>
  <c r="Y17" i="22" s="1"/>
  <c r="Z17" i="22" s="1"/>
  <c r="AA17" i="22" s="1"/>
  <c r="AB17" i="22" s="1"/>
  <c r="AC17" i="22" s="1"/>
  <c r="J5" i="22"/>
  <c r="K5" i="22" s="1"/>
  <c r="L5" i="22" s="1"/>
  <c r="M5" i="22" s="1"/>
  <c r="N5" i="22" s="1"/>
  <c r="O5" i="22" s="1"/>
  <c r="P5" i="22" s="1"/>
  <c r="Q5" i="22" s="1"/>
  <c r="R5" i="22" s="1"/>
  <c r="S5" i="22" s="1"/>
  <c r="T5" i="22" s="1"/>
  <c r="U5" i="22" s="1"/>
  <c r="V5" i="22" s="1"/>
  <c r="W5" i="22" s="1"/>
  <c r="X5" i="22" s="1"/>
  <c r="Y5" i="22" s="1"/>
  <c r="Z5" i="22" s="1"/>
  <c r="AA5" i="22" s="1"/>
  <c r="AB5" i="22" s="1"/>
  <c r="AC5" i="22" s="1"/>
  <c r="AD5" i="22" l="1"/>
  <c r="AE5" i="22" s="1"/>
  <c r="AD28" i="22"/>
  <c r="AE28" i="22" s="1"/>
  <c r="AD17" i="22"/>
  <c r="AE17" i="22" s="1"/>
  <c r="AD39" i="22"/>
  <c r="AE39" i="22" s="1"/>
  <c r="AE28" i="21"/>
  <c r="AE32" i="21" s="1"/>
  <c r="AE7" i="21"/>
  <c r="AE10" i="21" s="1"/>
  <c r="AE14" i="21" s="1"/>
  <c r="AC10" i="19" l="1"/>
  <c r="AC58" i="19" l="1"/>
  <c r="AC56" i="19"/>
  <c r="AC57" i="19"/>
  <c r="AC55" i="19"/>
  <c r="W62" i="27" l="1"/>
  <c r="X62" i="27" s="1"/>
  <c r="Y62" i="27" s="1"/>
  <c r="Z62" i="27" s="1"/>
  <c r="AA62" i="27" s="1"/>
  <c r="AB62" i="27" s="1"/>
  <c r="AC62" i="27" s="1"/>
  <c r="AD62" i="27" s="1"/>
  <c r="AE62" i="27" s="1"/>
  <c r="AF62" i="27" s="1"/>
  <c r="AG62" i="27" s="1"/>
  <c r="H3" i="27" l="1"/>
  <c r="I3" i="27" s="1"/>
  <c r="J3" i="27" s="1"/>
  <c r="K3" i="27" s="1"/>
  <c r="L3" i="27" s="1"/>
  <c r="M3" i="27" s="1"/>
  <c r="N3" i="27" s="1"/>
  <c r="O3" i="27" s="1"/>
  <c r="P3" i="27" s="1"/>
  <c r="Q3" i="27" s="1"/>
  <c r="R3" i="27" s="1"/>
  <c r="S3" i="27" s="1"/>
  <c r="T3" i="27" s="1"/>
  <c r="U3" i="27" s="1"/>
  <c r="V3" i="27" s="1"/>
  <c r="W3" i="27" s="1"/>
  <c r="X3" i="27" s="1"/>
  <c r="Y3" i="27" s="1"/>
  <c r="Z3" i="27" s="1"/>
  <c r="AA3" i="27" s="1"/>
  <c r="AB3" i="27" s="1"/>
  <c r="AC3" i="27" s="1"/>
  <c r="AD3" i="27" s="1"/>
  <c r="AE3" i="27" s="1"/>
  <c r="AF3" i="27" s="1"/>
  <c r="AG3" i="27" s="1"/>
  <c r="H12" i="27"/>
  <c r="I12" i="27" s="1"/>
  <c r="J12" i="27" s="1"/>
  <c r="K12" i="27" s="1"/>
  <c r="L12" i="27" s="1"/>
  <c r="M12" i="27" s="1"/>
  <c r="N12" i="27" s="1"/>
  <c r="O12" i="27" s="1"/>
  <c r="P12" i="27" s="1"/>
  <c r="Q12" i="27" s="1"/>
  <c r="R12" i="27" s="1"/>
  <c r="S12" i="27" s="1"/>
  <c r="T12" i="27" s="1"/>
  <c r="U12" i="27" s="1"/>
  <c r="V12" i="27" s="1"/>
  <c r="W12" i="27" s="1"/>
  <c r="X12" i="27" s="1"/>
  <c r="Y12" i="27" s="1"/>
  <c r="Z12" i="27" s="1"/>
  <c r="AA12" i="27" s="1"/>
  <c r="AB12" i="27" s="1"/>
  <c r="AC12" i="27" s="1"/>
  <c r="AD12" i="27" s="1"/>
  <c r="AE12" i="27" s="1"/>
  <c r="AF12" i="27" s="1"/>
  <c r="AG12" i="27" s="1"/>
  <c r="H20" i="27"/>
  <c r="I20" i="27" s="1"/>
  <c r="J20" i="27" s="1"/>
  <c r="K20" i="27" s="1"/>
  <c r="L20" i="27" s="1"/>
  <c r="M20" i="27" s="1"/>
  <c r="N20" i="27" s="1"/>
  <c r="O20" i="27" s="1"/>
  <c r="P20" i="27" s="1"/>
  <c r="Q20" i="27" s="1"/>
  <c r="R20" i="27" s="1"/>
  <c r="S20" i="27" s="1"/>
  <c r="T20" i="27" s="1"/>
  <c r="U20" i="27" s="1"/>
  <c r="V20" i="27" s="1"/>
  <c r="W20" i="27" s="1"/>
  <c r="X20" i="27" s="1"/>
  <c r="Y20" i="27" s="1"/>
  <c r="Z20" i="27" s="1"/>
  <c r="AA20" i="27" s="1"/>
  <c r="AB20" i="27" s="1"/>
  <c r="AC20" i="27" s="1"/>
  <c r="AD20" i="27" s="1"/>
  <c r="AE20" i="27" s="1"/>
  <c r="AF20" i="27" s="1"/>
  <c r="AG20" i="27" s="1"/>
  <c r="H26" i="27"/>
  <c r="I26" i="27" s="1"/>
  <c r="J26" i="27" s="1"/>
  <c r="K26" i="27" s="1"/>
  <c r="L26" i="27" s="1"/>
  <c r="M26" i="27" s="1"/>
  <c r="N26" i="27" s="1"/>
  <c r="O26" i="27" s="1"/>
  <c r="P26" i="27" s="1"/>
  <c r="Q26" i="27" s="1"/>
  <c r="R26" i="27" s="1"/>
  <c r="S26" i="27" s="1"/>
  <c r="T26" i="27" s="1"/>
  <c r="U26" i="27" s="1"/>
  <c r="V26" i="27" s="1"/>
  <c r="W26" i="27" s="1"/>
  <c r="X26" i="27" s="1"/>
  <c r="Y26" i="27" s="1"/>
  <c r="Z26" i="27" s="1"/>
  <c r="AA26" i="27" s="1"/>
  <c r="AB26" i="27" s="1"/>
  <c r="AC26" i="27" s="1"/>
  <c r="AD26" i="27" s="1"/>
  <c r="AE26" i="27" s="1"/>
  <c r="AF26" i="27" s="1"/>
  <c r="AG26" i="27" s="1"/>
  <c r="H32" i="27"/>
  <c r="I32" i="27" s="1"/>
  <c r="J32" i="27" s="1"/>
  <c r="K32" i="27" s="1"/>
  <c r="L32" i="27" s="1"/>
  <c r="M32" i="27" s="1"/>
  <c r="N32" i="27" s="1"/>
  <c r="O32" i="27" s="1"/>
  <c r="P32" i="27" s="1"/>
  <c r="Q32" i="27" s="1"/>
  <c r="R32" i="27" s="1"/>
  <c r="S32" i="27" s="1"/>
  <c r="T32" i="27" s="1"/>
  <c r="U32" i="27" s="1"/>
  <c r="V32" i="27" s="1"/>
  <c r="W32" i="27" s="1"/>
  <c r="X32" i="27" s="1"/>
  <c r="Y32" i="27" s="1"/>
  <c r="Z32" i="27" s="1"/>
  <c r="AA32" i="27" s="1"/>
  <c r="AB32" i="27" s="1"/>
  <c r="AC32" i="27" s="1"/>
  <c r="AD32" i="27" s="1"/>
  <c r="AE32" i="27" s="1"/>
  <c r="AF32" i="27" s="1"/>
  <c r="AG32" i="27" s="1"/>
  <c r="H39" i="27"/>
  <c r="I39" i="27" s="1"/>
  <c r="J39" i="27" s="1"/>
  <c r="K39" i="27" s="1"/>
  <c r="L39" i="27" s="1"/>
  <c r="M39" i="27" s="1"/>
  <c r="N39" i="27" s="1"/>
  <c r="O39" i="27" s="1"/>
  <c r="P39" i="27" s="1"/>
  <c r="Q39" i="27" s="1"/>
  <c r="R39" i="27" s="1"/>
  <c r="S39" i="27" s="1"/>
  <c r="T39" i="27" s="1"/>
  <c r="U39" i="27" s="1"/>
  <c r="V39" i="27" s="1"/>
  <c r="W39" i="27" s="1"/>
  <c r="X39" i="27" s="1"/>
  <c r="Y39" i="27" s="1"/>
  <c r="Z39" i="27" s="1"/>
  <c r="AA39" i="27" s="1"/>
  <c r="AB39" i="27" s="1"/>
  <c r="AC39" i="27" s="1"/>
  <c r="AD39" i="27" s="1"/>
  <c r="AE39" i="27" s="1"/>
  <c r="AF39" i="27" s="1"/>
  <c r="AG39" i="27" s="1"/>
  <c r="H47" i="27"/>
  <c r="I47" i="27" s="1"/>
  <c r="J47" i="27" s="1"/>
  <c r="K47" i="27" s="1"/>
  <c r="L47" i="27" s="1"/>
  <c r="M47" i="27" s="1"/>
  <c r="N47" i="27" s="1"/>
  <c r="O47" i="27" s="1"/>
  <c r="P47" i="27" s="1"/>
  <c r="Q47" i="27" s="1"/>
  <c r="R47" i="27" s="1"/>
  <c r="S47" i="27" s="1"/>
  <c r="T47" i="27" s="1"/>
  <c r="U47" i="27" s="1"/>
  <c r="V47" i="27" s="1"/>
  <c r="W47" i="27" s="1"/>
  <c r="X47" i="27" s="1"/>
  <c r="Y47" i="27" s="1"/>
  <c r="Z47" i="27" s="1"/>
  <c r="AA47" i="27" s="1"/>
  <c r="AB47" i="27" s="1"/>
  <c r="AC47" i="27" s="1"/>
  <c r="AD47" i="27" s="1"/>
  <c r="AE47" i="27" s="1"/>
  <c r="AF47" i="27" s="1"/>
  <c r="AG47" i="27" s="1"/>
  <c r="H53" i="27"/>
  <c r="I53" i="27" s="1"/>
  <c r="J53" i="27" s="1"/>
  <c r="K53" i="27" s="1"/>
  <c r="L53" i="27" s="1"/>
  <c r="M53" i="27" s="1"/>
  <c r="N53" i="27" s="1"/>
  <c r="O53" i="27" s="1"/>
  <c r="P53" i="27" s="1"/>
  <c r="Q53" i="27" s="1"/>
  <c r="R53" i="27" s="1"/>
  <c r="S53" i="27" s="1"/>
  <c r="T53" i="27" s="1"/>
  <c r="U53" i="27" s="1"/>
  <c r="V53" i="27" s="1"/>
  <c r="W53" i="27" s="1"/>
  <c r="X53" i="27" s="1"/>
  <c r="Y53" i="27" s="1"/>
  <c r="Z53" i="27" s="1"/>
  <c r="AA53" i="27" s="1"/>
  <c r="AB53" i="27" s="1"/>
  <c r="AC53" i="27" s="1"/>
  <c r="AD53" i="27" s="1"/>
  <c r="AE53" i="27" s="1"/>
  <c r="AF53" i="27" s="1"/>
  <c r="AG53" i="27" s="1"/>
  <c r="H70" i="27"/>
  <c r="I70" i="27" s="1"/>
  <c r="J70" i="27" s="1"/>
  <c r="K70" i="27" s="1"/>
  <c r="L70" i="27" s="1"/>
  <c r="M70" i="27" s="1"/>
  <c r="N70" i="27" s="1"/>
  <c r="O70" i="27" s="1"/>
  <c r="P70" i="27" s="1"/>
  <c r="Q70" i="27" s="1"/>
  <c r="R70" i="27" s="1"/>
  <c r="S70" i="27" s="1"/>
  <c r="T70" i="27" s="1"/>
  <c r="U70" i="27" s="1"/>
  <c r="V70" i="27" s="1"/>
  <c r="W70" i="27" s="1"/>
  <c r="X70" i="27" s="1"/>
  <c r="Y70" i="27" s="1"/>
  <c r="Z70" i="27" s="1"/>
  <c r="AA70" i="27" s="1"/>
  <c r="AB70" i="27" s="1"/>
  <c r="AC70" i="27" s="1"/>
  <c r="AD70" i="27" s="1"/>
  <c r="AE70" i="27" s="1"/>
  <c r="AF70" i="27" s="1"/>
  <c r="AG70" i="27" s="1"/>
  <c r="H76" i="27"/>
  <c r="I76" i="27" s="1"/>
  <c r="J76" i="27" s="1"/>
  <c r="K76" i="27" s="1"/>
  <c r="L76" i="27" s="1"/>
  <c r="M76" i="27" s="1"/>
  <c r="N76" i="27" s="1"/>
  <c r="O76" i="27" s="1"/>
  <c r="P76" i="27" s="1"/>
  <c r="Q76" i="27" s="1"/>
  <c r="R76" i="27" s="1"/>
  <c r="S76" i="27" s="1"/>
  <c r="T76" i="27" s="1"/>
  <c r="U76" i="27" s="1"/>
  <c r="V76" i="27" s="1"/>
  <c r="W76" i="27" s="1"/>
  <c r="X76" i="27" s="1"/>
  <c r="Y76" i="27" s="1"/>
  <c r="Z76" i="27" s="1"/>
  <c r="AA76" i="27" s="1"/>
  <c r="AB76" i="27" s="1"/>
  <c r="AC76" i="27" s="1"/>
  <c r="AD76" i="27" s="1"/>
  <c r="AE76" i="27" s="1"/>
  <c r="AF76" i="27" s="1"/>
  <c r="AG76" i="27" s="1"/>
  <c r="H83" i="27"/>
  <c r="I83" i="27" s="1"/>
  <c r="J83" i="27" s="1"/>
  <c r="K83" i="27" s="1"/>
  <c r="L83" i="27" s="1"/>
  <c r="M83" i="27" s="1"/>
  <c r="N83" i="27" s="1"/>
  <c r="O83" i="27" s="1"/>
  <c r="P83" i="27" s="1"/>
  <c r="Q83" i="27" s="1"/>
  <c r="R83" i="27" s="1"/>
  <c r="S83" i="27" s="1"/>
  <c r="T83" i="27" s="1"/>
  <c r="U83" i="27" s="1"/>
  <c r="V83" i="27" s="1"/>
  <c r="W83" i="27" s="1"/>
  <c r="X83" i="27" s="1"/>
  <c r="Y83" i="27" s="1"/>
  <c r="Z83" i="27" s="1"/>
  <c r="AA83" i="27" s="1"/>
  <c r="AB83" i="27" s="1"/>
  <c r="AC83" i="27" s="1"/>
  <c r="AD83" i="27" s="1"/>
  <c r="AE83" i="27" s="1"/>
  <c r="AF83" i="27" s="1"/>
  <c r="AG83" i="27" s="1"/>
  <c r="H94" i="27"/>
  <c r="I94" i="27" s="1"/>
  <c r="J94" i="27" s="1"/>
  <c r="K94" i="27" s="1"/>
  <c r="L94" i="27" s="1"/>
  <c r="M94" i="27" s="1"/>
  <c r="N94" i="27" s="1"/>
  <c r="O94" i="27" s="1"/>
  <c r="P94" i="27" s="1"/>
  <c r="Q94" i="27" s="1"/>
  <c r="R94" i="27" s="1"/>
  <c r="S94" i="27" s="1"/>
  <c r="T94" i="27" s="1"/>
  <c r="U94" i="27" s="1"/>
  <c r="V94" i="27" s="1"/>
  <c r="W94" i="27" s="1"/>
  <c r="X94" i="27" s="1"/>
  <c r="Y94" i="27" s="1"/>
  <c r="Z94" i="27" s="1"/>
  <c r="AA94" i="27" s="1"/>
  <c r="AB94" i="27" s="1"/>
  <c r="AC94" i="27" s="1"/>
  <c r="AD94" i="27" s="1"/>
  <c r="AE94" i="27" s="1"/>
  <c r="AF94" i="27" s="1"/>
  <c r="AG94" i="27" s="1"/>
  <c r="H100" i="27"/>
  <c r="I100" i="27" s="1"/>
  <c r="J100" i="27" s="1"/>
  <c r="K100" i="27" s="1"/>
  <c r="L100" i="27" s="1"/>
  <c r="M100" i="27" s="1"/>
  <c r="N100" i="27" s="1"/>
  <c r="O100" i="27" s="1"/>
  <c r="P100" i="27" s="1"/>
  <c r="Q100" i="27" s="1"/>
  <c r="R100" i="27" s="1"/>
  <c r="S100" i="27" s="1"/>
  <c r="T100" i="27" s="1"/>
  <c r="U100" i="27" s="1"/>
  <c r="V100" i="27" s="1"/>
  <c r="W100" i="27" s="1"/>
  <c r="X100" i="27" s="1"/>
  <c r="Y100" i="27" s="1"/>
  <c r="Z100" i="27" s="1"/>
  <c r="AA100" i="27" s="1"/>
  <c r="AB100" i="27" s="1"/>
  <c r="AC100" i="27" s="1"/>
  <c r="AD100" i="27" s="1"/>
  <c r="AE100" i="27" s="1"/>
  <c r="AF100" i="27" s="1"/>
  <c r="AG100" i="27" s="1"/>
  <c r="H108" i="27"/>
  <c r="I108" i="27" s="1"/>
  <c r="J108" i="27" s="1"/>
  <c r="K108" i="27" s="1"/>
  <c r="L108" i="27" s="1"/>
  <c r="M108" i="27" s="1"/>
  <c r="N108" i="27" s="1"/>
  <c r="O108" i="27" s="1"/>
  <c r="P108" i="27" s="1"/>
  <c r="Q108" i="27" s="1"/>
  <c r="R108" i="27" s="1"/>
  <c r="S108" i="27" s="1"/>
  <c r="T108" i="27" s="1"/>
  <c r="U108" i="27" s="1"/>
  <c r="V108" i="27" s="1"/>
  <c r="W108" i="27" s="1"/>
  <c r="X108" i="27" s="1"/>
  <c r="Y108" i="27" s="1"/>
  <c r="Z108" i="27" s="1"/>
  <c r="AA108" i="27" s="1"/>
  <c r="AB108" i="27" s="1"/>
  <c r="AC108" i="27" s="1"/>
  <c r="AD108" i="27" s="1"/>
  <c r="AE108" i="27" s="1"/>
  <c r="AF108" i="27" s="1"/>
  <c r="AG108" i="27" s="1"/>
  <c r="H118" i="27"/>
  <c r="I118" i="27" s="1"/>
  <c r="J118" i="27" s="1"/>
  <c r="K118" i="27" s="1"/>
  <c r="L118" i="27" s="1"/>
  <c r="M118" i="27" s="1"/>
  <c r="N118" i="27" s="1"/>
  <c r="O118" i="27" s="1"/>
  <c r="P118" i="27" s="1"/>
  <c r="Q118" i="27" s="1"/>
  <c r="R118" i="27" s="1"/>
  <c r="S118" i="27" s="1"/>
  <c r="T118" i="27" s="1"/>
  <c r="U118" i="27" s="1"/>
  <c r="V118" i="27" s="1"/>
  <c r="W118" i="27" s="1"/>
  <c r="X118" i="27" s="1"/>
  <c r="Y118" i="27" s="1"/>
  <c r="Z118" i="27" s="1"/>
  <c r="AA118" i="27" s="1"/>
  <c r="AB118" i="27" s="1"/>
  <c r="AC118" i="27" s="1"/>
  <c r="AD118" i="27" s="1"/>
  <c r="AE118" i="27" s="1"/>
  <c r="AF118" i="27" s="1"/>
  <c r="AG118" i="27" s="1"/>
  <c r="H143" i="27"/>
  <c r="I143" i="27" s="1"/>
  <c r="J143" i="27" s="1"/>
  <c r="K143" i="27" s="1"/>
  <c r="L143" i="27" s="1"/>
  <c r="M143" i="27" s="1"/>
  <c r="N143" i="27" s="1"/>
  <c r="O143" i="27" s="1"/>
  <c r="P143" i="27" s="1"/>
  <c r="Q143" i="27" s="1"/>
  <c r="R143" i="27" s="1"/>
  <c r="S143" i="27" s="1"/>
  <c r="T143" i="27" s="1"/>
  <c r="U143" i="27" s="1"/>
  <c r="V143" i="27" s="1"/>
  <c r="W143" i="27" s="1"/>
  <c r="X143" i="27" s="1"/>
  <c r="Y143" i="27" s="1"/>
  <c r="Z143" i="27" s="1"/>
  <c r="AA143" i="27" s="1"/>
  <c r="AB143" i="27" s="1"/>
  <c r="AC143" i="27" s="1"/>
  <c r="AD143" i="27" s="1"/>
  <c r="AE143" i="27" s="1"/>
  <c r="AF143" i="27" s="1"/>
  <c r="AG143" i="27" s="1"/>
  <c r="H154" i="27"/>
  <c r="I154" i="27" s="1"/>
  <c r="J154" i="27" s="1"/>
  <c r="K154" i="27" s="1"/>
  <c r="L154" i="27" s="1"/>
  <c r="M154" i="27" s="1"/>
  <c r="N154" i="27" s="1"/>
  <c r="O154" i="27" s="1"/>
  <c r="P154" i="27" s="1"/>
  <c r="Q154" i="27" s="1"/>
  <c r="R154" i="27" s="1"/>
  <c r="S154" i="27" s="1"/>
  <c r="T154" i="27" s="1"/>
  <c r="U154" i="27" s="1"/>
  <c r="V154" i="27" s="1"/>
  <c r="W154" i="27" s="1"/>
  <c r="X154" i="27" s="1"/>
  <c r="Y154" i="27" s="1"/>
  <c r="Z154" i="27" s="1"/>
  <c r="AA154" i="27" s="1"/>
  <c r="AB154" i="27" s="1"/>
  <c r="AC154" i="27" s="1"/>
  <c r="AD154" i="27" s="1"/>
  <c r="AE154" i="27" s="1"/>
  <c r="AF154" i="27" s="1"/>
  <c r="AG154" i="27" s="1"/>
  <c r="I3" i="26"/>
  <c r="J3" i="26" s="1"/>
  <c r="K3" i="26" s="1"/>
  <c r="L3" i="26" s="1"/>
  <c r="M3" i="26" s="1"/>
  <c r="N3" i="26" s="1"/>
  <c r="O3" i="26" s="1"/>
  <c r="P3" i="26" s="1"/>
  <c r="Q3" i="26" s="1"/>
  <c r="R3" i="26" s="1"/>
  <c r="S3" i="26" s="1"/>
  <c r="T3" i="26" s="1"/>
  <c r="U3" i="26" s="1"/>
  <c r="V3" i="26" s="1"/>
  <c r="W3" i="26" s="1"/>
  <c r="X3" i="26" s="1"/>
  <c r="Y3" i="26" s="1"/>
  <c r="Z3" i="26" s="1"/>
  <c r="AA3" i="26" s="1"/>
  <c r="AB3" i="26" s="1"/>
  <c r="AC3" i="26" s="1"/>
  <c r="AD3" i="26" s="1"/>
  <c r="AE3" i="26" s="1"/>
  <c r="AF3" i="26" s="1"/>
  <c r="AG3" i="26" s="1"/>
  <c r="AH3" i="26" s="1"/>
  <c r="I3" i="25"/>
  <c r="J3" i="25" s="1"/>
  <c r="K3" i="25" s="1"/>
  <c r="L3" i="25" s="1"/>
  <c r="M3" i="25" s="1"/>
  <c r="N3" i="25" s="1"/>
  <c r="O3" i="25" s="1"/>
  <c r="P3" i="25" s="1"/>
  <c r="Q3" i="25" s="1"/>
  <c r="R3" i="25" s="1"/>
  <c r="S3" i="25" s="1"/>
  <c r="T3" i="25" s="1"/>
  <c r="U3" i="25" s="1"/>
  <c r="V3" i="25" s="1"/>
  <c r="W3" i="25" s="1"/>
  <c r="X3" i="25" s="1"/>
  <c r="Y3" i="25" s="1"/>
  <c r="Z3" i="25" s="1"/>
  <c r="AA3" i="25" s="1"/>
  <c r="AB3" i="25" s="1"/>
  <c r="AC3" i="25" s="1"/>
  <c r="AD3" i="25" s="1"/>
  <c r="AE3" i="25" s="1"/>
  <c r="R3" i="24"/>
  <c r="S3" i="24" s="1"/>
  <c r="T3" i="24" s="1"/>
  <c r="U3" i="24" s="1"/>
  <c r="V3" i="24" s="1"/>
  <c r="W3" i="24" s="1"/>
  <c r="X3" i="24" s="1"/>
  <c r="Y3" i="24" s="1"/>
  <c r="Z3" i="24" s="1"/>
  <c r="AA3" i="24" s="1"/>
  <c r="AB3" i="24" s="1"/>
  <c r="AC3" i="24" s="1"/>
  <c r="AD3" i="24" s="1"/>
  <c r="AE3" i="24" s="1"/>
  <c r="AF3" i="24" s="1"/>
  <c r="AG3" i="24" s="1"/>
  <c r="H10" i="24"/>
  <c r="I10" i="24" s="1"/>
  <c r="J10" i="24" s="1"/>
  <c r="K10" i="24" s="1"/>
  <c r="L10" i="24" s="1"/>
  <c r="M10" i="24" s="1"/>
  <c r="N10" i="24" s="1"/>
  <c r="O10" i="24" s="1"/>
  <c r="P10" i="24" s="1"/>
  <c r="Q10" i="24" s="1"/>
  <c r="R10" i="24" s="1"/>
  <c r="S10" i="24" s="1"/>
  <c r="T10" i="24" s="1"/>
  <c r="U10" i="24" s="1"/>
  <c r="V10" i="24" s="1"/>
  <c r="W10" i="24" s="1"/>
  <c r="X10" i="24" s="1"/>
  <c r="Y10" i="24" s="1"/>
  <c r="Z10" i="24" s="1"/>
  <c r="AA10" i="24" s="1"/>
  <c r="AB10" i="24" s="1"/>
  <c r="AC10" i="24" s="1"/>
  <c r="AD10" i="24" s="1"/>
  <c r="AE10" i="24" s="1"/>
  <c r="AF10" i="24" s="1"/>
  <c r="AG10" i="24" s="1"/>
  <c r="J3" i="23"/>
  <c r="K3" i="23" s="1"/>
  <c r="L3" i="23" s="1"/>
  <c r="M3" i="23" s="1"/>
  <c r="N3" i="23" s="1"/>
  <c r="O3" i="23" s="1"/>
  <c r="P3" i="23" s="1"/>
  <c r="Q3" i="23" s="1"/>
  <c r="R3" i="23" s="1"/>
  <c r="S3" i="23" s="1"/>
  <c r="T3" i="23" s="1"/>
  <c r="U3" i="23" s="1"/>
  <c r="V3" i="23" s="1"/>
  <c r="W3" i="23" s="1"/>
  <c r="X3" i="23" s="1"/>
  <c r="Y3" i="23" s="1"/>
  <c r="Z3" i="23" s="1"/>
  <c r="AA3" i="23" s="1"/>
  <c r="AB3" i="23" s="1"/>
  <c r="AC3" i="23" s="1"/>
  <c r="AD3" i="23" s="1"/>
  <c r="AE3" i="23" s="1"/>
  <c r="AF3" i="23" s="1"/>
  <c r="AG3" i="23" s="1"/>
  <c r="AH3" i="23" s="1"/>
  <c r="AI3" i="23" s="1"/>
  <c r="H3" i="21"/>
  <c r="I3" i="21" s="1"/>
  <c r="J3" i="21" s="1"/>
  <c r="K3" i="21" s="1"/>
  <c r="L3" i="21" s="1"/>
  <c r="M3" i="21" s="1"/>
  <c r="N3" i="21" s="1"/>
  <c r="O3" i="21" s="1"/>
  <c r="P3" i="21" s="1"/>
  <c r="Q3" i="21" s="1"/>
  <c r="R3" i="21" s="1"/>
  <c r="S3" i="21" s="1"/>
  <c r="T3" i="21" s="1"/>
  <c r="U3" i="21" s="1"/>
  <c r="V3" i="21" s="1"/>
  <c r="W3" i="21" s="1"/>
  <c r="X3" i="21" s="1"/>
  <c r="Y3" i="21" s="1"/>
  <c r="Z3" i="21" s="1"/>
  <c r="AA3" i="21" s="1"/>
  <c r="AB3" i="21" s="1"/>
  <c r="AC3" i="21" s="1"/>
  <c r="AD3" i="21" s="1"/>
  <c r="AE3" i="21" s="1"/>
  <c r="AF3" i="21" s="1"/>
  <c r="AG3" i="21" s="1"/>
  <c r="H7" i="21"/>
  <c r="H10" i="21" s="1"/>
  <c r="H14" i="21" s="1"/>
  <c r="I7" i="21"/>
  <c r="I10" i="21" s="1"/>
  <c r="I14" i="21" s="1"/>
  <c r="J7" i="21"/>
  <c r="J10" i="21" s="1"/>
  <c r="J14" i="21" s="1"/>
  <c r="K7" i="21"/>
  <c r="K10" i="21" s="1"/>
  <c r="K14" i="21" s="1"/>
  <c r="M7" i="21"/>
  <c r="M10" i="21" s="1"/>
  <c r="M14" i="21" s="1"/>
  <c r="N7" i="21"/>
  <c r="N10" i="21" s="1"/>
  <c r="N14" i="21" s="1"/>
  <c r="O7" i="21"/>
  <c r="O10" i="21" s="1"/>
  <c r="O14" i="21" s="1"/>
  <c r="P7" i="21"/>
  <c r="P10" i="21" s="1"/>
  <c r="P14" i="21" s="1"/>
  <c r="R7" i="21"/>
  <c r="R10" i="21" s="1"/>
  <c r="R14" i="21" s="1"/>
  <c r="S7" i="21"/>
  <c r="S10" i="21" s="1"/>
  <c r="S14" i="21" s="1"/>
  <c r="T7" i="21"/>
  <c r="T10" i="21" s="1"/>
  <c r="T14" i="21" s="1"/>
  <c r="U7" i="21"/>
  <c r="U10" i="21" s="1"/>
  <c r="U14" i="21" s="1"/>
  <c r="W7" i="21"/>
  <c r="W10" i="21" s="1"/>
  <c r="W14" i="21" s="1"/>
  <c r="X7" i="21"/>
  <c r="X10" i="21" s="1"/>
  <c r="X14" i="21" s="1"/>
  <c r="Y7" i="21"/>
  <c r="Y10" i="21" s="1"/>
  <c r="Y14" i="21" s="1"/>
  <c r="Z7" i="21"/>
  <c r="Z10" i="21" s="1"/>
  <c r="Z14" i="21" s="1"/>
  <c r="AB7" i="21"/>
  <c r="AB10" i="21" s="1"/>
  <c r="AB14" i="21" s="1"/>
  <c r="AC7" i="21"/>
  <c r="AC10" i="21" s="1"/>
  <c r="AC14" i="21" s="1"/>
  <c r="AD7" i="21"/>
  <c r="AD10" i="21" s="1"/>
  <c r="AD14" i="21" s="1"/>
  <c r="H20" i="21"/>
  <c r="I20" i="21" s="1"/>
  <c r="J20" i="21" s="1"/>
  <c r="K20" i="21" s="1"/>
  <c r="L20" i="21" s="1"/>
  <c r="M20" i="21" s="1"/>
  <c r="N20" i="21" s="1"/>
  <c r="O20" i="21" s="1"/>
  <c r="P20" i="21" s="1"/>
  <c r="Q20" i="21" s="1"/>
  <c r="R20" i="21" s="1"/>
  <c r="S20" i="21" s="1"/>
  <c r="T20" i="21" s="1"/>
  <c r="U20" i="21" s="1"/>
  <c r="V20" i="21" s="1"/>
  <c r="W20" i="21" s="1"/>
  <c r="X20" i="21" s="1"/>
  <c r="Y20" i="21" s="1"/>
  <c r="Z20" i="21" s="1"/>
  <c r="AA20" i="21" s="1"/>
  <c r="AB20" i="21" s="1"/>
  <c r="AC20" i="21" s="1"/>
  <c r="AD20" i="21" s="1"/>
  <c r="AE20" i="21" s="1"/>
  <c r="AF20" i="21" s="1"/>
  <c r="AG20" i="21" s="1"/>
  <c r="H28" i="21"/>
  <c r="H32" i="21" s="1"/>
  <c r="I28" i="21"/>
  <c r="I32" i="21" s="1"/>
  <c r="J28" i="21"/>
  <c r="J32" i="21" s="1"/>
  <c r="K28" i="21"/>
  <c r="K32" i="21" s="1"/>
  <c r="M28" i="21"/>
  <c r="M32" i="21" s="1"/>
  <c r="N28" i="21"/>
  <c r="N32" i="21" s="1"/>
  <c r="O28" i="21"/>
  <c r="O32" i="21" s="1"/>
  <c r="P28" i="21"/>
  <c r="P32" i="21" s="1"/>
  <c r="R28" i="21"/>
  <c r="R32" i="21" s="1"/>
  <c r="S28" i="21"/>
  <c r="S32" i="21" s="1"/>
  <c r="T28" i="21"/>
  <c r="T32" i="21" s="1"/>
  <c r="U28" i="21"/>
  <c r="U32" i="21" s="1"/>
  <c r="W28" i="21"/>
  <c r="W32" i="21" s="1"/>
  <c r="X28" i="21"/>
  <c r="X32" i="21" s="1"/>
  <c r="Y28" i="21"/>
  <c r="Y32" i="21" s="1"/>
  <c r="Z28" i="21"/>
  <c r="Z32" i="21" s="1"/>
  <c r="AB28" i="21"/>
  <c r="AB32" i="21" s="1"/>
  <c r="AC28" i="21"/>
  <c r="AC32" i="21" s="1"/>
  <c r="AD28" i="21"/>
  <c r="AD32" i="21" s="1"/>
  <c r="I3" i="20"/>
  <c r="J3" i="20" s="1"/>
  <c r="K3" i="20" s="1"/>
  <c r="L3" i="20" s="1"/>
  <c r="M3" i="20" s="1"/>
  <c r="N3" i="20" s="1"/>
  <c r="O3" i="20" s="1"/>
  <c r="P3" i="20" s="1"/>
  <c r="Q3" i="20" s="1"/>
  <c r="R3" i="20" s="1"/>
  <c r="S3" i="20" s="1"/>
  <c r="T3" i="20" s="1"/>
  <c r="U3" i="20" s="1"/>
  <c r="V3" i="20" s="1"/>
  <c r="W3" i="20" s="1"/>
  <c r="X3" i="20" s="1"/>
  <c r="Y3" i="20" s="1"/>
  <c r="Z3" i="20" s="1"/>
  <c r="AA3" i="20" s="1"/>
  <c r="AB3" i="20" s="1"/>
  <c r="AC3" i="20" s="1"/>
  <c r="AD3" i="20" s="1"/>
  <c r="AE3" i="20" s="1"/>
  <c r="AF3" i="20" s="1"/>
  <c r="AG3" i="20" s="1"/>
  <c r="AH3" i="20" s="1"/>
  <c r="F4" i="19"/>
  <c r="G4" i="19" s="1"/>
  <c r="H4" i="19" s="1"/>
  <c r="I4" i="19" s="1"/>
  <c r="J4" i="19" s="1"/>
  <c r="K4" i="19" s="1"/>
  <c r="L4" i="19" s="1"/>
  <c r="M4" i="19" s="1"/>
  <c r="N4" i="19" s="1"/>
  <c r="O4" i="19" s="1"/>
  <c r="P4" i="19" s="1"/>
  <c r="Q4" i="19" s="1"/>
  <c r="R4" i="19" s="1"/>
  <c r="S4" i="19" s="1"/>
  <c r="T4" i="19" s="1"/>
  <c r="U4" i="19" s="1"/>
  <c r="V4" i="19" s="1"/>
  <c r="W4" i="19" s="1"/>
  <c r="X4" i="19" s="1"/>
  <c r="Y4" i="19" s="1"/>
  <c r="Z4" i="19" s="1"/>
  <c r="AA4" i="19" s="1"/>
  <c r="AB4" i="19" s="1"/>
  <c r="AC4" i="19" s="1"/>
  <c r="AD4" i="19" s="1"/>
  <c r="AE4" i="19" s="1"/>
  <c r="E10" i="19"/>
  <c r="F10" i="19"/>
  <c r="G10" i="19"/>
  <c r="H10" i="19"/>
  <c r="I10" i="19"/>
  <c r="J10" i="19"/>
  <c r="K10" i="19"/>
  <c r="L10" i="19"/>
  <c r="M10" i="19"/>
  <c r="N10" i="19"/>
  <c r="O10" i="19"/>
  <c r="P10" i="19"/>
  <c r="Q10" i="19"/>
  <c r="R10" i="19"/>
  <c r="S10" i="19"/>
  <c r="T10" i="19"/>
  <c r="U10" i="19"/>
  <c r="V10" i="19"/>
  <c r="W10" i="19"/>
  <c r="X10" i="19"/>
  <c r="Y10" i="19"/>
  <c r="Z10" i="19"/>
  <c r="AA10" i="19"/>
  <c r="AB10" i="19"/>
  <c r="F55" i="19"/>
  <c r="G55" i="19"/>
  <c r="H55" i="19"/>
  <c r="I55" i="19"/>
  <c r="K55" i="19"/>
  <c r="L55" i="19"/>
  <c r="M55" i="19"/>
  <c r="N55" i="19"/>
  <c r="P55" i="19"/>
  <c r="Q55" i="19"/>
  <c r="R55" i="19"/>
  <c r="S55" i="19"/>
  <c r="U55" i="19"/>
  <c r="V55" i="19"/>
  <c r="W55" i="19"/>
  <c r="X55" i="19"/>
  <c r="Z55" i="19"/>
  <c r="AA55" i="19"/>
  <c r="AB55" i="19"/>
  <c r="F56" i="19"/>
  <c r="G56" i="19"/>
  <c r="H56" i="19"/>
  <c r="I56" i="19"/>
  <c r="K56" i="19"/>
  <c r="L56" i="19"/>
  <c r="M56" i="19"/>
  <c r="N56" i="19"/>
  <c r="P56" i="19"/>
  <c r="Q56" i="19"/>
  <c r="R56" i="19"/>
  <c r="S56" i="19"/>
  <c r="U56" i="19"/>
  <c r="V56" i="19"/>
  <c r="W56" i="19"/>
  <c r="X56" i="19"/>
  <c r="Z56" i="19"/>
  <c r="AA56" i="19"/>
  <c r="AB56" i="19"/>
  <c r="F57" i="19"/>
  <c r="G57" i="19"/>
  <c r="H57" i="19"/>
  <c r="I57" i="19"/>
  <c r="K57" i="19"/>
  <c r="L57" i="19"/>
  <c r="M57" i="19"/>
  <c r="N57" i="19"/>
  <c r="P57" i="19"/>
  <c r="Q57" i="19"/>
  <c r="R57" i="19"/>
  <c r="S57" i="19"/>
  <c r="U57" i="19"/>
  <c r="V57" i="19"/>
  <c r="W57" i="19"/>
  <c r="X57" i="19"/>
  <c r="Z57" i="19"/>
  <c r="AA57" i="19"/>
  <c r="AB57" i="19"/>
  <c r="F58" i="19"/>
  <c r="G58" i="19"/>
  <c r="H58" i="19"/>
  <c r="I58" i="19"/>
  <c r="K58" i="19"/>
  <c r="L58" i="19"/>
  <c r="M58" i="19"/>
  <c r="N58" i="19"/>
  <c r="P58" i="19"/>
  <c r="Q58" i="19"/>
  <c r="R58" i="19"/>
  <c r="S58" i="19"/>
  <c r="U58" i="19"/>
  <c r="V58" i="19"/>
  <c r="W58" i="19"/>
  <c r="X58" i="19"/>
  <c r="Z58" i="19"/>
  <c r="AA58" i="19"/>
  <c r="AB58" i="19"/>
  <c r="F4" i="18"/>
  <c r="G4" i="18" s="1"/>
  <c r="H4" i="18" s="1"/>
  <c r="I4" i="18" s="1"/>
  <c r="J4" i="18" s="1"/>
  <c r="K4" i="18" s="1"/>
  <c r="L4" i="18" s="1"/>
  <c r="M4" i="18" s="1"/>
  <c r="N4" i="18" s="1"/>
  <c r="O4" i="18" s="1"/>
  <c r="P4" i="18" s="1"/>
  <c r="Q4" i="18" s="1"/>
  <c r="R4" i="18" s="1"/>
  <c r="S4" i="18" s="1"/>
  <c r="T4" i="18" s="1"/>
  <c r="U4" i="18" s="1"/>
  <c r="V4" i="18" s="1"/>
  <c r="W4" i="18" s="1"/>
  <c r="X4" i="18" s="1"/>
  <c r="Y4" i="18" s="1"/>
  <c r="Z4" i="18" s="1"/>
  <c r="AA4" i="18" s="1"/>
  <c r="AB4" i="18" s="1"/>
  <c r="C32" i="18"/>
  <c r="F34" i="18"/>
  <c r="G34" i="18" s="1"/>
  <c r="H34" i="18" s="1"/>
  <c r="I34" i="18" s="1"/>
  <c r="J34" i="18" s="1"/>
  <c r="K34" i="18" s="1"/>
  <c r="L34" i="18" s="1"/>
  <c r="M34" i="18" s="1"/>
  <c r="N34" i="18" s="1"/>
  <c r="O34" i="18" s="1"/>
  <c r="P34" i="18" s="1"/>
  <c r="Q34" i="18" s="1"/>
  <c r="R34" i="18" s="1"/>
  <c r="S34" i="18" s="1"/>
  <c r="T34" i="18" s="1"/>
  <c r="U34" i="18" s="1"/>
  <c r="V34" i="18" s="1"/>
  <c r="W34" i="18" s="1"/>
  <c r="X34" i="18" s="1"/>
  <c r="Y34" i="18" s="1"/>
  <c r="Z34" i="18" s="1"/>
  <c r="AA34" i="18" s="1"/>
  <c r="AB34" i="18" s="1"/>
  <c r="I3" i="16"/>
  <c r="J3" i="16" s="1"/>
  <c r="K3" i="16" s="1"/>
  <c r="L3" i="16" s="1"/>
  <c r="M3" i="16" s="1"/>
  <c r="N3" i="16" s="1"/>
  <c r="O3" i="16" s="1"/>
  <c r="P3" i="16" s="1"/>
  <c r="Q3" i="16" s="1"/>
  <c r="R3" i="16" s="1"/>
  <c r="S3" i="16" s="1"/>
  <c r="T3" i="16" s="1"/>
  <c r="U3" i="16" s="1"/>
  <c r="V3" i="16" s="1"/>
  <c r="W3" i="16" s="1"/>
  <c r="X3" i="16" s="1"/>
  <c r="Y3" i="16" s="1"/>
  <c r="Z3" i="16" s="1"/>
  <c r="AA3" i="16" s="1"/>
  <c r="AB3" i="16" s="1"/>
  <c r="AC3" i="16" s="1"/>
  <c r="AD3" i="16" s="1"/>
  <c r="AE3" i="16" s="1"/>
  <c r="AF3" i="25" l="1"/>
  <c r="AC34" i="18"/>
  <c r="AD34" i="18" s="1"/>
  <c r="AE34" i="18" s="1"/>
  <c r="AC4" i="18"/>
  <c r="AF3" i="16"/>
  <c r="AG3" i="25" l="1"/>
  <c r="AH3" i="25" s="1"/>
  <c r="AD4" i="18"/>
  <c r="AE4" i="18" s="1"/>
  <c r="AG3" i="16"/>
  <c r="AH3" i="16" l="1"/>
  <c r="AE28" i="26" l="1"/>
  <c r="AE29" i="26" s="1"/>
  <c r="AB28" i="26" l="1"/>
  <c r="AB29" i="26" s="1"/>
  <c r="V28" i="26"/>
  <c r="V29" i="26" s="1"/>
  <c r="R28" i="26"/>
  <c r="R29" i="26" s="1"/>
  <c r="S28" i="26"/>
  <c r="S29" i="26" s="1"/>
  <c r="Q28" i="26"/>
  <c r="Q29" i="26" s="1"/>
  <c r="Y28" i="26"/>
  <c r="Y29" i="26" s="1"/>
  <c r="U28" i="26"/>
  <c r="U29" i="26" s="1"/>
  <c r="AA28" i="26"/>
  <c r="AA29" i="26" s="1"/>
  <c r="AC28" i="26"/>
  <c r="AC29" i="26" s="1"/>
  <c r="AD28" i="26"/>
  <c r="AD29" i="26" s="1"/>
  <c r="Z28" i="26"/>
  <c r="Z29" i="26" s="1"/>
  <c r="T28" i="26"/>
  <c r="T29" i="26" s="1"/>
  <c r="AA20" i="26" l="1"/>
  <c r="Y20" i="26"/>
  <c r="AD20" i="26"/>
  <c r="AE20" i="26"/>
  <c r="T20" i="26"/>
  <c r="S20" i="26"/>
  <c r="R20" i="26"/>
  <c r="AC20" i="26"/>
  <c r="V20" i="26"/>
  <c r="U20" i="26"/>
  <c r="AB20" i="26"/>
  <c r="Z20" i="26"/>
  <c r="Q20" i="26"/>
  <c r="AD11" i="26" l="1"/>
  <c r="AD12" i="26" s="1"/>
  <c r="AD30" i="26" s="1"/>
  <c r="AC11" i="26"/>
  <c r="AC12" i="26" s="1"/>
  <c r="AC30" i="26" s="1"/>
  <c r="AA11" i="26" l="1"/>
  <c r="AA12" i="26" s="1"/>
  <c r="AA30" i="26" s="1"/>
  <c r="AE11" i="26"/>
  <c r="AE12" i="26" s="1"/>
  <c r="AE30" i="26" s="1"/>
  <c r="AF28" i="26"/>
  <c r="AF29" i="26" s="1"/>
  <c r="Z11" i="26"/>
  <c r="Z12" i="26" s="1"/>
  <c r="Z30" i="26" s="1"/>
  <c r="Y11" i="26"/>
  <c r="Y12" i="26" s="1"/>
  <c r="Y30" i="26" s="1"/>
  <c r="AB11" i="26"/>
  <c r="AB12" i="26" s="1"/>
  <c r="AB30" i="26" s="1"/>
  <c r="AF20" i="26" l="1"/>
  <c r="AF11" i="26" l="1"/>
  <c r="AF12" i="26" s="1"/>
  <c r="AF30" i="26" s="1"/>
  <c r="V11" i="26"/>
  <c r="V12" i="26" s="1"/>
  <c r="V30" i="26" s="1"/>
  <c r="U11" i="26"/>
  <c r="U12" i="26" s="1"/>
  <c r="U30" i="26" s="1"/>
  <c r="R11" i="26"/>
  <c r="R12" i="26" s="1"/>
  <c r="R30" i="26" s="1"/>
  <c r="Q11" i="26" l="1"/>
  <c r="Q12" i="26" s="1"/>
  <c r="Q30" i="26" s="1"/>
  <c r="S11" i="26"/>
  <c r="S12" i="26" s="1"/>
  <c r="S30" i="26" s="1"/>
  <c r="T11" i="26"/>
  <c r="T12" i="26" s="1"/>
  <c r="T30" i="26" s="1"/>
  <c r="J20" i="26" l="1"/>
  <c r="I11" i="26"/>
  <c r="I12" i="26" s="1"/>
  <c r="N11" i="26"/>
  <c r="N12" i="26" s="1"/>
  <c r="M11" i="26"/>
  <c r="M12" i="26" s="1"/>
  <c r="H20" i="26"/>
  <c r="X20" i="26"/>
  <c r="W28" i="26"/>
  <c r="W29" i="26" s="1"/>
  <c r="K28" i="26"/>
  <c r="K29" i="26" s="1"/>
  <c r="O20" i="26"/>
  <c r="J11" i="26"/>
  <c r="J12" i="26" s="1"/>
  <c r="J28" i="26"/>
  <c r="J29" i="26" s="1"/>
  <c r="L11" i="26"/>
  <c r="L12" i="26" s="1"/>
  <c r="N20" i="26"/>
  <c r="M28" i="26"/>
  <c r="M29" i="26" s="1"/>
  <c r="H28" i="26"/>
  <c r="H29" i="26" s="1"/>
  <c r="P20" i="26"/>
  <c r="W20" i="26"/>
  <c r="K11" i="26"/>
  <c r="K12" i="26" s="1"/>
  <c r="O28" i="26"/>
  <c r="O29" i="26" s="1"/>
  <c r="L20" i="26"/>
  <c r="N28" i="26"/>
  <c r="N29" i="26" s="1"/>
  <c r="M20" i="26"/>
  <c r="H11" i="26"/>
  <c r="H12" i="26" s="1"/>
  <c r="P11" i="26"/>
  <c r="P12" i="26" s="1"/>
  <c r="X11" i="26"/>
  <c r="X12" i="26" s="1"/>
  <c r="K20" i="26"/>
  <c r="I28" i="26"/>
  <c r="I29" i="26" s="1"/>
  <c r="I20" i="26"/>
  <c r="L28" i="26"/>
  <c r="L29" i="26" s="1"/>
  <c r="P28" i="26"/>
  <c r="P29" i="26" s="1"/>
  <c r="X28" i="26"/>
  <c r="X29" i="26" s="1"/>
  <c r="W11" i="26"/>
  <c r="W12" i="26" s="1"/>
  <c r="O11" i="26"/>
  <c r="O12" i="26" s="1"/>
  <c r="H30" i="26" l="1"/>
  <c r="W30" i="26"/>
  <c r="J30" i="26"/>
  <c r="O30" i="26"/>
  <c r="X30" i="26"/>
  <c r="N30" i="26"/>
  <c r="P30" i="26"/>
  <c r="K30" i="26"/>
  <c r="L30" i="26"/>
  <c r="M30" i="26"/>
  <c r="I30" i="26"/>
  <c r="AE9" i="19" l="1"/>
  <c r="AD9" i="19"/>
  <c r="AC9" i="19"/>
  <c r="AB9" i="19"/>
  <c r="AA9" i="19"/>
  <c r="Z9" i="19"/>
  <c r="Y9" i="19"/>
  <c r="X9" i="19"/>
  <c r="W9" i="19"/>
  <c r="V9" i="19"/>
  <c r="U9" i="19"/>
  <c r="T9" i="19"/>
  <c r="S9" i="19"/>
  <c r="R9" i="19"/>
  <c r="Q9" i="19"/>
  <c r="P9" i="19"/>
  <c r="O9" i="19"/>
  <c r="N9" i="19"/>
  <c r="M9" i="19"/>
  <c r="L9" i="19"/>
  <c r="K9" i="19"/>
  <c r="J9" i="19"/>
  <c r="I9" i="19"/>
  <c r="H9" i="19"/>
  <c r="G9" i="19"/>
  <c r="F9" i="19"/>
  <c r="E9" i="19"/>
  <c r="F6" i="19" l="1"/>
  <c r="F41" i="18"/>
  <c r="G41" i="18"/>
  <c r="G6" i="19"/>
  <c r="H6" i="19"/>
  <c r="H41" i="18"/>
  <c r="I6" i="19"/>
  <c r="I41" i="18"/>
  <c r="J6" i="19"/>
  <c r="J41" i="18"/>
  <c r="K6" i="19"/>
  <c r="K41" i="18"/>
  <c r="L6" i="19"/>
  <c r="L41" i="18"/>
  <c r="M41" i="18"/>
  <c r="M6" i="19"/>
  <c r="N6" i="19"/>
  <c r="N41" i="18"/>
  <c r="O6" i="19"/>
  <c r="O41" i="18"/>
  <c r="P6" i="19"/>
  <c r="P41" i="18"/>
  <c r="Q6" i="19"/>
  <c r="Q41" i="18"/>
  <c r="R6" i="19"/>
  <c r="R41" i="18"/>
  <c r="S41" i="18"/>
  <c r="S6" i="19"/>
  <c r="T6" i="19"/>
  <c r="T41" i="18"/>
  <c r="U6" i="19"/>
  <c r="U41" i="18"/>
  <c r="V6" i="19"/>
  <c r="V41" i="18"/>
  <c r="W41" i="18"/>
  <c r="W6" i="19"/>
  <c r="X6" i="19"/>
  <c r="X41" i="18"/>
  <c r="Y6" i="19"/>
  <c r="Y41" i="18"/>
  <c r="Z6" i="19"/>
  <c r="Z41" i="18"/>
  <c r="AA6" i="19"/>
  <c r="AA41" i="18"/>
  <c r="AB6" i="19"/>
  <c r="AB41" i="18"/>
  <c r="AC41" i="18"/>
  <c r="AC6" i="19"/>
  <c r="AD41" i="18"/>
  <c r="AD6" i="19"/>
  <c r="AE8" i="19"/>
  <c r="E8" i="19"/>
  <c r="F8" i="19"/>
  <c r="G8" i="19"/>
  <c r="H8" i="19"/>
  <c r="I8" i="19"/>
  <c r="J8" i="19"/>
  <c r="K8" i="19"/>
  <c r="L8" i="19"/>
  <c r="M8" i="19"/>
  <c r="N8" i="19"/>
  <c r="O8" i="19"/>
  <c r="P8" i="19"/>
  <c r="Q8" i="19"/>
  <c r="R8" i="19"/>
  <c r="S8" i="19"/>
  <c r="T8" i="19"/>
  <c r="U8" i="19"/>
  <c r="V8" i="19"/>
  <c r="W8" i="19"/>
  <c r="X8" i="19"/>
  <c r="Y8" i="19"/>
  <c r="Z8" i="19"/>
  <c r="AA8" i="19"/>
  <c r="AB8" i="19"/>
  <c r="AC8" i="19"/>
  <c r="AD8" i="19"/>
  <c r="AE11" i="18"/>
  <c r="AE7" i="19"/>
  <c r="E6" i="19"/>
  <c r="E41" i="18"/>
  <c r="E11" i="18"/>
  <c r="E7" i="19"/>
  <c r="F11" i="18"/>
  <c r="F7" i="19"/>
  <c r="G11" i="18"/>
  <c r="G7" i="19"/>
  <c r="H11" i="18"/>
  <c r="H7" i="19"/>
  <c r="I11" i="18"/>
  <c r="I7" i="19"/>
  <c r="J11" i="18"/>
  <c r="J7" i="19"/>
  <c r="K11" i="18"/>
  <c r="K7" i="19"/>
  <c r="L11" i="18"/>
  <c r="L7" i="19"/>
  <c r="M11" i="18"/>
  <c r="M7" i="19"/>
  <c r="N11" i="18"/>
  <c r="N7" i="19"/>
  <c r="O11" i="18"/>
  <c r="O7" i="19"/>
  <c r="P11" i="18"/>
  <c r="P7" i="19"/>
  <c r="Q11" i="18"/>
  <c r="Q7" i="19"/>
  <c r="R11" i="18"/>
  <c r="R7" i="19"/>
  <c r="S11" i="18"/>
  <c r="S7" i="19"/>
  <c r="T11" i="18"/>
  <c r="T7" i="19"/>
  <c r="U11" i="18"/>
  <c r="U7" i="19"/>
  <c r="V11" i="18"/>
  <c r="V7" i="19"/>
  <c r="W11" i="18"/>
  <c r="W7" i="19"/>
  <c r="X11" i="18"/>
  <c r="X7" i="19"/>
  <c r="Y11" i="18"/>
  <c r="Y7" i="19"/>
  <c r="Z11" i="18"/>
  <c r="Z7" i="19"/>
  <c r="AA11" i="18"/>
  <c r="AA7" i="19"/>
  <c r="AB11" i="18"/>
  <c r="AB7" i="19"/>
  <c r="AC11" i="18"/>
  <c r="AC7" i="19"/>
  <c r="AD11" i="18"/>
  <c r="AD7" i="19"/>
  <c r="AE41" i="18"/>
  <c r="AE6" i="19"/>
  <c r="AB5" i="19" l="1"/>
  <c r="X5" i="19"/>
  <c r="W5" i="19"/>
  <c r="T5" i="19"/>
  <c r="S5" i="19"/>
  <c r="P5" i="19"/>
  <c r="L5" i="19"/>
  <c r="H5" i="19"/>
  <c r="G5" i="19"/>
  <c r="E5" i="19"/>
  <c r="Y5" i="19"/>
  <c r="U5" i="19"/>
  <c r="Q5" i="19"/>
  <c r="I5" i="19"/>
  <c r="AC5" i="19"/>
  <c r="Z5" i="19"/>
  <c r="V5" i="19"/>
  <c r="R5" i="19"/>
  <c r="N5" i="19"/>
  <c r="M5" i="19"/>
  <c r="J5" i="19"/>
  <c r="F5" i="19"/>
  <c r="AE5" i="19"/>
  <c r="AD5" i="19"/>
  <c r="AA5" i="19"/>
  <c r="O5" i="19"/>
  <c r="K5" i="19"/>
  <c r="AH14" i="25" l="1"/>
  <c r="AH37" i="25"/>
  <c r="AH38" i="25" s="1"/>
  <c r="AH25" i="25"/>
  <c r="AH26" i="25" s="1"/>
  <c r="AE15" i="19" l="1"/>
  <c r="AE21" i="19" s="1"/>
  <c r="AE63" i="19" s="1"/>
  <c r="AH45" i="16" l="1"/>
  <c r="AH46" i="16" s="1"/>
  <c r="AH67" i="16"/>
  <c r="AH68" i="16" l="1"/>
  <c r="AF14" i="25" l="1"/>
  <c r="AF25" i="25" l="1"/>
  <c r="AF26" i="25" s="1"/>
  <c r="AG14" i="25"/>
  <c r="AG25" i="25"/>
  <c r="AG26" i="25" s="1"/>
  <c r="AF37" i="25"/>
  <c r="AF38" i="25" s="1"/>
  <c r="AG37" i="25"/>
  <c r="AG38" i="25" s="1"/>
  <c r="AD15" i="19"/>
  <c r="AD21" i="19" s="1"/>
  <c r="AD63" i="19" s="1"/>
  <c r="AC15" i="19" l="1"/>
  <c r="AC21" i="19" s="1"/>
  <c r="AC63" i="19" s="1"/>
  <c r="AF45" i="16" l="1"/>
  <c r="AG67" i="16"/>
  <c r="AG45" i="16"/>
  <c r="AF67" i="16"/>
  <c r="AG68" i="16" l="1"/>
  <c r="AF68" i="16"/>
  <c r="AG46" i="16"/>
  <c r="AF46" i="16"/>
  <c r="Q25" i="25" l="1"/>
  <c r="Q26" i="25" s="1"/>
  <c r="Z37" i="25"/>
  <c r="Z38" i="25" s="1"/>
  <c r="N37" i="25"/>
  <c r="N38" i="25" s="1"/>
  <c r="U25" i="25"/>
  <c r="U26" i="25" s="1"/>
  <c r="M25" i="25"/>
  <c r="M26" i="25" s="1"/>
  <c r="W14" i="25"/>
  <c r="V14" i="25"/>
  <c r="J14" i="25"/>
  <c r="Z14" i="25"/>
  <c r="U37" i="25" l="1"/>
  <c r="U38" i="25" s="1"/>
  <c r="P37" i="25"/>
  <c r="P38" i="25" s="1"/>
  <c r="AD37" i="25"/>
  <c r="AD38" i="25" s="1"/>
  <c r="O37" i="25"/>
  <c r="O38" i="25" s="1"/>
  <c r="R14" i="25"/>
  <c r="L25" i="25"/>
  <c r="L26" i="25" s="1"/>
  <c r="J25" i="25"/>
  <c r="J26" i="25" s="1"/>
  <c r="P25" i="25"/>
  <c r="P26" i="25" s="1"/>
  <c r="O25" i="25"/>
  <c r="O26" i="25" s="1"/>
  <c r="X25" i="25"/>
  <c r="X26" i="25" s="1"/>
  <c r="AC25" i="25"/>
  <c r="AC26" i="25" s="1"/>
  <c r="M14" i="25"/>
  <c r="L14" i="25"/>
  <c r="X37" i="25"/>
  <c r="X38" i="25" s="1"/>
  <c r="AC14" i="25"/>
  <c r="AB14" i="25"/>
  <c r="AD25" i="25"/>
  <c r="AD26" i="25" s="1"/>
  <c r="T25" i="25"/>
  <c r="T26" i="25" s="1"/>
  <c r="W37" i="25"/>
  <c r="W38" i="25" s="1"/>
  <c r="R25" i="25"/>
  <c r="R26" i="25" s="1"/>
  <c r="T37" i="25"/>
  <c r="T38" i="25" s="1"/>
  <c r="S25" i="25"/>
  <c r="S26" i="25" s="1"/>
  <c r="AE14" i="25"/>
  <c r="AD14" i="25"/>
  <c r="S37" i="25"/>
  <c r="S38" i="25" s="1"/>
  <c r="K25" i="25"/>
  <c r="K26" i="25" s="1"/>
  <c r="I37" i="25"/>
  <c r="I38" i="25" s="1"/>
  <c r="AB25" i="25"/>
  <c r="AB26" i="25" s="1"/>
  <c r="Y14" i="25"/>
  <c r="AE37" i="25"/>
  <c r="AE38" i="25" s="1"/>
  <c r="I25" i="25"/>
  <c r="I26" i="25" s="1"/>
  <c r="N25" i="25"/>
  <c r="N26" i="25" s="1"/>
  <c r="T14" i="25"/>
  <c r="Q14" i="25"/>
  <c r="H25" i="25"/>
  <c r="H26" i="25" s="1"/>
  <c r="J37" i="25"/>
  <c r="J38" i="25" s="1"/>
  <c r="Z25" i="25"/>
  <c r="Z26" i="25" s="1"/>
  <c r="K14" i="25"/>
  <c r="M37" i="25"/>
  <c r="M38" i="25" s="1"/>
  <c r="AB37" i="25"/>
  <c r="AB38" i="25" s="1"/>
  <c r="W25" i="25"/>
  <c r="W26" i="25" s="1"/>
  <c r="P14" i="25"/>
  <c r="S14" i="25"/>
  <c r="R37" i="25"/>
  <c r="R38" i="25" s="1"/>
  <c r="H14" i="25"/>
  <c r="AC37" i="25"/>
  <c r="AC38" i="25" s="1"/>
  <c r="H37" i="25"/>
  <c r="H38" i="25" s="1"/>
  <c r="L37" i="25"/>
  <c r="L38" i="25" s="1"/>
  <c r="O14" i="25"/>
  <c r="N14" i="25"/>
  <c r="Q37" i="25"/>
  <c r="Q38" i="25" s="1"/>
  <c r="I14" i="25"/>
  <c r="K37" i="25"/>
  <c r="K38" i="25" s="1"/>
  <c r="AA25" i="25"/>
  <c r="AA26" i="25" s="1"/>
  <c r="U14" i="25"/>
  <c r="V25" i="25"/>
  <c r="V26" i="25" s="1"/>
  <c r="AA37" i="25"/>
  <c r="AA38" i="25" s="1"/>
  <c r="Y37" i="25"/>
  <c r="Y38" i="25" s="1"/>
  <c r="AE25" i="25"/>
  <c r="AE26" i="25" s="1"/>
  <c r="X14" i="25"/>
  <c r="AA14" i="25"/>
  <c r="Y25" i="25"/>
  <c r="Y26" i="25" s="1"/>
  <c r="V37" i="25"/>
  <c r="V38" i="25" s="1"/>
  <c r="U15" i="19"/>
  <c r="U21" i="19" s="1"/>
  <c r="U63" i="19" s="1"/>
  <c r="AB15" i="19"/>
  <c r="AB21" i="19" s="1"/>
  <c r="AB63" i="19" s="1"/>
  <c r="F15" i="19"/>
  <c r="F21" i="19" s="1"/>
  <c r="F63" i="19" s="1"/>
  <c r="P15" i="19"/>
  <c r="P21" i="19" s="1"/>
  <c r="P63" i="19" s="1"/>
  <c r="K15" i="19"/>
  <c r="K21" i="19" s="1"/>
  <c r="K63" i="19" s="1"/>
  <c r="H15" i="19"/>
  <c r="H21" i="19" s="1"/>
  <c r="H63" i="19" s="1"/>
  <c r="I15" i="19"/>
  <c r="I21" i="19" s="1"/>
  <c r="I63" i="19" s="1"/>
  <c r="L15" i="19"/>
  <c r="L21" i="19" s="1"/>
  <c r="L63" i="19" s="1"/>
  <c r="V15" i="19"/>
  <c r="V21" i="19" s="1"/>
  <c r="V63" i="19" s="1"/>
  <c r="M15" i="19"/>
  <c r="M21" i="19" s="1"/>
  <c r="M63" i="19" s="1"/>
  <c r="N15" i="19"/>
  <c r="N21" i="19" s="1"/>
  <c r="N63" i="19" s="1"/>
  <c r="AA15" i="19"/>
  <c r="AA21" i="19" s="1"/>
  <c r="AA63" i="19" s="1"/>
  <c r="Q15" i="19"/>
  <c r="Q21" i="19" s="1"/>
  <c r="Q63" i="19" s="1"/>
  <c r="X15" i="19"/>
  <c r="X21" i="19" s="1"/>
  <c r="X63" i="19" s="1"/>
  <c r="R15" i="19"/>
  <c r="R21" i="19" s="1"/>
  <c r="R63" i="19" s="1"/>
  <c r="W15" i="19" l="1"/>
  <c r="W21" i="19" s="1"/>
  <c r="W63" i="19" s="1"/>
  <c r="J15" i="19"/>
  <c r="J21" i="19" s="1"/>
  <c r="J63" i="19" s="1"/>
  <c r="Y15" i="19"/>
  <c r="Y21" i="19" s="1"/>
  <c r="Y63" i="19" s="1"/>
  <c r="T15" i="19"/>
  <c r="T21" i="19" s="1"/>
  <c r="T63" i="19" s="1"/>
  <c r="O15" i="19"/>
  <c r="O21" i="19" s="1"/>
  <c r="O63" i="19" s="1"/>
  <c r="S15" i="19"/>
  <c r="S21" i="19" s="1"/>
  <c r="S63" i="19" s="1"/>
  <c r="G15" i="19"/>
  <c r="G21" i="19" s="1"/>
  <c r="G63" i="19" s="1"/>
  <c r="Z15" i="19"/>
  <c r="Z21" i="19" s="1"/>
  <c r="Z63" i="19" s="1"/>
  <c r="E15" i="19" l="1"/>
  <c r="E21" i="19" s="1"/>
  <c r="E63" i="19" s="1"/>
  <c r="H67" i="16" l="1"/>
  <c r="V67" i="16" l="1"/>
  <c r="AB67" i="16"/>
  <c r="S67" i="16"/>
  <c r="I67" i="16"/>
  <c r="K67" i="16"/>
  <c r="P67" i="16"/>
  <c r="X67" i="16"/>
  <c r="J67" i="16"/>
  <c r="H68" i="16"/>
  <c r="O67" i="16"/>
  <c r="Z67" i="16"/>
  <c r="T67" i="16"/>
  <c r="R67" i="16"/>
  <c r="Q67" i="16"/>
  <c r="W67" i="16"/>
  <c r="AD67" i="16"/>
  <c r="M67" i="16"/>
  <c r="AE67" i="16"/>
  <c r="AA67" i="16"/>
  <c r="AD68" i="16" l="1"/>
  <c r="R68" i="16"/>
  <c r="I68" i="16"/>
  <c r="AB68" i="16"/>
  <c r="AA68" i="16"/>
  <c r="AC67" i="16"/>
  <c r="O68" i="16"/>
  <c r="AE68" i="16"/>
  <c r="M68" i="16"/>
  <c r="W68" i="16"/>
  <c r="T68" i="16"/>
  <c r="U67" i="16"/>
  <c r="J68" i="16"/>
  <c r="P68" i="16"/>
  <c r="L67" i="16"/>
  <c r="N67" i="16"/>
  <c r="V68" i="16"/>
  <c r="Q68" i="16"/>
  <c r="Z68" i="16"/>
  <c r="Y67" i="16"/>
  <c r="X68" i="16"/>
  <c r="K68" i="16"/>
  <c r="S68" i="16"/>
  <c r="Y68" i="16" l="1"/>
  <c r="L68" i="16"/>
  <c r="AC68" i="16"/>
  <c r="U68" i="16"/>
  <c r="N68" i="16"/>
  <c r="H45" i="16" l="1"/>
  <c r="H46" i="16" s="1"/>
  <c r="AB45" i="16" l="1"/>
  <c r="AB46" i="16" s="1"/>
  <c r="V45" i="16"/>
  <c r="S45" i="16"/>
  <c r="S46" i="16" s="1"/>
  <c r="AD45" i="16"/>
  <c r="AD46" i="16" s="1"/>
  <c r="J45" i="16"/>
  <c r="J46" i="16" s="1"/>
  <c r="Z45" i="16"/>
  <c r="AC45" i="16"/>
  <c r="M45" i="16"/>
  <c r="AE45" i="16"/>
  <c r="P45" i="16"/>
  <c r="T45" i="16"/>
  <c r="W45" i="16"/>
  <c r="Y45" i="16"/>
  <c r="N45" i="16"/>
  <c r="K45" i="16"/>
  <c r="R45" i="16"/>
  <c r="O45" i="16"/>
  <c r="AA45" i="16"/>
  <c r="U45" i="16"/>
  <c r="X45" i="16"/>
  <c r="L45" i="16"/>
  <c r="I45" i="16"/>
  <c r="V46" i="16" l="1"/>
  <c r="Q45" i="16"/>
  <c r="K46" i="16"/>
  <c r="T46" i="16"/>
  <c r="I46" i="16"/>
  <c r="AA46" i="16"/>
  <c r="N46" i="16"/>
  <c r="M46" i="16"/>
  <c r="Z46" i="16"/>
  <c r="AE46" i="16"/>
  <c r="L46" i="16"/>
  <c r="O46" i="16"/>
  <c r="Y46" i="16"/>
  <c r="U46" i="16"/>
  <c r="AC46" i="16"/>
  <c r="X46" i="16"/>
  <c r="R46" i="16"/>
  <c r="W46" i="16"/>
  <c r="P46" i="16"/>
  <c r="Q46" i="16" l="1"/>
  <c r="AC11" i="22" l="1"/>
  <c r="AB11" i="22"/>
  <c r="AE34" i="22"/>
  <c r="AE11" i="22"/>
  <c r="AD11" i="22"/>
  <c r="AB23" i="22" l="1"/>
  <c r="AD34" i="22"/>
  <c r="AC34" i="22"/>
  <c r="AB34" i="22"/>
  <c r="AD45" i="22"/>
  <c r="AE45" i="22"/>
  <c r="AB23" i="18"/>
  <c r="AD23" i="22"/>
  <c r="AB45" i="22"/>
  <c r="AC16" i="19"/>
  <c r="AE23" i="18"/>
  <c r="AE23" i="22"/>
  <c r="AE16" i="19"/>
  <c r="AD23" i="18"/>
  <c r="AC45" i="22"/>
  <c r="AE14" i="19" l="1"/>
  <c r="AE20" i="19" s="1"/>
  <c r="AE54" i="18"/>
  <c r="AB13" i="19"/>
  <c r="AB19" i="19" s="1"/>
  <c r="AB61" i="19" s="1"/>
  <c r="AB53" i="18"/>
  <c r="AE13" i="19"/>
  <c r="AE19" i="19" s="1"/>
  <c r="AE53" i="18"/>
  <c r="AC13" i="19"/>
  <c r="AC19" i="19" s="1"/>
  <c r="AC61" i="19" s="1"/>
  <c r="AC53" i="18"/>
  <c r="AD14" i="19"/>
  <c r="AD20" i="19" s="1"/>
  <c r="AD54" i="18"/>
  <c r="AF24" i="16"/>
  <c r="AD24" i="18"/>
  <c r="AC23" i="22"/>
  <c r="AC23" i="18"/>
  <c r="AB16" i="19"/>
  <c r="AE24" i="18"/>
  <c r="AB24" i="18"/>
  <c r="AC24" i="18"/>
  <c r="AD16" i="19"/>
  <c r="AG24" i="16" l="1"/>
  <c r="AG69" i="16" s="1"/>
  <c r="AC14" i="19"/>
  <c r="AC20" i="19" s="1"/>
  <c r="AC62" i="19" s="1"/>
  <c r="AC54" i="18"/>
  <c r="AB14" i="19"/>
  <c r="AB20" i="19" s="1"/>
  <c r="AB62" i="19" s="1"/>
  <c r="AB54" i="18"/>
  <c r="AD13" i="19"/>
  <c r="AD19" i="19" s="1"/>
  <c r="AD53" i="18"/>
  <c r="AC22" i="18"/>
  <c r="AE19" i="18"/>
  <c r="AE27" i="18" s="1"/>
  <c r="AE22" i="18"/>
  <c r="AH24" i="16"/>
  <c r="AE24" i="16"/>
  <c r="AF69" i="16"/>
  <c r="AC19" i="18"/>
  <c r="AC27" i="18" s="1"/>
  <c r="AD19" i="18" l="1"/>
  <c r="AD27" i="18" s="1"/>
  <c r="AD22" i="18"/>
  <c r="AB19" i="18"/>
  <c r="AB27" i="18" s="1"/>
  <c r="AB22" i="18"/>
  <c r="AE69" i="16"/>
  <c r="AH69" i="16"/>
  <c r="AB49" i="18"/>
  <c r="AB12" i="19"/>
  <c r="AB18" i="19" s="1"/>
  <c r="AB60" i="19" s="1"/>
  <c r="AB52" i="18"/>
  <c r="AE12" i="19"/>
  <c r="AE18" i="19" s="1"/>
  <c r="AE49" i="18"/>
  <c r="AE52" i="18"/>
  <c r="AC12" i="19"/>
  <c r="AC18" i="19" s="1"/>
  <c r="AC60" i="19" s="1"/>
  <c r="AC49" i="18"/>
  <c r="AC52" i="18"/>
  <c r="AD49" i="18"/>
  <c r="AD12" i="19"/>
  <c r="AD18" i="19" s="1"/>
  <c r="AD52" i="18"/>
  <c r="AD11" i="19" l="1"/>
  <c r="AD17" i="19" s="1"/>
  <c r="AD57" i="18"/>
  <c r="AE11" i="19"/>
  <c r="AE17" i="19" s="1"/>
  <c r="AE57" i="18"/>
  <c r="AB11" i="19"/>
  <c r="AB17" i="19" s="1"/>
  <c r="AB59" i="19" s="1"/>
  <c r="AB57" i="18"/>
  <c r="AC11" i="19"/>
  <c r="AC17" i="19" s="1"/>
  <c r="AC59" i="19" s="1"/>
  <c r="AC57" i="18"/>
  <c r="M23" i="22" l="1"/>
  <c r="S11" i="22"/>
  <c r="X11" i="22"/>
  <c r="T11" i="22"/>
  <c r="L11" i="22"/>
  <c r="N11" i="22"/>
  <c r="F34" i="22"/>
  <c r="K11" i="22"/>
  <c r="G11" i="22"/>
  <c r="H11" i="22"/>
  <c r="U11" i="22"/>
  <c r="I11" i="22"/>
  <c r="V11" i="22"/>
  <c r="R11" i="22"/>
  <c r="J11" i="22"/>
  <c r="AA11" i="22"/>
  <c r="W11" i="22"/>
  <c r="P11" i="22"/>
  <c r="H34" i="22"/>
  <c r="Y11" i="22"/>
  <c r="M11" i="22"/>
  <c r="Z11" i="22"/>
  <c r="O11" i="22"/>
  <c r="I23" i="22"/>
  <c r="Q11" i="22"/>
  <c r="F11" i="22"/>
  <c r="J23" i="22" l="1"/>
  <c r="H23" i="22"/>
  <c r="S23" i="22"/>
  <c r="L23" i="22"/>
  <c r="I34" i="22"/>
  <c r="J34" i="22"/>
  <c r="G34" i="22"/>
  <c r="AA23" i="22"/>
  <c r="F23" i="22"/>
  <c r="K16" i="19"/>
  <c r="AA24" i="18"/>
  <c r="S16" i="19"/>
  <c r="H16" i="19"/>
  <c r="U23" i="18"/>
  <c r="Q24" i="18"/>
  <c r="W23" i="18"/>
  <c r="T16" i="19"/>
  <c r="N23" i="18"/>
  <c r="K24" i="18"/>
  <c r="Q16" i="19"/>
  <c r="W16" i="19"/>
  <c r="I24" i="18"/>
  <c r="P23" i="22"/>
  <c r="T23" i="22"/>
  <c r="Z34" i="22"/>
  <c r="J45" i="22"/>
  <c r="S45" i="22"/>
  <c r="P34" i="22"/>
  <c r="Y23" i="22"/>
  <c r="H23" i="18"/>
  <c r="V34" i="22"/>
  <c r="X34" i="22"/>
  <c r="K34" i="22"/>
  <c r="R45" i="22"/>
  <c r="N23" i="22"/>
  <c r="X23" i="22"/>
  <c r="L24" i="18"/>
  <c r="O23" i="18"/>
  <c r="U34" i="22"/>
  <c r="Y34" i="22"/>
  <c r="F45" i="22"/>
  <c r="M23" i="18"/>
  <c r="O23" i="22"/>
  <c r="Q45" i="22"/>
  <c r="U16" i="19"/>
  <c r="J23" i="18"/>
  <c r="T34" i="22"/>
  <c r="S34" i="22"/>
  <c r="G23" i="22"/>
  <c r="S23" i="18"/>
  <c r="Y16" i="19"/>
  <c r="U45" i="22"/>
  <c r="L45" i="22"/>
  <c r="Z23" i="18"/>
  <c r="Z23" i="22"/>
  <c r="O34" i="22"/>
  <c r="Q23" i="22"/>
  <c r="AA23" i="18"/>
  <c r="V16" i="19"/>
  <c r="R23" i="18"/>
  <c r="W24" i="18"/>
  <c r="N45" i="22"/>
  <c r="Q34" i="22"/>
  <c r="I16" i="19"/>
  <c r="F16" i="19"/>
  <c r="M45" i="22"/>
  <c r="J24" i="18"/>
  <c r="N34" i="22"/>
  <c r="O45" i="22"/>
  <c r="W45" i="22"/>
  <c r="X45" i="22"/>
  <c r="K23" i="22"/>
  <c r="W23" i="22"/>
  <c r="L34" i="22"/>
  <c r="U23" i="22"/>
  <c r="W34" i="22"/>
  <c r="V23" i="22"/>
  <c r="R34" i="22"/>
  <c r="P16" i="19"/>
  <c r="R23" i="22"/>
  <c r="AA34" i="22"/>
  <c r="M34" i="22"/>
  <c r="P24" i="16" l="1"/>
  <c r="AA45" i="22"/>
  <c r="K45" i="22"/>
  <c r="T45" i="22"/>
  <c r="G14" i="19"/>
  <c r="G20" i="19" s="1"/>
  <c r="G62" i="19" s="1"/>
  <c r="G54" i="18"/>
  <c r="Y24" i="16"/>
  <c r="T14" i="19"/>
  <c r="T20" i="19" s="1"/>
  <c r="T54" i="18"/>
  <c r="O14" i="19"/>
  <c r="O20" i="19" s="1"/>
  <c r="O54" i="18"/>
  <c r="P45" i="22"/>
  <c r="T13" i="19"/>
  <c r="T19" i="19" s="1"/>
  <c r="T53" i="18"/>
  <c r="F13" i="19"/>
  <c r="F19" i="19" s="1"/>
  <c r="F61" i="19" s="1"/>
  <c r="F53" i="18"/>
  <c r="Z45" i="22"/>
  <c r="U13" i="19"/>
  <c r="U19" i="19" s="1"/>
  <c r="U61" i="19" s="1"/>
  <c r="U53" i="18"/>
  <c r="W13" i="19"/>
  <c r="W19" i="19" s="1"/>
  <c r="W61" i="19" s="1"/>
  <c r="W53" i="18"/>
  <c r="X14" i="19"/>
  <c r="X20" i="19" s="1"/>
  <c r="X62" i="19" s="1"/>
  <c r="X54" i="18"/>
  <c r="Q13" i="19"/>
  <c r="Q19" i="19" s="1"/>
  <c r="Q61" i="19" s="1"/>
  <c r="Q53" i="18"/>
  <c r="K13" i="19"/>
  <c r="K19" i="19" s="1"/>
  <c r="K61" i="19" s="1"/>
  <c r="K53" i="18"/>
  <c r="P13" i="19"/>
  <c r="P19" i="19" s="1"/>
  <c r="P61" i="19" s="1"/>
  <c r="P53" i="18"/>
  <c r="W14" i="19"/>
  <c r="W20" i="19" s="1"/>
  <c r="W62" i="19" s="1"/>
  <c r="W54" i="18"/>
  <c r="I13" i="19"/>
  <c r="I19" i="19" s="1"/>
  <c r="I61" i="19" s="1"/>
  <c r="I53" i="18"/>
  <c r="Y13" i="19"/>
  <c r="Y19" i="19" s="1"/>
  <c r="Y53" i="18"/>
  <c r="K14" i="19"/>
  <c r="K20" i="19" s="1"/>
  <c r="K62" i="19" s="1"/>
  <c r="K54" i="18"/>
  <c r="H45" i="22"/>
  <c r="Y45" i="22"/>
  <c r="G45" i="22"/>
  <c r="V45" i="22"/>
  <c r="F14" i="19"/>
  <c r="F20" i="19" s="1"/>
  <c r="F62" i="19" s="1"/>
  <c r="F54" i="18"/>
  <c r="Z14" i="19"/>
  <c r="Z20" i="19" s="1"/>
  <c r="Z62" i="19" s="1"/>
  <c r="Z54" i="18"/>
  <c r="S13" i="19"/>
  <c r="S19" i="19" s="1"/>
  <c r="S61" i="19" s="1"/>
  <c r="S53" i="18"/>
  <c r="V13" i="19"/>
  <c r="V19" i="19" s="1"/>
  <c r="V61" i="19" s="1"/>
  <c r="V53" i="18"/>
  <c r="I14" i="19"/>
  <c r="I20" i="19" s="1"/>
  <c r="I62" i="19" s="1"/>
  <c r="I54" i="18"/>
  <c r="I45" i="22"/>
  <c r="H13" i="19"/>
  <c r="H19" i="19" s="1"/>
  <c r="H61" i="19" s="1"/>
  <c r="H53" i="18"/>
  <c r="Z13" i="19"/>
  <c r="Z19" i="19" s="1"/>
  <c r="Z61" i="19" s="1"/>
  <c r="Z53" i="18"/>
  <c r="U24" i="16"/>
  <c r="P69" i="16"/>
  <c r="L22" i="18"/>
  <c r="F22" i="18"/>
  <c r="V24" i="16"/>
  <c r="Q24" i="16"/>
  <c r="Z16" i="19"/>
  <c r="S24" i="16"/>
  <c r="V24" i="18"/>
  <c r="Z24" i="18"/>
  <c r="O24" i="18"/>
  <c r="F24" i="18"/>
  <c r="P23" i="18"/>
  <c r="I23" i="18"/>
  <c r="U24" i="18"/>
  <c r="Y23" i="18"/>
  <c r="H24" i="18"/>
  <c r="X24" i="18"/>
  <c r="L23" i="18"/>
  <c r="X16" i="19"/>
  <c r="AA24" i="16"/>
  <c r="Q23" i="18"/>
  <c r="T24" i="18"/>
  <c r="Y24" i="18"/>
  <c r="G24" i="18"/>
  <c r="J16" i="19"/>
  <c r="F23" i="18"/>
  <c r="M16" i="19"/>
  <c r="Z24" i="16"/>
  <c r="T23" i="18"/>
  <c r="P24" i="18"/>
  <c r="S24" i="18"/>
  <c r="G16" i="19"/>
  <c r="K23" i="18"/>
  <c r="L16" i="19"/>
  <c r="M24" i="18"/>
  <c r="R24" i="18"/>
  <c r="G23" i="18"/>
  <c r="N24" i="18"/>
  <c r="V23" i="18"/>
  <c r="AA16" i="19"/>
  <c r="X23" i="18"/>
  <c r="N16" i="19"/>
  <c r="R16" i="19"/>
  <c r="O16" i="19"/>
  <c r="AD24" i="16"/>
  <c r="Y69" i="16" l="1"/>
  <c r="U69" i="16"/>
  <c r="AD69" i="16"/>
  <c r="Z69" i="16"/>
  <c r="J14" i="19"/>
  <c r="J20" i="19" s="1"/>
  <c r="J54" i="18"/>
  <c r="G13" i="19"/>
  <c r="G19" i="19" s="1"/>
  <c r="G61" i="19" s="1"/>
  <c r="G53" i="18"/>
  <c r="AA14" i="19"/>
  <c r="AA20" i="19" s="1"/>
  <c r="AA62" i="19" s="1"/>
  <c r="AA54" i="18"/>
  <c r="L24" i="16"/>
  <c r="N13" i="19"/>
  <c r="N19" i="19" s="1"/>
  <c r="N61" i="19" s="1"/>
  <c r="N53" i="18"/>
  <c r="AA13" i="19"/>
  <c r="AA19" i="19" s="1"/>
  <c r="AA61" i="19" s="1"/>
  <c r="AA53" i="18"/>
  <c r="V14" i="19"/>
  <c r="V20" i="19" s="1"/>
  <c r="V62" i="19" s="1"/>
  <c r="V54" i="18"/>
  <c r="J13" i="19"/>
  <c r="J19" i="19" s="1"/>
  <c r="J53" i="18"/>
  <c r="Q14" i="19"/>
  <c r="Q20" i="19" s="1"/>
  <c r="Q62" i="19" s="1"/>
  <c r="Q54" i="18"/>
  <c r="M14" i="19"/>
  <c r="M20" i="19" s="1"/>
  <c r="M62" i="19" s="1"/>
  <c r="M54" i="18"/>
  <c r="X13" i="19"/>
  <c r="X19" i="19" s="1"/>
  <c r="X61" i="19" s="1"/>
  <c r="X53" i="18"/>
  <c r="H14" i="19"/>
  <c r="H20" i="19" s="1"/>
  <c r="H62" i="19" s="1"/>
  <c r="H54" i="18"/>
  <c r="U14" i="19"/>
  <c r="U20" i="19" s="1"/>
  <c r="U62" i="19" s="1"/>
  <c r="U54" i="18"/>
  <c r="I24" i="16"/>
  <c r="I69" i="16" s="1"/>
  <c r="O13" i="19"/>
  <c r="O19" i="19" s="1"/>
  <c r="O53" i="18"/>
  <c r="R13" i="19"/>
  <c r="R19" i="19" s="1"/>
  <c r="R61" i="19" s="1"/>
  <c r="R53" i="18"/>
  <c r="P14" i="19"/>
  <c r="P20" i="19" s="1"/>
  <c r="P62" i="19" s="1"/>
  <c r="P54" i="18"/>
  <c r="S14" i="19"/>
  <c r="S20" i="19" s="1"/>
  <c r="S62" i="19" s="1"/>
  <c r="S54" i="18"/>
  <c r="N14" i="19"/>
  <c r="N20" i="19" s="1"/>
  <c r="N62" i="19" s="1"/>
  <c r="N54" i="18"/>
  <c r="R14" i="19"/>
  <c r="R20" i="19" s="1"/>
  <c r="R62" i="19" s="1"/>
  <c r="R54" i="18"/>
  <c r="L14" i="19"/>
  <c r="L20" i="19" s="1"/>
  <c r="L62" i="19" s="1"/>
  <c r="L54" i="18"/>
  <c r="J24" i="16"/>
  <c r="J69" i="16" s="1"/>
  <c r="T24" i="16"/>
  <c r="Y14" i="19"/>
  <c r="Y20" i="19" s="1"/>
  <c r="Y54" i="18"/>
  <c r="L13" i="19"/>
  <c r="L19" i="19" s="1"/>
  <c r="L61" i="19" s="1"/>
  <c r="L53" i="18"/>
  <c r="M13" i="19"/>
  <c r="M19" i="19" s="1"/>
  <c r="M61" i="19" s="1"/>
  <c r="M53" i="18"/>
  <c r="O24" i="16"/>
  <c r="N24" i="16"/>
  <c r="K24" i="16"/>
  <c r="M24" i="16"/>
  <c r="M12" i="19"/>
  <c r="M18" i="19" s="1"/>
  <c r="M60" i="19" s="1"/>
  <c r="M49" i="18"/>
  <c r="M52" i="18"/>
  <c r="W19" i="18"/>
  <c r="W27" i="18" s="1"/>
  <c r="W22" i="18"/>
  <c r="H19" i="18"/>
  <c r="H27" i="18" s="1"/>
  <c r="H22" i="18"/>
  <c r="Q69" i="16"/>
  <c r="AA69" i="16"/>
  <c r="V69" i="16"/>
  <c r="AC24" i="16"/>
  <c r="S19" i="18"/>
  <c r="S27" i="18" s="1"/>
  <c r="S22" i="18"/>
  <c r="X22" i="18"/>
  <c r="X24" i="16"/>
  <c r="S12" i="19"/>
  <c r="S18" i="19" s="1"/>
  <c r="S60" i="19" s="1"/>
  <c r="S49" i="18"/>
  <c r="S52" i="18"/>
  <c r="Q22" i="18"/>
  <c r="P12" i="19"/>
  <c r="P18" i="19" s="1"/>
  <c r="P60" i="19" s="1"/>
  <c r="P49" i="18"/>
  <c r="P52" i="18"/>
  <c r="S69" i="16"/>
  <c r="G22" i="18"/>
  <c r="W24" i="16"/>
  <c r="AB24" i="16"/>
  <c r="N12" i="19"/>
  <c r="N18" i="19" s="1"/>
  <c r="N60" i="19" s="1"/>
  <c r="N49" i="18"/>
  <c r="N52" i="18"/>
  <c r="R19" i="18"/>
  <c r="R27" i="18" s="1"/>
  <c r="R22" i="18"/>
  <c r="R24" i="16"/>
  <c r="V22" i="18"/>
  <c r="J49" i="18"/>
  <c r="J12" i="19"/>
  <c r="J18" i="19" s="1"/>
  <c r="J52" i="18"/>
  <c r="X19" i="18"/>
  <c r="X27" i="18" s="1"/>
  <c r="G19" i="18"/>
  <c r="G27" i="18" s="1"/>
  <c r="L19" i="18"/>
  <c r="L27" i="18" s="1"/>
  <c r="Q19" i="18"/>
  <c r="Q27" i="18" s="1"/>
  <c r="V19" i="18"/>
  <c r="V27" i="18" s="1"/>
  <c r="F19" i="18"/>
  <c r="F27" i="18" s="1"/>
  <c r="T69" i="16" l="1"/>
  <c r="O69" i="16"/>
  <c r="N69" i="16"/>
  <c r="L69" i="16"/>
  <c r="V12" i="19"/>
  <c r="V18" i="19" s="1"/>
  <c r="V60" i="19" s="1"/>
  <c r="V49" i="18"/>
  <c r="V52" i="18"/>
  <c r="U49" i="18"/>
  <c r="U12" i="19"/>
  <c r="U18" i="19" s="1"/>
  <c r="U60" i="19" s="1"/>
  <c r="U52" i="18"/>
  <c r="W49" i="18"/>
  <c r="W12" i="19"/>
  <c r="W18" i="19" s="1"/>
  <c r="W60" i="19" s="1"/>
  <c r="W52" i="18"/>
  <c r="AA19" i="18"/>
  <c r="AA27" i="18" s="1"/>
  <c r="AA22" i="18"/>
  <c r="G12" i="19"/>
  <c r="G18" i="19" s="1"/>
  <c r="G60" i="19" s="1"/>
  <c r="G49" i="18"/>
  <c r="G52" i="18"/>
  <c r="I19" i="18"/>
  <c r="I27" i="18" s="1"/>
  <c r="I22" i="18"/>
  <c r="Y12" i="19"/>
  <c r="Y18" i="19" s="1"/>
  <c r="Y49" i="18"/>
  <c r="Y52" i="18"/>
  <c r="J11" i="19"/>
  <c r="J17" i="19" s="1"/>
  <c r="J57" i="18"/>
  <c r="AB69" i="16"/>
  <c r="AC69" i="16"/>
  <c r="M11" i="19"/>
  <c r="M17" i="19" s="1"/>
  <c r="M59" i="19" s="1"/>
  <c r="M57" i="18"/>
  <c r="L12" i="19"/>
  <c r="L18" i="19" s="1"/>
  <c r="L60" i="19" s="1"/>
  <c r="L49" i="18"/>
  <c r="L52" i="18"/>
  <c r="Y19" i="18"/>
  <c r="Y27" i="18" s="1"/>
  <c r="Y22" i="18"/>
  <c r="I49" i="18"/>
  <c r="I12" i="19"/>
  <c r="I18" i="19" s="1"/>
  <c r="I60" i="19" s="1"/>
  <c r="I52" i="18"/>
  <c r="T19" i="18"/>
  <c r="T27" i="18" s="1"/>
  <c r="T22" i="18"/>
  <c r="Z12" i="19"/>
  <c r="Z18" i="19" s="1"/>
  <c r="Z60" i="19" s="1"/>
  <c r="Z49" i="18"/>
  <c r="Z52" i="18"/>
  <c r="Q12" i="19"/>
  <c r="Q18" i="19" s="1"/>
  <c r="Q60" i="19" s="1"/>
  <c r="Q49" i="18"/>
  <c r="Q52" i="18"/>
  <c r="N11" i="19"/>
  <c r="N17" i="19" s="1"/>
  <c r="N59" i="19" s="1"/>
  <c r="N57" i="18"/>
  <c r="X69" i="16"/>
  <c r="K69" i="16"/>
  <c r="K19" i="18"/>
  <c r="K27" i="18" s="1"/>
  <c r="K22" i="18"/>
  <c r="U19" i="18"/>
  <c r="U27" i="18" s="1"/>
  <c r="U22" i="18"/>
  <c r="N19" i="18"/>
  <c r="N27" i="18" s="1"/>
  <c r="N22" i="18"/>
  <c r="P19" i="18"/>
  <c r="P27" i="18" s="1"/>
  <c r="P22" i="18"/>
  <c r="H49" i="18"/>
  <c r="H12" i="19"/>
  <c r="H18" i="19" s="1"/>
  <c r="H60" i="19" s="1"/>
  <c r="H52" i="18"/>
  <c r="O49" i="18"/>
  <c r="O12" i="19"/>
  <c r="O18" i="19" s="1"/>
  <c r="O52" i="18"/>
  <c r="P11" i="19"/>
  <c r="P17" i="19" s="1"/>
  <c r="P59" i="19" s="1"/>
  <c r="P57" i="18"/>
  <c r="M69" i="16"/>
  <c r="AA12" i="19"/>
  <c r="AA18" i="19" s="1"/>
  <c r="AA60" i="19" s="1"/>
  <c r="AA49" i="18"/>
  <c r="AA52" i="18"/>
  <c r="J19" i="18"/>
  <c r="J27" i="18" s="1"/>
  <c r="J22" i="18"/>
  <c r="M19" i="18"/>
  <c r="M27" i="18" s="1"/>
  <c r="M22" i="18"/>
  <c r="F12" i="19"/>
  <c r="F18" i="19" s="1"/>
  <c r="F60" i="19" s="1"/>
  <c r="F49" i="18"/>
  <c r="F52" i="18"/>
  <c r="X49" i="18"/>
  <c r="X12" i="19"/>
  <c r="X18" i="19" s="1"/>
  <c r="X60" i="19" s="1"/>
  <c r="X52" i="18"/>
  <c r="O19" i="18"/>
  <c r="O27" i="18" s="1"/>
  <c r="O22" i="18"/>
  <c r="K49" i="18"/>
  <c r="K12" i="19"/>
  <c r="K18" i="19" s="1"/>
  <c r="K60" i="19" s="1"/>
  <c r="K52" i="18"/>
  <c r="R49" i="18"/>
  <c r="R12" i="19"/>
  <c r="R18" i="19" s="1"/>
  <c r="R60" i="19" s="1"/>
  <c r="R52" i="18"/>
  <c r="Z19" i="18"/>
  <c r="Z27" i="18" s="1"/>
  <c r="Z22" i="18"/>
  <c r="T49" i="18"/>
  <c r="T12" i="19"/>
  <c r="T18" i="19" s="1"/>
  <c r="T52" i="18"/>
  <c r="R69" i="16"/>
  <c r="W69" i="16"/>
  <c r="S11" i="19"/>
  <c r="S17" i="19" s="1"/>
  <c r="S59" i="19" s="1"/>
  <c r="S57" i="18"/>
  <c r="F11" i="19" l="1"/>
  <c r="F17" i="19" s="1"/>
  <c r="F59" i="19" s="1"/>
  <c r="F57" i="18"/>
  <c r="Q11" i="19"/>
  <c r="Q17" i="19" s="1"/>
  <c r="Q59" i="19" s="1"/>
  <c r="Q57" i="18"/>
  <c r="U11" i="19"/>
  <c r="U17" i="19" s="1"/>
  <c r="U59" i="19" s="1"/>
  <c r="U57" i="18"/>
  <c r="T11" i="19"/>
  <c r="T17" i="19" s="1"/>
  <c r="T57" i="18"/>
  <c r="K11" i="19"/>
  <c r="K17" i="19" s="1"/>
  <c r="K59" i="19" s="1"/>
  <c r="K57" i="18"/>
  <c r="I11" i="19"/>
  <c r="I17" i="19" s="1"/>
  <c r="I59" i="19" s="1"/>
  <c r="I57" i="18"/>
  <c r="L11" i="19"/>
  <c r="L17" i="19" s="1"/>
  <c r="L59" i="19" s="1"/>
  <c r="L57" i="18"/>
  <c r="W11" i="19"/>
  <c r="W17" i="19" s="1"/>
  <c r="W59" i="19" s="1"/>
  <c r="W57" i="18"/>
  <c r="R11" i="19"/>
  <c r="R17" i="19" s="1"/>
  <c r="R59" i="19" s="1"/>
  <c r="R57" i="18"/>
  <c r="X11" i="19"/>
  <c r="X17" i="19" s="1"/>
  <c r="X59" i="19" s="1"/>
  <c r="X57" i="18"/>
  <c r="H11" i="19"/>
  <c r="H17" i="19" s="1"/>
  <c r="H59" i="19" s="1"/>
  <c r="H57" i="18"/>
  <c r="Y11" i="19"/>
  <c r="Y17" i="19" s="1"/>
  <c r="Y57" i="18"/>
  <c r="V11" i="19"/>
  <c r="V17" i="19" s="1"/>
  <c r="V59" i="19" s="1"/>
  <c r="V57" i="18"/>
  <c r="AA11" i="19"/>
  <c r="AA17" i="19" s="1"/>
  <c r="AA59" i="19" s="1"/>
  <c r="AA57" i="18"/>
  <c r="O11" i="19"/>
  <c r="O17" i="19" s="1"/>
  <c r="O57" i="18"/>
  <c r="Z11" i="19"/>
  <c r="Z17" i="19" s="1"/>
  <c r="Z59" i="19" s="1"/>
  <c r="Z57" i="18"/>
  <c r="G11" i="19"/>
  <c r="G17" i="19" s="1"/>
  <c r="G59" i="19" s="1"/>
  <c r="G57" i="18"/>
  <c r="E34" i="22" l="1"/>
  <c r="E23" i="22" l="1"/>
  <c r="E45" i="22" l="1"/>
  <c r="E24" i="18" l="1"/>
  <c r="E14" i="19" l="1"/>
  <c r="E20" i="19" s="1"/>
  <c r="E54" i="18"/>
  <c r="E16" i="19" l="1"/>
  <c r="E23" i="18"/>
  <c r="E13" i="19" l="1"/>
  <c r="E19" i="19" s="1"/>
  <c r="E53" i="18"/>
  <c r="E11" i="22" l="1"/>
  <c r="H24" i="16" l="1"/>
  <c r="H69" i="16" l="1"/>
  <c r="E49" i="18"/>
  <c r="E12" i="19"/>
  <c r="E18" i="19" s="1"/>
  <c r="E52" i="18"/>
  <c r="E19" i="18"/>
  <c r="E27" i="18" s="1"/>
  <c r="E22" i="18"/>
  <c r="E11" i="19" l="1"/>
  <c r="E17" i="19" s="1"/>
  <c r="E57" i="18"/>
  <c r="AG7" i="21" l="1"/>
  <c r="AG10" i="21" s="1"/>
  <c r="AG14" i="21" s="1"/>
  <c r="AG28" i="21" l="1"/>
  <c r="AG32" i="21" s="1"/>
  <c r="AE58" i="19" l="1"/>
  <c r="AE62" i="19" s="1"/>
  <c r="AE57" i="19" l="1"/>
  <c r="AE61" i="19" s="1"/>
  <c r="AE56" i="19" l="1"/>
  <c r="AE60" i="19" s="1"/>
  <c r="AE55" i="19" l="1"/>
  <c r="AE59" i="19" s="1"/>
  <c r="AF7" i="21" l="1"/>
  <c r="AF10" i="21" s="1"/>
  <c r="AF14" i="21" s="1"/>
  <c r="AF28" i="21" l="1"/>
  <c r="AF32" i="21" s="1"/>
  <c r="AD58" i="19" l="1"/>
  <c r="AD62" i="19" s="1"/>
  <c r="AD57" i="19" l="1"/>
  <c r="AD61" i="19" s="1"/>
  <c r="AD56" i="19" l="1"/>
  <c r="AD60" i="19" s="1"/>
  <c r="AD55" i="19" l="1"/>
  <c r="AD59" i="19" s="1"/>
  <c r="AA7" i="21" l="1"/>
  <c r="AA10" i="21" s="1"/>
  <c r="AA14" i="21" s="1"/>
  <c r="AA28" i="21" l="1"/>
  <c r="AA32" i="21" s="1"/>
  <c r="Y58" i="19" l="1"/>
  <c r="Y62" i="19" s="1"/>
  <c r="Y57" i="19" l="1"/>
  <c r="Y61" i="19" s="1"/>
  <c r="Y56" i="19" l="1"/>
  <c r="Y60" i="19" s="1"/>
  <c r="Y55" i="19" l="1"/>
  <c r="Y59" i="19" s="1"/>
  <c r="V7" i="21" l="1"/>
  <c r="V10" i="21" s="1"/>
  <c r="V14" i="21" s="1"/>
  <c r="V28" i="21" l="1"/>
  <c r="V32" i="21" s="1"/>
  <c r="T58" i="19" l="1"/>
  <c r="T62" i="19" s="1"/>
  <c r="T57" i="19" l="1"/>
  <c r="T61" i="19" s="1"/>
  <c r="T56" i="19" l="1"/>
  <c r="T60" i="19" s="1"/>
  <c r="T55" i="19" l="1"/>
  <c r="T59" i="19" s="1"/>
  <c r="Q7" i="21" l="1"/>
  <c r="Q10" i="21" s="1"/>
  <c r="Q14" i="21" s="1"/>
  <c r="Q28" i="21" l="1"/>
  <c r="Q32" i="21" s="1"/>
  <c r="O58" i="19" l="1"/>
  <c r="O62" i="19" s="1"/>
  <c r="O57" i="19" l="1"/>
  <c r="O61" i="19" s="1"/>
  <c r="O56" i="19" l="1"/>
  <c r="O60" i="19" s="1"/>
  <c r="O55" i="19" l="1"/>
  <c r="O59" i="19" s="1"/>
  <c r="L7" i="21" l="1"/>
  <c r="L10" i="21" s="1"/>
  <c r="L14" i="21" s="1"/>
  <c r="L28" i="21" l="1"/>
  <c r="L32" i="21" s="1"/>
  <c r="J58" i="19" l="1"/>
  <c r="J62" i="19" s="1"/>
  <c r="J57" i="19" l="1"/>
  <c r="J61" i="19" s="1"/>
  <c r="J56" i="19" l="1"/>
  <c r="J60" i="19" s="1"/>
  <c r="J55" i="19" l="1"/>
  <c r="J59" i="19" s="1"/>
  <c r="G7" i="21" l="1"/>
  <c r="G10" i="21" s="1"/>
  <c r="G14" i="21" s="1"/>
  <c r="G28" i="21" l="1"/>
  <c r="G32" i="21" s="1"/>
  <c r="E58" i="19" l="1"/>
  <c r="E62" i="19" s="1"/>
  <c r="E57" i="19" l="1"/>
  <c r="E61" i="19" s="1"/>
  <c r="E56" i="19" l="1"/>
  <c r="E60" i="19" s="1"/>
  <c r="E55" i="19" l="1"/>
  <c r="E59" i="19" s="1"/>
  <c r="AG22" i="24" l="1"/>
  <c r="Z22" i="24"/>
  <c r="Y22" i="24"/>
  <c r="X22" i="24"/>
  <c r="W22" i="24"/>
  <c r="V22" i="24"/>
  <c r="U22" i="24"/>
  <c r="T22" i="24"/>
  <c r="S22" i="24"/>
  <c r="R22" i="24"/>
  <c r="Q22" i="24"/>
  <c r="P22" i="24"/>
  <c r="O22" i="24"/>
  <c r="N22" i="24"/>
  <c r="M22" i="24"/>
  <c r="L22" i="24"/>
  <c r="K22" i="24"/>
  <c r="J22" i="24"/>
  <c r="I22" i="24"/>
  <c r="H22" i="24"/>
  <c r="G22" i="24"/>
  <c r="AA22" i="24" l="1"/>
  <c r="AB22" i="24"/>
  <c r="AC22" i="24"/>
  <c r="AD22" i="24"/>
  <c r="AE22" i="24"/>
  <c r="AF22" i="24"/>
</calcChain>
</file>

<file path=xl/sharedStrings.xml><?xml version="1.0" encoding="utf-8"?>
<sst xmlns="http://schemas.openxmlformats.org/spreadsheetml/2006/main" count="2833" uniqueCount="693">
  <si>
    <t>単位</t>
    <rPh sb="0" eb="2">
      <t>タンイ</t>
    </rPh>
    <phoneticPr fontId="4"/>
  </si>
  <si>
    <t>TWh</t>
    <phoneticPr fontId="6"/>
  </si>
  <si>
    <r>
      <t xml:space="preserve">1) </t>
    </r>
    <r>
      <rPr>
        <sz val="11"/>
        <rFont val="ＭＳ Ｐ明朝"/>
        <family val="1"/>
        <charset val="128"/>
      </rPr>
      <t>総合エネルギー統計（エネルギーバランス表）のエネルギー源別コード番号</t>
    </r>
    <rPh sb="3" eb="5">
      <t>ソウゴウ</t>
    </rPh>
    <rPh sb="10" eb="12">
      <t>トウケイ</t>
    </rPh>
    <rPh sb="22" eb="23">
      <t>ヒョウ</t>
    </rPh>
    <rPh sb="30" eb="31">
      <t>ゲン</t>
    </rPh>
    <rPh sb="31" eb="32">
      <t>ベツ</t>
    </rPh>
    <rPh sb="35" eb="37">
      <t>バンゴウ</t>
    </rPh>
    <phoneticPr fontId="4"/>
  </si>
  <si>
    <t>$N137</t>
  </si>
  <si>
    <t>$N136</t>
  </si>
  <si>
    <t>$N135</t>
  </si>
  <si>
    <t>$N134</t>
  </si>
  <si>
    <r>
      <rPr>
        <sz val="11"/>
        <rFont val="ＭＳ 明朝"/>
        <family val="1"/>
        <charset val="128"/>
      </rPr>
      <t>簡易ガス</t>
    </r>
    <rPh sb="0" eb="2">
      <t>カンイ</t>
    </rPh>
    <phoneticPr fontId="4"/>
  </si>
  <si>
    <r>
      <rPr>
        <sz val="11"/>
        <rFont val="ＭＳ 明朝"/>
        <family val="1"/>
        <charset val="128"/>
      </rPr>
      <t>一般ガス</t>
    </r>
    <rPh sb="0" eb="2">
      <t>イッパン</t>
    </rPh>
    <phoneticPr fontId="4"/>
  </si>
  <si>
    <t>都市
ガス</t>
    <rPh sb="0" eb="2">
      <t>トシ</t>
    </rPh>
    <phoneticPr fontId="4"/>
  </si>
  <si>
    <r>
      <rPr>
        <sz val="11"/>
        <rFont val="ＭＳ 明朝"/>
        <family val="1"/>
        <charset val="128"/>
      </rPr>
      <t>国産天然ガス</t>
    </r>
    <rPh sb="0" eb="2">
      <t>コクサン</t>
    </rPh>
    <phoneticPr fontId="4"/>
  </si>
  <si>
    <r>
      <rPr>
        <sz val="11"/>
        <rFont val="ＭＳ 明朝"/>
        <family val="1"/>
        <charset val="128"/>
      </rPr>
      <t>輸入天然ガス（</t>
    </r>
    <r>
      <rPr>
        <sz val="11"/>
        <rFont val="Times New Roman"/>
        <family val="1"/>
      </rPr>
      <t>LNG</t>
    </r>
    <r>
      <rPr>
        <sz val="11"/>
        <rFont val="ＭＳ 明朝"/>
        <family val="1"/>
        <charset val="128"/>
      </rPr>
      <t>）</t>
    </r>
    <rPh sb="0" eb="2">
      <t>ユニュウ</t>
    </rPh>
    <phoneticPr fontId="4"/>
  </si>
  <si>
    <r>
      <rPr>
        <sz val="11"/>
        <rFont val="ＭＳ 明朝"/>
        <family val="1"/>
        <charset val="128"/>
      </rPr>
      <t>天然ガス</t>
    </r>
    <rPh sb="0" eb="2">
      <t>テンネン</t>
    </rPh>
    <phoneticPr fontId="4"/>
  </si>
  <si>
    <r>
      <rPr>
        <sz val="11"/>
        <rFont val="ＭＳ 明朝"/>
        <family val="1"/>
        <charset val="128"/>
      </rPr>
      <t>液化石油ガス（</t>
    </r>
    <r>
      <rPr>
        <sz val="11"/>
        <rFont val="Times New Roman"/>
        <family val="1"/>
      </rPr>
      <t>LPG</t>
    </r>
    <r>
      <rPr>
        <sz val="11"/>
        <rFont val="ＭＳ 明朝"/>
        <family val="1"/>
        <charset val="128"/>
      </rPr>
      <t>）</t>
    </r>
    <rPh sb="0" eb="2">
      <t>エキカ</t>
    </rPh>
    <rPh sb="2" eb="4">
      <t>セキユ</t>
    </rPh>
    <phoneticPr fontId="4"/>
  </si>
  <si>
    <r>
      <rPr>
        <sz val="11"/>
        <rFont val="ＭＳ 明朝"/>
        <family val="1"/>
        <charset val="128"/>
      </rPr>
      <t>製油所ガス</t>
    </r>
    <rPh sb="0" eb="3">
      <t>セイユジョ</t>
    </rPh>
    <phoneticPr fontId="4"/>
  </si>
  <si>
    <r>
      <rPr>
        <sz val="11"/>
        <rFont val="ＭＳ 明朝"/>
        <family val="1"/>
        <charset val="128"/>
      </rPr>
      <t>電気炉ガス</t>
    </r>
    <rPh sb="0" eb="3">
      <t>デンキロ</t>
    </rPh>
    <phoneticPr fontId="4"/>
  </si>
  <si>
    <t>他重質石油製品</t>
  </si>
  <si>
    <r>
      <rPr>
        <sz val="11"/>
        <rFont val="ＭＳ 明朝"/>
        <family val="1"/>
        <charset val="128"/>
      </rPr>
      <t>潤滑油</t>
    </r>
    <rPh sb="0" eb="3">
      <t>ジュンカツユ</t>
    </rPh>
    <phoneticPr fontId="4"/>
  </si>
  <si>
    <t>他石油製品</t>
    <rPh sb="0" eb="1">
      <t>ホカ</t>
    </rPh>
    <rPh sb="1" eb="3">
      <t>セキユ</t>
    </rPh>
    <rPh sb="3" eb="5">
      <t>セイヒン</t>
    </rPh>
    <phoneticPr fontId="4"/>
  </si>
  <si>
    <r>
      <rPr>
        <sz val="11"/>
        <rFont val="ＭＳ 明朝"/>
        <family val="1"/>
        <charset val="128"/>
      </rPr>
      <t>発電用</t>
    </r>
    <r>
      <rPr>
        <sz val="11"/>
        <rFont val="Times New Roman"/>
        <family val="1"/>
      </rPr>
      <t>C</t>
    </r>
    <r>
      <rPr>
        <sz val="11"/>
        <rFont val="ＭＳ 明朝"/>
        <family val="1"/>
        <charset val="128"/>
      </rPr>
      <t>重油</t>
    </r>
  </si>
  <si>
    <r>
      <rPr>
        <sz val="11"/>
        <rFont val="ＭＳ 明朝"/>
        <family val="1"/>
        <charset val="128"/>
      </rPr>
      <t>一般用</t>
    </r>
    <r>
      <rPr>
        <sz val="11"/>
        <rFont val="Times New Roman"/>
        <family val="1"/>
      </rPr>
      <t>C</t>
    </r>
    <r>
      <rPr>
        <sz val="11"/>
        <rFont val="ＭＳ 明朝"/>
        <family val="1"/>
        <charset val="128"/>
      </rPr>
      <t>重油</t>
    </r>
    <rPh sb="0" eb="3">
      <t>イッパンヨウ</t>
    </rPh>
    <phoneticPr fontId="4"/>
  </si>
  <si>
    <r>
      <t>A</t>
    </r>
    <r>
      <rPr>
        <sz val="11"/>
        <rFont val="ＭＳ 明朝"/>
        <family val="1"/>
        <charset val="128"/>
      </rPr>
      <t>重油</t>
    </r>
  </si>
  <si>
    <r>
      <rPr>
        <sz val="11"/>
        <rFont val="ＭＳ 明朝"/>
        <family val="1"/>
        <charset val="128"/>
      </rPr>
      <t>灯油</t>
    </r>
  </si>
  <si>
    <r>
      <rPr>
        <sz val="11"/>
        <rFont val="ＭＳ 明朝"/>
        <family val="1"/>
        <charset val="128"/>
      </rPr>
      <t>ジェット燃料油</t>
    </r>
  </si>
  <si>
    <t>燃料油</t>
    <rPh sb="0" eb="2">
      <t>ネンリョウ</t>
    </rPh>
    <rPh sb="2" eb="3">
      <t>ユ</t>
    </rPh>
    <phoneticPr fontId="4"/>
  </si>
  <si>
    <r>
      <rPr>
        <sz val="11"/>
        <rFont val="ＭＳ 明朝"/>
        <family val="1"/>
        <charset val="128"/>
      </rPr>
      <t>改質生成油</t>
    </r>
    <rPh sb="0" eb="2">
      <t>カイシツ</t>
    </rPh>
    <rPh sb="2" eb="4">
      <t>セイセイ</t>
    </rPh>
    <rPh sb="4" eb="5">
      <t>ユ</t>
    </rPh>
    <phoneticPr fontId="4"/>
  </si>
  <si>
    <r>
      <rPr>
        <sz val="11"/>
        <rFont val="ＭＳ 明朝"/>
        <family val="1"/>
        <charset val="128"/>
      </rPr>
      <t>純ナフサ</t>
    </r>
    <rPh sb="0" eb="1">
      <t>ジュン</t>
    </rPh>
    <phoneticPr fontId="4"/>
  </si>
  <si>
    <t>原料油</t>
    <rPh sb="0" eb="2">
      <t>ゲンリョウ</t>
    </rPh>
    <rPh sb="2" eb="3">
      <t>ユ</t>
    </rPh>
    <phoneticPr fontId="4"/>
  </si>
  <si>
    <r>
      <rPr>
        <sz val="11"/>
        <rFont val="ＭＳ 明朝"/>
        <family val="1"/>
        <charset val="128"/>
      </rPr>
      <t>石油製品</t>
    </r>
  </si>
  <si>
    <r>
      <rPr>
        <sz val="11"/>
        <rFont val="ＭＳ Ｐ明朝"/>
        <family val="1"/>
        <charset val="128"/>
      </rPr>
      <t>石油化学用</t>
    </r>
    <r>
      <rPr>
        <sz val="11"/>
        <rFont val="Times New Roman"/>
        <family val="1"/>
      </rPr>
      <t>NGL</t>
    </r>
    <r>
      <rPr>
        <sz val="11"/>
        <rFont val="ＭＳ Ｐ明朝"/>
        <family val="1"/>
        <charset val="128"/>
      </rPr>
      <t>コンデンセート</t>
    </r>
    <rPh sb="0" eb="2">
      <t>セキユ</t>
    </rPh>
    <rPh sb="2" eb="5">
      <t>カガクヨウ</t>
    </rPh>
    <phoneticPr fontId="4"/>
  </si>
  <si>
    <r>
      <rPr>
        <sz val="11"/>
        <rFont val="ＭＳ Ｐ明朝"/>
        <family val="1"/>
        <charset val="128"/>
      </rPr>
      <t>発電用</t>
    </r>
    <r>
      <rPr>
        <sz val="11"/>
        <rFont val="Times New Roman"/>
        <family val="1"/>
      </rPr>
      <t>NGL</t>
    </r>
    <r>
      <rPr>
        <sz val="11"/>
        <rFont val="ＭＳ Ｐ明朝"/>
        <family val="1"/>
        <charset val="128"/>
      </rPr>
      <t>コンデンセート</t>
    </r>
    <rPh sb="0" eb="3">
      <t>ハツデンヨウ</t>
    </rPh>
    <phoneticPr fontId="4"/>
  </si>
  <si>
    <r>
      <rPr>
        <sz val="11"/>
        <rFont val="ＭＳ Ｐ明朝"/>
        <family val="1"/>
        <charset val="128"/>
      </rPr>
      <t>精製用</t>
    </r>
    <r>
      <rPr>
        <sz val="11"/>
        <rFont val="Times New Roman"/>
        <family val="1"/>
      </rPr>
      <t>NGL</t>
    </r>
    <r>
      <rPr>
        <sz val="11"/>
        <rFont val="ＭＳ Ｐ明朝"/>
        <family val="1"/>
        <charset val="128"/>
      </rPr>
      <t>コンデンセート</t>
    </r>
    <rPh sb="0" eb="3">
      <t>セイセイヨウ</t>
    </rPh>
    <phoneticPr fontId="4"/>
  </si>
  <si>
    <r>
      <rPr>
        <sz val="11"/>
        <rFont val="ＭＳ 明朝"/>
        <family val="1"/>
        <charset val="128"/>
      </rPr>
      <t>瀝青質混合物</t>
    </r>
    <rPh sb="0" eb="3">
      <t>レキセイシツ</t>
    </rPh>
    <rPh sb="3" eb="6">
      <t>コンゴウブツ</t>
    </rPh>
    <phoneticPr fontId="4"/>
  </si>
  <si>
    <r>
      <rPr>
        <sz val="11"/>
        <rFont val="ＭＳ 明朝"/>
        <family val="1"/>
        <charset val="128"/>
      </rPr>
      <t>発電用原油</t>
    </r>
  </si>
  <si>
    <t>精製用純原油</t>
    <phoneticPr fontId="4"/>
  </si>
  <si>
    <r>
      <rPr>
        <sz val="11"/>
        <rFont val="ＭＳ 明朝"/>
        <family val="1"/>
        <charset val="128"/>
      </rPr>
      <t>精製用原油</t>
    </r>
    <rPh sb="0" eb="3">
      <t>セイセイヨウ</t>
    </rPh>
    <phoneticPr fontId="4"/>
  </si>
  <si>
    <r>
      <rPr>
        <sz val="11"/>
        <rFont val="ＭＳ 明朝"/>
        <family val="1"/>
        <charset val="128"/>
      </rPr>
      <t>原油</t>
    </r>
  </si>
  <si>
    <r>
      <rPr>
        <sz val="11"/>
        <rFont val="ＭＳ 明朝"/>
        <family val="1"/>
        <charset val="128"/>
      </rPr>
      <t>転炉ガス</t>
    </r>
  </si>
  <si>
    <r>
      <rPr>
        <sz val="11"/>
        <rFont val="ＭＳ 明朝"/>
        <family val="1"/>
        <charset val="128"/>
      </rPr>
      <t>高炉ガス</t>
    </r>
    <phoneticPr fontId="4"/>
  </si>
  <si>
    <r>
      <rPr>
        <sz val="11"/>
        <rFont val="ＭＳ 明朝"/>
        <family val="1"/>
        <charset val="128"/>
      </rPr>
      <t>コークス炉ガス</t>
    </r>
  </si>
  <si>
    <r>
      <rPr>
        <sz val="11"/>
        <rFont val="ＭＳ 明朝"/>
        <family val="1"/>
        <charset val="128"/>
      </rPr>
      <t>練豆炭</t>
    </r>
    <rPh sb="0" eb="1">
      <t>レン</t>
    </rPh>
    <rPh sb="1" eb="3">
      <t>マメタン</t>
    </rPh>
    <phoneticPr fontId="4"/>
  </si>
  <si>
    <r>
      <rPr>
        <sz val="11"/>
        <rFont val="ＭＳ 明朝"/>
        <family val="1"/>
        <charset val="128"/>
      </rPr>
      <t>コールタール</t>
    </r>
  </si>
  <si>
    <r>
      <rPr>
        <sz val="11"/>
        <rFont val="ＭＳ 明朝"/>
        <family val="1"/>
        <charset val="128"/>
      </rPr>
      <t>コークス</t>
    </r>
    <phoneticPr fontId="4"/>
  </si>
  <si>
    <r>
      <rPr>
        <sz val="11"/>
        <rFont val="ＭＳ 明朝"/>
        <family val="1"/>
        <charset val="128"/>
      </rPr>
      <t>石炭製品</t>
    </r>
  </si>
  <si>
    <r>
      <rPr>
        <sz val="11"/>
        <rFont val="ＭＳ 明朝"/>
        <family val="1"/>
        <charset val="128"/>
      </rPr>
      <t>無煙炭</t>
    </r>
    <rPh sb="0" eb="3">
      <t>ムエンタン</t>
    </rPh>
    <phoneticPr fontId="4"/>
  </si>
  <si>
    <r>
      <rPr>
        <sz val="11"/>
        <rFont val="ＭＳ 明朝"/>
        <family val="1"/>
        <charset val="128"/>
      </rPr>
      <t>国産一般炭</t>
    </r>
    <rPh sb="0" eb="2">
      <t>コクサン</t>
    </rPh>
    <rPh sb="2" eb="4">
      <t>イッパン</t>
    </rPh>
    <rPh sb="4" eb="5">
      <t>タン</t>
    </rPh>
    <phoneticPr fontId="4"/>
  </si>
  <si>
    <r>
      <rPr>
        <sz val="11"/>
        <rFont val="ＭＳ 明朝"/>
        <family val="1"/>
        <charset val="128"/>
      </rPr>
      <t>輸入一般炭</t>
    </r>
    <rPh sb="0" eb="2">
      <t>ユニュウ</t>
    </rPh>
    <phoneticPr fontId="4"/>
  </si>
  <si>
    <r>
      <rPr>
        <sz val="11"/>
        <rFont val="ＭＳ 明朝"/>
        <family val="1"/>
        <charset val="128"/>
      </rPr>
      <t>吹込用原料炭</t>
    </r>
    <rPh sb="0" eb="1">
      <t>フ</t>
    </rPh>
    <rPh sb="1" eb="2">
      <t>コ</t>
    </rPh>
    <rPh sb="2" eb="3">
      <t>ヨウ</t>
    </rPh>
    <rPh sb="3" eb="6">
      <t>ゲンリョウタン</t>
    </rPh>
    <phoneticPr fontId="4"/>
  </si>
  <si>
    <r>
      <rPr>
        <sz val="11"/>
        <rFont val="ＭＳ 明朝"/>
        <family val="1"/>
        <charset val="128"/>
      </rPr>
      <t>コークス用原料炭</t>
    </r>
    <rPh sb="4" eb="5">
      <t>ヨウ</t>
    </rPh>
    <phoneticPr fontId="4"/>
  </si>
  <si>
    <r>
      <rPr>
        <sz val="11"/>
        <rFont val="ＭＳ 明朝"/>
        <family val="1"/>
        <charset val="128"/>
      </rPr>
      <t>石炭</t>
    </r>
  </si>
  <si>
    <r>
      <rPr>
        <sz val="11"/>
        <rFont val="ＭＳ 明朝"/>
        <family val="1"/>
        <charset val="128"/>
      </rPr>
      <t>エネルギー源</t>
    </r>
  </si>
  <si>
    <r>
      <rPr>
        <sz val="11"/>
        <rFont val="ＭＳ 明朝"/>
        <family val="1"/>
        <charset val="128"/>
      </rPr>
      <t>原料炭</t>
    </r>
    <phoneticPr fontId="4"/>
  </si>
  <si>
    <r>
      <rPr>
        <sz val="11"/>
        <rFont val="ＭＳ 明朝"/>
        <family val="1"/>
        <charset val="128"/>
      </rPr>
      <t>発電用輸入一般炭</t>
    </r>
    <phoneticPr fontId="4"/>
  </si>
  <si>
    <t>精製用粗残油</t>
    <phoneticPr fontId="4"/>
  </si>
  <si>
    <r>
      <t>NGL</t>
    </r>
    <r>
      <rPr>
        <sz val="11"/>
        <rFont val="ＭＳ 明朝"/>
        <family val="1"/>
        <charset val="128"/>
      </rPr>
      <t>・コンデンセート</t>
    </r>
    <phoneticPr fontId="4"/>
  </si>
  <si>
    <r>
      <t>C</t>
    </r>
    <r>
      <rPr>
        <sz val="11"/>
        <rFont val="ＭＳ 明朝"/>
        <family val="1"/>
        <charset val="128"/>
      </rPr>
      <t>重油</t>
    </r>
    <phoneticPr fontId="4"/>
  </si>
  <si>
    <r>
      <t>B</t>
    </r>
    <r>
      <rPr>
        <sz val="11"/>
        <rFont val="ＭＳ 明朝"/>
        <family val="1"/>
        <charset val="128"/>
      </rPr>
      <t>重油</t>
    </r>
    <phoneticPr fontId="4"/>
  </si>
  <si>
    <t>NA</t>
    <phoneticPr fontId="4"/>
  </si>
  <si>
    <t>都市ガス</t>
    <rPh sb="0" eb="2">
      <t>トシ</t>
    </rPh>
    <phoneticPr fontId="4"/>
  </si>
  <si>
    <r>
      <rPr>
        <sz val="11"/>
        <rFont val="ＭＳ 明朝"/>
        <family val="1"/>
        <charset val="128"/>
      </rPr>
      <t>原油溶解ガス</t>
    </r>
    <phoneticPr fontId="4"/>
  </si>
  <si>
    <r>
      <rPr>
        <sz val="11"/>
        <rFont val="ＭＳ 明朝"/>
        <family val="1"/>
        <charset val="128"/>
      </rPr>
      <t>炭鉱ガス</t>
    </r>
    <phoneticPr fontId="4"/>
  </si>
  <si>
    <r>
      <rPr>
        <sz val="11"/>
        <rFont val="ＭＳ 明朝"/>
        <family val="1"/>
        <charset val="128"/>
      </rPr>
      <t>ガス田･随伴ガス</t>
    </r>
    <phoneticPr fontId="4"/>
  </si>
  <si>
    <r>
      <rPr>
        <sz val="11"/>
        <rFont val="ＭＳ 明朝"/>
        <family val="1"/>
        <charset val="128"/>
      </rPr>
      <t>オイルコークス</t>
    </r>
    <phoneticPr fontId="4"/>
  </si>
  <si>
    <t>kt</t>
    <phoneticPr fontId="4"/>
  </si>
  <si>
    <t>GCV</t>
    <phoneticPr fontId="4"/>
  </si>
  <si>
    <t>AD_Trend</t>
    <phoneticPr fontId="4"/>
  </si>
  <si>
    <t>BFG_TGEF</t>
    <phoneticPr fontId="4"/>
  </si>
  <si>
    <t>CEF</t>
    <phoneticPr fontId="4"/>
  </si>
  <si>
    <t>RASA(detail)</t>
  </si>
  <si>
    <t>RASA(summary)</t>
    <phoneticPr fontId="3"/>
  </si>
  <si>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32"/>
  </si>
  <si>
    <r>
      <rPr>
        <sz val="11"/>
        <rFont val="ＭＳ 明朝"/>
        <family val="1"/>
        <charset val="128"/>
      </rPr>
      <t>全ガス合計</t>
    </r>
    <rPh sb="0" eb="1">
      <t>ゼン</t>
    </rPh>
    <rPh sb="3" eb="5">
      <t>ゴウケイ</t>
    </rPh>
    <phoneticPr fontId="32"/>
  </si>
  <si>
    <r>
      <t>kt-N</t>
    </r>
    <r>
      <rPr>
        <vertAlign val="subscript"/>
        <sz val="11"/>
        <rFont val="Times New Roman"/>
        <family val="1"/>
      </rPr>
      <t>2</t>
    </r>
    <r>
      <rPr>
        <sz val="11"/>
        <rFont val="Times New Roman"/>
        <family val="1"/>
      </rPr>
      <t>O</t>
    </r>
    <phoneticPr fontId="4"/>
  </si>
  <si>
    <r>
      <rPr>
        <sz val="11"/>
        <rFont val="ＭＳ 明朝"/>
        <family val="1"/>
        <charset val="128"/>
      </rPr>
      <t>合計</t>
    </r>
    <rPh sb="0" eb="2">
      <t>ゴウケイ</t>
    </rPh>
    <phoneticPr fontId="32"/>
  </si>
  <si>
    <r>
      <t>kt-N</t>
    </r>
    <r>
      <rPr>
        <vertAlign val="subscript"/>
        <sz val="11"/>
        <rFont val="Times New Roman"/>
        <family val="1"/>
      </rPr>
      <t>2</t>
    </r>
    <r>
      <rPr>
        <sz val="11"/>
        <rFont val="Times New Roman"/>
        <family val="1"/>
      </rPr>
      <t>O</t>
    </r>
    <phoneticPr fontId="4"/>
  </si>
  <si>
    <r>
      <t xml:space="preserve">b. </t>
    </r>
    <r>
      <rPr>
        <sz val="11"/>
        <rFont val="ＭＳ 明朝"/>
        <family val="1"/>
        <charset val="128"/>
      </rPr>
      <t>移動発生源</t>
    </r>
    <rPh sb="3" eb="5">
      <t>イドウ</t>
    </rPh>
    <rPh sb="5" eb="8">
      <t>ハッセイゲン</t>
    </rPh>
    <phoneticPr fontId="4"/>
  </si>
  <si>
    <r>
      <t xml:space="preserve">a. </t>
    </r>
    <r>
      <rPr>
        <sz val="11"/>
        <rFont val="ＭＳ 明朝"/>
        <family val="1"/>
        <charset val="128"/>
      </rPr>
      <t>固定発生源</t>
    </r>
    <rPh sb="3" eb="5">
      <t>コテイ</t>
    </rPh>
    <rPh sb="5" eb="8">
      <t>ハッセイゲン</t>
    </rPh>
    <phoneticPr fontId="4"/>
  </si>
  <si>
    <r>
      <t xml:space="preserve">1.A.5. </t>
    </r>
    <r>
      <rPr>
        <sz val="11"/>
        <rFont val="ＭＳ 明朝"/>
        <family val="1"/>
        <charset val="128"/>
      </rPr>
      <t>その他</t>
    </r>
    <rPh sb="9" eb="10">
      <t>タ</t>
    </rPh>
    <phoneticPr fontId="4"/>
  </si>
  <si>
    <r>
      <t xml:space="preserve">c. </t>
    </r>
    <r>
      <rPr>
        <sz val="11"/>
        <rFont val="ＭＳ 明朝"/>
        <family val="1"/>
        <charset val="128"/>
      </rPr>
      <t>農林水産業</t>
    </r>
    <rPh sb="3" eb="5">
      <t>ノウリン</t>
    </rPh>
    <rPh sb="5" eb="8">
      <t>スイサンギョウ</t>
    </rPh>
    <phoneticPr fontId="4"/>
  </si>
  <si>
    <r>
      <t xml:space="preserve">b. </t>
    </r>
    <r>
      <rPr>
        <sz val="11"/>
        <rFont val="ＭＳ 明朝"/>
        <family val="1"/>
        <charset val="128"/>
      </rPr>
      <t>家庭</t>
    </r>
    <rPh sb="3" eb="5">
      <t>カテイ</t>
    </rPh>
    <phoneticPr fontId="4"/>
  </si>
  <si>
    <r>
      <t xml:space="preserve">a. </t>
    </r>
    <r>
      <rPr>
        <sz val="11"/>
        <rFont val="ＭＳ 明朝"/>
        <family val="1"/>
        <charset val="128"/>
      </rPr>
      <t>業務</t>
    </r>
    <rPh sb="3" eb="5">
      <t>ギョウム</t>
    </rPh>
    <phoneticPr fontId="32"/>
  </si>
  <si>
    <r>
      <t xml:space="preserve">1.A.4. </t>
    </r>
    <r>
      <rPr>
        <sz val="11"/>
        <rFont val="ＭＳ 明朝"/>
        <family val="1"/>
        <charset val="128"/>
      </rPr>
      <t>その他部門</t>
    </r>
    <rPh sb="9" eb="10">
      <t>タ</t>
    </rPh>
    <rPh sb="10" eb="12">
      <t>ブモン</t>
    </rPh>
    <phoneticPr fontId="32"/>
  </si>
  <si>
    <r>
      <t xml:space="preserve">d. </t>
    </r>
    <r>
      <rPr>
        <sz val="11"/>
        <rFont val="ＭＳ 明朝"/>
        <family val="1"/>
        <charset val="128"/>
      </rPr>
      <t>船舶</t>
    </r>
    <rPh sb="3" eb="5">
      <t>センパク</t>
    </rPh>
    <phoneticPr fontId="4"/>
  </si>
  <si>
    <r>
      <t xml:space="preserve">c. </t>
    </r>
    <r>
      <rPr>
        <sz val="11"/>
        <rFont val="ＭＳ 明朝"/>
        <family val="1"/>
        <charset val="128"/>
      </rPr>
      <t>鉄道</t>
    </r>
    <rPh sb="3" eb="5">
      <t>テツドウ</t>
    </rPh>
    <phoneticPr fontId="4"/>
  </si>
  <si>
    <r>
      <t xml:space="preserve">a. </t>
    </r>
    <r>
      <rPr>
        <sz val="11"/>
        <rFont val="ＭＳ 明朝"/>
        <family val="1"/>
        <charset val="128"/>
      </rPr>
      <t>航空</t>
    </r>
    <rPh sb="3" eb="5">
      <t>コウクウ</t>
    </rPh>
    <phoneticPr fontId="4"/>
  </si>
  <si>
    <r>
      <t xml:space="preserve">1.A.3. </t>
    </r>
    <r>
      <rPr>
        <sz val="11"/>
        <rFont val="ＭＳ 明朝"/>
        <family val="1"/>
        <charset val="128"/>
      </rPr>
      <t>運輸</t>
    </r>
    <rPh sb="7" eb="9">
      <t>ウンユ</t>
    </rPh>
    <phoneticPr fontId="32"/>
  </si>
  <si>
    <r>
      <t xml:space="preserve">g. </t>
    </r>
    <r>
      <rPr>
        <sz val="11"/>
        <rFont val="ＭＳ 明朝"/>
        <family val="1"/>
        <charset val="128"/>
      </rPr>
      <t>その他</t>
    </r>
    <rPh sb="5" eb="6">
      <t>タ</t>
    </rPh>
    <phoneticPr fontId="32"/>
  </si>
  <si>
    <r>
      <t xml:space="preserve">f. </t>
    </r>
    <r>
      <rPr>
        <sz val="11"/>
        <rFont val="ＭＳ Ｐ明朝"/>
        <family val="1"/>
        <charset val="128"/>
      </rPr>
      <t>窯業土石</t>
    </r>
    <rPh sb="3" eb="7">
      <t>ヨウギョウドセキ</t>
    </rPh>
    <phoneticPr fontId="4"/>
  </si>
  <si>
    <r>
      <t xml:space="preserve">e. </t>
    </r>
    <r>
      <rPr>
        <sz val="11"/>
        <rFont val="ＭＳ 明朝"/>
        <family val="1"/>
        <charset val="128"/>
      </rPr>
      <t>食品加工･飲料</t>
    </r>
    <rPh sb="3" eb="5">
      <t>ショクヒン</t>
    </rPh>
    <rPh sb="5" eb="7">
      <t>カコウ</t>
    </rPh>
    <rPh sb="8" eb="10">
      <t>インリョウ</t>
    </rPh>
    <phoneticPr fontId="32"/>
  </si>
  <si>
    <r>
      <t xml:space="preserve">d. </t>
    </r>
    <r>
      <rPr>
        <sz val="11"/>
        <rFont val="ＭＳ 明朝"/>
        <family val="1"/>
        <charset val="128"/>
      </rPr>
      <t>パルプ･紙</t>
    </r>
    <phoneticPr fontId="32"/>
  </si>
  <si>
    <r>
      <t xml:space="preserve">c. </t>
    </r>
    <r>
      <rPr>
        <sz val="11"/>
        <rFont val="ＭＳ 明朝"/>
        <family val="1"/>
        <charset val="128"/>
      </rPr>
      <t>化学</t>
    </r>
    <rPh sb="3" eb="5">
      <t>カガク</t>
    </rPh>
    <phoneticPr fontId="32"/>
  </si>
  <si>
    <r>
      <t xml:space="preserve">b. </t>
    </r>
    <r>
      <rPr>
        <sz val="11"/>
        <rFont val="ＭＳ 明朝"/>
        <family val="1"/>
        <charset val="128"/>
      </rPr>
      <t>非鉄金属</t>
    </r>
    <rPh sb="3" eb="5">
      <t>ヒテツ</t>
    </rPh>
    <rPh sb="5" eb="6">
      <t>キン</t>
    </rPh>
    <rPh sb="6" eb="7">
      <t>ゾク</t>
    </rPh>
    <phoneticPr fontId="32"/>
  </si>
  <si>
    <r>
      <t xml:space="preserve">a. </t>
    </r>
    <r>
      <rPr>
        <sz val="11"/>
        <rFont val="ＭＳ 明朝"/>
        <family val="1"/>
        <charset val="128"/>
      </rPr>
      <t>鉄鋼</t>
    </r>
    <rPh sb="3" eb="5">
      <t>テッコウ</t>
    </rPh>
    <phoneticPr fontId="32"/>
  </si>
  <si>
    <r>
      <t xml:space="preserve">1.A.2. </t>
    </r>
    <r>
      <rPr>
        <sz val="11"/>
        <rFont val="ＭＳ 明朝"/>
        <family val="1"/>
        <charset val="128"/>
      </rPr>
      <t>製造業及び建設業</t>
    </r>
    <rPh sb="7" eb="10">
      <t>セイゾウギョウ</t>
    </rPh>
    <rPh sb="10" eb="11">
      <t>オヨ</t>
    </rPh>
    <rPh sb="12" eb="15">
      <t>ケンセツギョウ</t>
    </rPh>
    <phoneticPr fontId="32"/>
  </si>
  <si>
    <r>
      <t xml:space="preserve">c. </t>
    </r>
    <r>
      <rPr>
        <sz val="11"/>
        <rFont val="ＭＳ 明朝"/>
        <family val="1"/>
        <charset val="128"/>
      </rPr>
      <t>固体燃料製造及び他エネルギー産業</t>
    </r>
    <rPh sb="3" eb="5">
      <t>コタイ</t>
    </rPh>
    <rPh sb="5" eb="7">
      <t>ネンリョウ</t>
    </rPh>
    <rPh sb="7" eb="9">
      <t>セイゾウ</t>
    </rPh>
    <rPh sb="9" eb="10">
      <t>オヨ</t>
    </rPh>
    <rPh sb="11" eb="12">
      <t>ホカ</t>
    </rPh>
    <rPh sb="17" eb="19">
      <t>サンギョウ</t>
    </rPh>
    <phoneticPr fontId="32"/>
  </si>
  <si>
    <r>
      <t xml:space="preserve">b. </t>
    </r>
    <r>
      <rPr>
        <sz val="11"/>
        <rFont val="ＭＳ 明朝"/>
        <family val="1"/>
        <charset val="128"/>
      </rPr>
      <t>石油精製</t>
    </r>
    <rPh sb="3" eb="5">
      <t>セキユ</t>
    </rPh>
    <rPh sb="5" eb="7">
      <t>セイセイ</t>
    </rPh>
    <phoneticPr fontId="32"/>
  </si>
  <si>
    <r>
      <t xml:space="preserve">a. </t>
    </r>
    <r>
      <rPr>
        <sz val="11"/>
        <rFont val="ＭＳ 明朝"/>
        <family val="1"/>
        <charset val="128"/>
      </rPr>
      <t>発電及び熱供給</t>
    </r>
    <rPh sb="3" eb="5">
      <t>ハツデン</t>
    </rPh>
    <rPh sb="5" eb="6">
      <t>オヨ</t>
    </rPh>
    <rPh sb="7" eb="8">
      <t>ネツ</t>
    </rPh>
    <rPh sb="8" eb="10">
      <t>キョウキュウ</t>
    </rPh>
    <phoneticPr fontId="32"/>
  </si>
  <si>
    <r>
      <t xml:space="preserve">1.A.1. </t>
    </r>
    <r>
      <rPr>
        <sz val="11"/>
        <rFont val="ＭＳ 明朝"/>
        <family val="1"/>
        <charset val="128"/>
      </rPr>
      <t>エネルギー産業</t>
    </r>
    <rPh sb="12" eb="14">
      <t>サンギョウ</t>
    </rPh>
    <phoneticPr fontId="32"/>
  </si>
  <si>
    <r>
      <t>N</t>
    </r>
    <r>
      <rPr>
        <vertAlign val="subscript"/>
        <sz val="11"/>
        <rFont val="Times New Roman"/>
        <family val="1"/>
      </rPr>
      <t>2</t>
    </r>
    <r>
      <rPr>
        <sz val="11"/>
        <rFont val="Times New Roman"/>
        <family val="1"/>
      </rPr>
      <t>O</t>
    </r>
    <phoneticPr fontId="32"/>
  </si>
  <si>
    <r>
      <t>kt-CH</t>
    </r>
    <r>
      <rPr>
        <vertAlign val="subscript"/>
        <sz val="11"/>
        <rFont val="Times New Roman"/>
        <family val="1"/>
      </rPr>
      <t>4</t>
    </r>
    <phoneticPr fontId="4"/>
  </si>
  <si>
    <t xml:space="preserve"> </t>
    <phoneticPr fontId="32"/>
  </si>
  <si>
    <r>
      <t>kt-CH</t>
    </r>
    <r>
      <rPr>
        <vertAlign val="subscript"/>
        <sz val="11"/>
        <rFont val="Times New Roman"/>
        <family val="1"/>
      </rPr>
      <t>4</t>
    </r>
    <phoneticPr fontId="4"/>
  </si>
  <si>
    <r>
      <t>CH</t>
    </r>
    <r>
      <rPr>
        <vertAlign val="subscript"/>
        <sz val="11"/>
        <rFont val="Times New Roman"/>
        <family val="1"/>
      </rPr>
      <t>4</t>
    </r>
    <phoneticPr fontId="32"/>
  </si>
  <si>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</si>
  <si>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</si>
  <si>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</si>
  <si>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 xml:space="preserve">d. </t>
    </r>
    <r>
      <rPr>
        <sz val="11"/>
        <rFont val="ＭＳ 明朝"/>
        <family val="1"/>
        <charset val="128"/>
      </rPr>
      <t>パルプ･紙</t>
    </r>
    <phoneticPr fontId="32"/>
  </si>
  <si>
    <t xml:space="preserve"> </t>
    <phoneticPr fontId="32"/>
  </si>
  <si>
    <r>
      <t>CO</t>
    </r>
    <r>
      <rPr>
        <vertAlign val="subscript"/>
        <sz val="11"/>
        <rFont val="Times New Roman"/>
        <family val="1"/>
      </rPr>
      <t>2</t>
    </r>
    <phoneticPr fontId="32"/>
  </si>
  <si>
    <r>
      <rPr>
        <sz val="11"/>
        <rFont val="ＭＳ 明朝"/>
        <family val="1"/>
        <charset val="128"/>
      </rPr>
      <t>単位</t>
    </r>
    <rPh sb="0" eb="2">
      <t>タンイ</t>
    </rPh>
    <phoneticPr fontId="32"/>
  </si>
  <si>
    <r>
      <rPr>
        <sz val="11"/>
        <rFont val="ＭＳ 明朝"/>
        <family val="1"/>
        <charset val="128"/>
      </rPr>
      <t>区分</t>
    </r>
    <rPh sb="0" eb="2">
      <t>クブン</t>
    </rPh>
    <phoneticPr fontId="32"/>
  </si>
  <si>
    <t>Gas</t>
    <phoneticPr fontId="32"/>
  </si>
  <si>
    <r>
      <t>kt-N</t>
    </r>
    <r>
      <rPr>
        <vertAlign val="subscript"/>
        <sz val="11"/>
        <rFont val="Times New Roman"/>
        <family val="1"/>
      </rPr>
      <t>2</t>
    </r>
    <r>
      <rPr>
        <sz val="11"/>
        <rFont val="Times New Roman"/>
        <family val="1"/>
      </rPr>
      <t>O</t>
    </r>
    <phoneticPr fontId="4"/>
  </si>
  <si>
    <r>
      <rPr>
        <b/>
        <sz val="11"/>
        <rFont val="ＭＳ 明朝"/>
        <family val="1"/>
        <charset val="128"/>
      </rPr>
      <t>合計</t>
    </r>
    <rPh sb="0" eb="2">
      <t>ゴウケイ</t>
    </rPh>
    <phoneticPr fontId="26"/>
  </si>
  <si>
    <t>IE</t>
    <phoneticPr fontId="4"/>
  </si>
  <si>
    <t>NA</t>
    <phoneticPr fontId="4"/>
  </si>
  <si>
    <r>
      <rPr>
        <b/>
        <u/>
        <sz val="11"/>
        <rFont val="ＭＳ 明朝"/>
        <family val="1"/>
        <charset val="128"/>
      </rPr>
      <t>差異</t>
    </r>
    <r>
      <rPr>
        <b/>
        <u/>
        <sz val="11"/>
        <rFont val="Times New Roman"/>
        <family val="1"/>
      </rPr>
      <t xml:space="preserve"> (%)</t>
    </r>
    <rPh sb="0" eb="2">
      <t>サイ</t>
    </rPh>
    <phoneticPr fontId="26"/>
  </si>
  <si>
    <t>IE</t>
  </si>
  <si>
    <r>
      <rPr>
        <sz val="11"/>
        <rFont val="ＭＳ 明朝"/>
        <family val="1"/>
        <charset val="128"/>
      </rPr>
      <t>［百万</t>
    </r>
    <r>
      <rPr>
        <sz val="11"/>
        <rFont val="Times New Roman"/>
        <family val="1"/>
      </rPr>
      <t>t-CO</t>
    </r>
    <r>
      <rPr>
        <vertAlign val="subscript"/>
        <sz val="11"/>
        <rFont val="Times New Roman"/>
        <family val="1"/>
      </rPr>
      <t>2</t>
    </r>
    <r>
      <rPr>
        <sz val="11"/>
        <rFont val="ＭＳ 明朝"/>
        <family val="1"/>
        <charset val="128"/>
      </rPr>
      <t>］</t>
    </r>
    <rPh sb="1" eb="3">
      <t>ヒャクマン</t>
    </rPh>
    <phoneticPr fontId="26"/>
  </si>
  <si>
    <r>
      <rPr>
        <sz val="11"/>
        <rFont val="ＭＳ Ｐ明朝"/>
        <family val="1"/>
        <charset val="128"/>
      </rPr>
      <t>表</t>
    </r>
    <r>
      <rPr>
        <sz val="11"/>
        <rFont val="Times New Roman"/>
        <family val="1"/>
      </rPr>
      <t>3-</t>
    </r>
    <rPh sb="0" eb="1">
      <t>ヒョウ</t>
    </rPh>
    <phoneticPr fontId="4"/>
  </si>
  <si>
    <t>IE</t>
    <phoneticPr fontId="4"/>
  </si>
  <si>
    <t>NA</t>
    <phoneticPr fontId="4"/>
  </si>
  <si>
    <t>その他化石燃料</t>
    <rPh sb="2" eb="3">
      <t>タ</t>
    </rPh>
    <rPh sb="3" eb="5">
      <t>カセキ</t>
    </rPh>
    <rPh sb="5" eb="7">
      <t>ネンリョウ</t>
    </rPh>
    <phoneticPr fontId="4"/>
  </si>
  <si>
    <r>
      <rPr>
        <b/>
        <u/>
        <sz val="11"/>
        <rFont val="ＭＳ 明朝"/>
        <family val="1"/>
        <charset val="128"/>
      </rPr>
      <t>部門別アプローチ</t>
    </r>
    <rPh sb="0" eb="3">
      <t>ブモンベツ</t>
    </rPh>
    <phoneticPr fontId="26"/>
  </si>
  <si>
    <r>
      <rPr>
        <b/>
        <sz val="11"/>
        <rFont val="ＭＳ 明朝"/>
        <family val="1"/>
        <charset val="128"/>
      </rPr>
      <t>分析結果の差</t>
    </r>
    <rPh sb="0" eb="2">
      <t>ブンセキ</t>
    </rPh>
    <rPh sb="2" eb="4">
      <t>ケッカ</t>
    </rPh>
    <rPh sb="5" eb="6">
      <t>サ</t>
    </rPh>
    <phoneticPr fontId="32"/>
  </si>
  <si>
    <r>
      <rPr>
        <b/>
        <sz val="11"/>
        <rFont val="ＭＳ 明朝"/>
        <family val="1"/>
        <charset val="128"/>
      </rPr>
      <t>合計</t>
    </r>
    <rPh sb="0" eb="2">
      <t>ゴウケイ</t>
    </rPh>
    <phoneticPr fontId="32"/>
  </si>
  <si>
    <t>NA</t>
  </si>
  <si>
    <t>NA</t>
    <phoneticPr fontId="4"/>
  </si>
  <si>
    <t>RA-SA</t>
    <phoneticPr fontId="32"/>
  </si>
  <si>
    <t>SA</t>
    <phoneticPr fontId="32"/>
  </si>
  <si>
    <t>RA</t>
    <phoneticPr fontId="32"/>
  </si>
  <si>
    <r>
      <rPr>
        <sz val="11"/>
        <rFont val="ＭＳ 明朝"/>
        <family val="1"/>
        <charset val="128"/>
      </rPr>
      <t>ｺｰﾄﾞ</t>
    </r>
    <r>
      <rPr>
        <vertAlign val="superscript"/>
        <sz val="11"/>
        <rFont val="Times New Roman"/>
        <family val="1"/>
      </rPr>
      <t xml:space="preserve"> 1)</t>
    </r>
    <phoneticPr fontId="4"/>
  </si>
  <si>
    <t>A/B</t>
    <phoneticPr fontId="4"/>
  </si>
  <si>
    <t>t-C/TJ</t>
    <phoneticPr fontId="4"/>
  </si>
  <si>
    <r>
      <rPr>
        <sz val="11"/>
        <rFont val="ＭＳ 明朝"/>
        <family val="1"/>
        <charset val="128"/>
      </rPr>
      <t>一般ガス</t>
    </r>
    <phoneticPr fontId="4"/>
  </si>
  <si>
    <t>EF</t>
    <phoneticPr fontId="4"/>
  </si>
  <si>
    <t>B</t>
    <phoneticPr fontId="4"/>
  </si>
  <si>
    <t>TJ</t>
    <phoneticPr fontId="4"/>
  </si>
  <si>
    <t>Output</t>
    <phoneticPr fontId="4"/>
  </si>
  <si>
    <r>
      <t xml:space="preserve">A: </t>
    </r>
    <r>
      <rPr>
        <sz val="11"/>
        <rFont val="ＭＳ 明朝"/>
        <family val="1"/>
        <charset val="128"/>
      </rPr>
      <t>∑</t>
    </r>
    <r>
      <rPr>
        <sz val="11"/>
        <rFont val="Times New Roman"/>
        <family val="1"/>
      </rPr>
      <t>a</t>
    </r>
    <phoneticPr fontId="4"/>
  </si>
  <si>
    <t>kt-C</t>
  </si>
  <si>
    <r>
      <rPr>
        <sz val="11"/>
        <rFont val="ＭＳ 明朝"/>
        <family val="1"/>
        <charset val="128"/>
      </rPr>
      <t>合計</t>
    </r>
    <rPh sb="0" eb="2">
      <t>ゴウケイ</t>
    </rPh>
    <phoneticPr fontId="4"/>
  </si>
  <si>
    <t>a6</t>
    <phoneticPr fontId="4"/>
  </si>
  <si>
    <r>
      <rPr>
        <sz val="11"/>
        <rFont val="ＭＳ 明朝"/>
        <family val="1"/>
        <charset val="128"/>
      </rPr>
      <t>国産天然ガス</t>
    </r>
    <rPh sb="0" eb="2">
      <t>コクサン</t>
    </rPh>
    <rPh sb="2" eb="4">
      <t>テンネン</t>
    </rPh>
    <phoneticPr fontId="4"/>
  </si>
  <si>
    <t>a5</t>
    <phoneticPr fontId="4"/>
  </si>
  <si>
    <t>LNG</t>
    <phoneticPr fontId="4"/>
  </si>
  <si>
    <t>a4</t>
    <phoneticPr fontId="4"/>
  </si>
  <si>
    <t>LPG</t>
    <phoneticPr fontId="4"/>
  </si>
  <si>
    <t>a3</t>
    <phoneticPr fontId="4"/>
  </si>
  <si>
    <t>a2</t>
    <phoneticPr fontId="4"/>
  </si>
  <si>
    <r>
      <rPr>
        <sz val="11"/>
        <rFont val="ＭＳ 明朝"/>
        <family val="1"/>
        <charset val="128"/>
      </rPr>
      <t>灯油</t>
    </r>
    <rPh sb="0" eb="2">
      <t>トウユ</t>
    </rPh>
    <phoneticPr fontId="4"/>
  </si>
  <si>
    <t>a1</t>
    <phoneticPr fontId="4"/>
  </si>
  <si>
    <r>
      <rPr>
        <sz val="11"/>
        <rFont val="ＭＳ 明朝"/>
        <family val="1"/>
        <charset val="128"/>
      </rPr>
      <t>コークス炉ガス</t>
    </r>
    <rPh sb="4" eb="5">
      <t>ロ</t>
    </rPh>
    <phoneticPr fontId="4"/>
  </si>
  <si>
    <t>Input</t>
    <phoneticPr fontId="4"/>
  </si>
  <si>
    <r>
      <rPr>
        <sz val="11"/>
        <rFont val="ＭＳ 明朝"/>
        <family val="1"/>
        <charset val="128"/>
      </rPr>
      <t>備考</t>
    </r>
    <rPh sb="0" eb="2">
      <t>ビコウ</t>
    </rPh>
    <phoneticPr fontId="4"/>
  </si>
  <si>
    <r>
      <rPr>
        <sz val="11"/>
        <rFont val="ＭＳ 明朝"/>
        <family val="1"/>
        <charset val="128"/>
      </rPr>
      <t>一般ガス製造</t>
    </r>
    <rPh sb="0" eb="2">
      <t>イッパン</t>
    </rPh>
    <rPh sb="4" eb="6">
      <t>セイゾウ</t>
    </rPh>
    <phoneticPr fontId="4"/>
  </si>
  <si>
    <t>E / F</t>
    <phoneticPr fontId="4"/>
  </si>
  <si>
    <r>
      <rPr>
        <sz val="11"/>
        <rFont val="ＭＳ 明朝"/>
        <family val="1"/>
        <charset val="128"/>
      </rPr>
      <t>高炉ガス</t>
    </r>
    <rPh sb="0" eb="2">
      <t>コウロ</t>
    </rPh>
    <phoneticPr fontId="4"/>
  </si>
  <si>
    <t>F</t>
    <phoneticPr fontId="4"/>
  </si>
  <si>
    <t>TJ</t>
    <phoneticPr fontId="4"/>
  </si>
  <si>
    <t>Output</t>
    <phoneticPr fontId="4"/>
  </si>
  <si>
    <t>E: C - D</t>
    <phoneticPr fontId="4"/>
  </si>
  <si>
    <r>
      <rPr>
        <sz val="11"/>
        <rFont val="ＭＳ 明朝"/>
        <family val="1"/>
        <charset val="128"/>
      </rPr>
      <t>差</t>
    </r>
    <rPh sb="0" eb="1">
      <t>サ</t>
    </rPh>
    <phoneticPr fontId="4"/>
  </si>
  <si>
    <t>D</t>
    <phoneticPr fontId="4"/>
  </si>
  <si>
    <r>
      <rPr>
        <sz val="11"/>
        <rFont val="ＭＳ 明朝"/>
        <family val="1"/>
        <charset val="128"/>
      </rPr>
      <t>転炉ガス</t>
    </r>
    <rPh sb="0" eb="2">
      <t>テンロ</t>
    </rPh>
    <phoneticPr fontId="4"/>
  </si>
  <si>
    <t>Output</t>
    <phoneticPr fontId="4"/>
  </si>
  <si>
    <t>C: A + B</t>
    <phoneticPr fontId="4"/>
  </si>
  <si>
    <t>B</t>
    <phoneticPr fontId="4"/>
  </si>
  <si>
    <r>
      <rPr>
        <sz val="11"/>
        <rFont val="ＭＳ 明朝"/>
        <family val="1"/>
        <charset val="128"/>
      </rPr>
      <t>コークス</t>
    </r>
    <phoneticPr fontId="4"/>
  </si>
  <si>
    <t>A</t>
    <phoneticPr fontId="4"/>
  </si>
  <si>
    <r>
      <rPr>
        <sz val="11"/>
        <rFont val="ＭＳ 明朝"/>
        <family val="1"/>
        <charset val="128"/>
      </rPr>
      <t>吹込用原料炭</t>
    </r>
    <rPh sb="0" eb="2">
      <t>フキコ</t>
    </rPh>
    <rPh sb="2" eb="3">
      <t>ヨウ</t>
    </rPh>
    <rPh sb="3" eb="5">
      <t>ゲンリョウ</t>
    </rPh>
    <rPh sb="5" eb="6">
      <t>タン</t>
    </rPh>
    <phoneticPr fontId="4"/>
  </si>
  <si>
    <t>Input</t>
    <phoneticPr fontId="4"/>
  </si>
  <si>
    <r>
      <rPr>
        <sz val="11"/>
        <rFont val="ＭＳ 明朝"/>
        <family val="1"/>
        <charset val="128"/>
      </rPr>
      <t>鉄鋼系ガス</t>
    </r>
    <rPh sb="0" eb="2">
      <t>テッコウ</t>
    </rPh>
    <rPh sb="2" eb="3">
      <t>ケイ</t>
    </rPh>
    <phoneticPr fontId="4"/>
  </si>
  <si>
    <t>合計</t>
    <rPh sb="0" eb="2">
      <t>ゴウケイ</t>
    </rPh>
    <phoneticPr fontId="4"/>
  </si>
  <si>
    <t>バイオマス</t>
    <phoneticPr fontId="4"/>
  </si>
  <si>
    <t>気体燃料</t>
    <rPh sb="0" eb="2">
      <t>キタイ</t>
    </rPh>
    <rPh sb="2" eb="4">
      <t>ネンリョウ</t>
    </rPh>
    <phoneticPr fontId="4"/>
  </si>
  <si>
    <t>固体燃料</t>
    <rPh sb="0" eb="2">
      <t>コタイ</t>
    </rPh>
    <rPh sb="2" eb="4">
      <t>ネンリョウ</t>
    </rPh>
    <phoneticPr fontId="4"/>
  </si>
  <si>
    <t>液体燃料</t>
    <rPh sb="0" eb="2">
      <t>エキタイ</t>
    </rPh>
    <rPh sb="2" eb="4">
      <t>ネンリョウ</t>
    </rPh>
    <phoneticPr fontId="4"/>
  </si>
  <si>
    <t>エネルギー源</t>
    <rPh sb="5" eb="6">
      <t>ゲン</t>
    </rPh>
    <phoneticPr fontId="4"/>
  </si>
  <si>
    <t>バイオマス</t>
    <phoneticPr fontId="4"/>
  </si>
  <si>
    <r>
      <t xml:space="preserve">エネルギー源 </t>
    </r>
    <r>
      <rPr>
        <vertAlign val="superscript"/>
        <sz val="10"/>
        <rFont val="Times New Roman"/>
        <family val="1"/>
      </rPr>
      <t>1)</t>
    </r>
    <rPh sb="5" eb="6">
      <t>ゲン</t>
    </rPh>
    <phoneticPr fontId="4"/>
  </si>
  <si>
    <r>
      <rPr>
        <sz val="10"/>
        <rFont val="ＭＳ Ｐゴシック"/>
        <family val="3"/>
        <charset val="128"/>
      </rPr>
      <t>部門別エネルギー消費量（単位：</t>
    </r>
    <r>
      <rPr>
        <sz val="10"/>
        <rFont val="Times New Roman"/>
        <family val="1"/>
      </rPr>
      <t>PJ</t>
    </r>
    <r>
      <rPr>
        <sz val="10"/>
        <rFont val="ＭＳ Ｐゴシック"/>
        <family val="3"/>
        <charset val="128"/>
      </rPr>
      <t>）</t>
    </r>
    <rPh sb="0" eb="2">
      <t>ブモン</t>
    </rPh>
    <rPh sb="2" eb="3">
      <t>ベツ</t>
    </rPh>
    <phoneticPr fontId="3"/>
  </si>
  <si>
    <t>MJ/kg</t>
  </si>
  <si>
    <t>MJ/kg</t>
    <phoneticPr fontId="4"/>
  </si>
  <si>
    <r>
      <t>MJ/m</t>
    </r>
    <r>
      <rPr>
        <vertAlign val="superscript"/>
        <sz val="11"/>
        <rFont val="Times New Roman"/>
        <family val="1"/>
      </rPr>
      <t>3</t>
    </r>
    <phoneticPr fontId="4"/>
  </si>
  <si>
    <t>MJ/l</t>
  </si>
  <si>
    <r>
      <t>MJ/m</t>
    </r>
    <r>
      <rPr>
        <vertAlign val="superscript"/>
        <sz val="11"/>
        <rFont val="Times New Roman"/>
        <family val="1"/>
      </rPr>
      <t>3</t>
    </r>
    <phoneticPr fontId="4"/>
  </si>
  <si>
    <r>
      <t>MJ/m</t>
    </r>
    <r>
      <rPr>
        <vertAlign val="superscript"/>
        <sz val="11"/>
        <rFont val="Times New Roman"/>
        <family val="1"/>
      </rPr>
      <t>3</t>
    </r>
    <phoneticPr fontId="4"/>
  </si>
  <si>
    <r>
      <rPr>
        <sz val="11"/>
        <rFont val="ＭＳ 明朝"/>
        <family val="1"/>
        <charset val="128"/>
      </rPr>
      <t>原油溶解ガス</t>
    </r>
    <phoneticPr fontId="4"/>
  </si>
  <si>
    <r>
      <rPr>
        <sz val="11"/>
        <rFont val="ＭＳ 明朝"/>
        <family val="1"/>
        <charset val="128"/>
      </rPr>
      <t>炭鉱ガス</t>
    </r>
    <phoneticPr fontId="4"/>
  </si>
  <si>
    <r>
      <rPr>
        <sz val="11"/>
        <rFont val="ＭＳ 明朝"/>
        <family val="1"/>
        <charset val="128"/>
      </rPr>
      <t>ガス田･随伴ガス</t>
    </r>
    <phoneticPr fontId="4"/>
  </si>
  <si>
    <t>MJ/kg</t>
    <phoneticPr fontId="4"/>
  </si>
  <si>
    <r>
      <rPr>
        <sz val="11"/>
        <rFont val="ＭＳ 明朝"/>
        <family val="1"/>
        <charset val="128"/>
      </rPr>
      <t>オイルコークス</t>
    </r>
    <phoneticPr fontId="4"/>
  </si>
  <si>
    <t>MJ/l</t>
    <phoneticPr fontId="4"/>
  </si>
  <si>
    <t>MJ/kg</t>
    <phoneticPr fontId="4"/>
  </si>
  <si>
    <r>
      <rPr>
        <sz val="11"/>
        <rFont val="ＭＳ 明朝"/>
        <family val="1"/>
        <charset val="128"/>
      </rPr>
      <t>原料炭</t>
    </r>
    <phoneticPr fontId="4"/>
  </si>
  <si>
    <r>
      <rPr>
        <sz val="11"/>
        <rFont val="ＭＳ 明朝"/>
        <family val="1"/>
        <charset val="128"/>
      </rPr>
      <t>単位</t>
    </r>
    <rPh sb="0" eb="2">
      <t>タンイ</t>
    </rPh>
    <phoneticPr fontId="4"/>
  </si>
  <si>
    <t>コード</t>
    <phoneticPr fontId="4"/>
  </si>
  <si>
    <t>GJ/kl</t>
    <phoneticPr fontId="4"/>
  </si>
  <si>
    <t>GCV</t>
    <phoneticPr fontId="4"/>
  </si>
  <si>
    <t>潤滑油の総発熱量</t>
    <rPh sb="0" eb="3">
      <t>ジュンカツユ</t>
    </rPh>
    <rPh sb="4" eb="5">
      <t>ソウ</t>
    </rPh>
    <rPh sb="5" eb="7">
      <t>ハツネツ</t>
    </rPh>
    <rPh sb="7" eb="8">
      <t>リョウ</t>
    </rPh>
    <phoneticPr fontId="4"/>
  </si>
  <si>
    <t>-</t>
    <phoneticPr fontId="4"/>
  </si>
  <si>
    <t>1000 kl</t>
    <phoneticPr fontId="4"/>
  </si>
  <si>
    <t>DS</t>
    <phoneticPr fontId="4"/>
  </si>
  <si>
    <t>1000 kl</t>
    <phoneticPr fontId="4"/>
  </si>
  <si>
    <t>項目</t>
    <rPh sb="0" eb="1">
      <t>コウ</t>
    </rPh>
    <rPh sb="1" eb="2">
      <t>モク</t>
    </rPh>
    <phoneticPr fontId="4"/>
  </si>
  <si>
    <t>kt</t>
    <phoneticPr fontId="32"/>
  </si>
  <si>
    <r>
      <rPr>
        <sz val="9"/>
        <rFont val="ＭＳ 明朝"/>
        <family val="1"/>
        <charset val="128"/>
      </rPr>
      <t>コークス生産量</t>
    </r>
    <rPh sb="4" eb="7">
      <t>セイサンリョウ</t>
    </rPh>
    <phoneticPr fontId="32"/>
  </si>
  <si>
    <r>
      <rPr>
        <sz val="9"/>
        <rFont val="ＭＳ 明朝"/>
        <family val="1"/>
        <charset val="128"/>
      </rPr>
      <t>単位</t>
    </r>
    <rPh sb="0" eb="2">
      <t>タンイ</t>
    </rPh>
    <phoneticPr fontId="32"/>
  </si>
  <si>
    <r>
      <rPr>
        <sz val="9"/>
        <rFont val="ＭＳ 明朝"/>
        <family val="1"/>
        <charset val="128"/>
      </rPr>
      <t>項目</t>
    </r>
    <rPh sb="0" eb="2">
      <t>コウモク</t>
    </rPh>
    <phoneticPr fontId="32"/>
  </si>
  <si>
    <t>コークス生産量</t>
    <rPh sb="4" eb="7">
      <t>セイサンリョウ</t>
    </rPh>
    <phoneticPr fontId="32"/>
  </si>
  <si>
    <r>
      <t>CH</t>
    </r>
    <r>
      <rPr>
        <vertAlign val="subscript"/>
        <sz val="9"/>
        <rFont val="Times New Roman"/>
        <family val="1"/>
      </rPr>
      <t xml:space="preserve">4 </t>
    </r>
    <r>
      <rPr>
        <sz val="9"/>
        <rFont val="Times New Roman"/>
        <family val="1"/>
      </rPr>
      <t>EFs</t>
    </r>
    <phoneticPr fontId="32"/>
  </si>
  <si>
    <r>
      <t>kg-CH</t>
    </r>
    <r>
      <rPr>
        <vertAlign val="subscript"/>
        <sz val="9"/>
        <rFont val="Times New Roman"/>
        <family val="1"/>
      </rPr>
      <t>4</t>
    </r>
    <r>
      <rPr>
        <sz val="9"/>
        <rFont val="Times New Roman"/>
        <family val="1"/>
      </rPr>
      <t>/t</t>
    </r>
    <phoneticPr fontId="32"/>
  </si>
  <si>
    <t>1997-1999</t>
    <phoneticPr fontId="32"/>
  </si>
  <si>
    <t>1990-1996</t>
    <phoneticPr fontId="32"/>
  </si>
  <si>
    <r>
      <t xml:space="preserve">2) </t>
    </r>
    <r>
      <rPr>
        <sz val="11"/>
        <rFont val="ＭＳ Ｐ明朝"/>
        <family val="1"/>
        <charset val="128"/>
      </rPr>
      <t>化石燃料起源成分及び生物起源成分を含む。</t>
    </r>
    <rPh sb="3" eb="9">
      <t>カセキネンリョウキゲン</t>
    </rPh>
    <rPh sb="9" eb="11">
      <t>セイブン</t>
    </rPh>
    <rPh sb="11" eb="12">
      <t>オヨ</t>
    </rPh>
    <rPh sb="13" eb="15">
      <t>セイブツ</t>
    </rPh>
    <rPh sb="15" eb="17">
      <t>キゲン</t>
    </rPh>
    <rPh sb="17" eb="19">
      <t>セイブン</t>
    </rPh>
    <rPh sb="20" eb="21">
      <t>フク</t>
    </rPh>
    <phoneticPr fontId="32"/>
  </si>
  <si>
    <r>
      <t xml:space="preserve">1) </t>
    </r>
    <r>
      <rPr>
        <sz val="11"/>
        <rFont val="ＭＳ Ｐ明朝"/>
        <family val="1"/>
        <charset val="128"/>
      </rPr>
      <t>化石燃料起源成分のみ含む。</t>
    </r>
    <rPh sb="3" eb="7">
      <t>カセキネンリョウ</t>
    </rPh>
    <rPh sb="7" eb="9">
      <t>キゲン</t>
    </rPh>
    <rPh sb="9" eb="11">
      <t>セイブン</t>
    </rPh>
    <rPh sb="13" eb="14">
      <t>フク</t>
    </rPh>
    <phoneticPr fontId="32"/>
  </si>
  <si>
    <r>
      <t>g.</t>
    </r>
    <r>
      <rPr>
        <sz val="11"/>
        <rFont val="ＭＳ Ｐ明朝"/>
        <family val="1"/>
        <charset val="128"/>
      </rPr>
      <t>その他</t>
    </r>
    <phoneticPr fontId="32"/>
  </si>
  <si>
    <t>IE</t>
    <phoneticPr fontId="32"/>
  </si>
  <si>
    <r>
      <t>f.</t>
    </r>
    <r>
      <rPr>
        <sz val="11"/>
        <rFont val="ＭＳ Ｐ明朝"/>
        <family val="1"/>
        <charset val="128"/>
      </rPr>
      <t>窯業土石</t>
    </r>
    <rPh sb="2" eb="4">
      <t>ヨウギョウ</t>
    </rPh>
    <rPh sb="4" eb="6">
      <t>ドセキ</t>
    </rPh>
    <phoneticPr fontId="32"/>
  </si>
  <si>
    <r>
      <t>e.</t>
    </r>
    <r>
      <rPr>
        <sz val="11"/>
        <rFont val="ＭＳ 明朝"/>
        <family val="1"/>
        <charset val="128"/>
      </rPr>
      <t>食品加工・飲料</t>
    </r>
    <rPh sb="2" eb="4">
      <t>ショクヒン</t>
    </rPh>
    <rPh sb="4" eb="6">
      <t>カコウ</t>
    </rPh>
    <rPh sb="7" eb="9">
      <t>インリョウ</t>
    </rPh>
    <phoneticPr fontId="32"/>
  </si>
  <si>
    <r>
      <t>d.</t>
    </r>
    <r>
      <rPr>
        <sz val="11"/>
        <rFont val="ＭＳ 明朝"/>
        <family val="1"/>
        <charset val="128"/>
      </rPr>
      <t>パルプ・紙</t>
    </r>
    <rPh sb="6" eb="7">
      <t>カミ</t>
    </rPh>
    <phoneticPr fontId="32"/>
  </si>
  <si>
    <r>
      <t>c.</t>
    </r>
    <r>
      <rPr>
        <sz val="11"/>
        <rFont val="ＭＳ 明朝"/>
        <family val="1"/>
        <charset val="128"/>
      </rPr>
      <t>化学</t>
    </r>
    <rPh sb="2" eb="4">
      <t>カガク</t>
    </rPh>
    <phoneticPr fontId="32"/>
  </si>
  <si>
    <r>
      <t>b.</t>
    </r>
    <r>
      <rPr>
        <sz val="11"/>
        <rFont val="ＭＳ 明朝"/>
        <family val="1"/>
        <charset val="128"/>
      </rPr>
      <t>非鉄金属</t>
    </r>
    <rPh sb="2" eb="4">
      <t>ヒテツ</t>
    </rPh>
    <rPh sb="4" eb="6">
      <t>キンゾク</t>
    </rPh>
    <phoneticPr fontId="32"/>
  </si>
  <si>
    <r>
      <t>a.</t>
    </r>
    <r>
      <rPr>
        <sz val="11"/>
        <rFont val="ＭＳ 明朝"/>
        <family val="1"/>
        <charset val="128"/>
      </rPr>
      <t>鉄鋼</t>
    </r>
    <rPh sb="2" eb="4">
      <t>テッコウ</t>
    </rPh>
    <phoneticPr fontId="32"/>
  </si>
  <si>
    <r>
      <t xml:space="preserve">1.A.2. 
</t>
    </r>
    <r>
      <rPr>
        <sz val="11"/>
        <rFont val="ＭＳ 明朝"/>
        <family val="1"/>
        <charset val="128"/>
      </rPr>
      <t>製造業及び
建設業</t>
    </r>
    <phoneticPr fontId="32"/>
  </si>
  <si>
    <r>
      <t>kt-N</t>
    </r>
    <r>
      <rPr>
        <vertAlign val="subscript"/>
        <sz val="11"/>
        <rFont val="Times New Roman"/>
        <family val="1"/>
      </rPr>
      <t>2</t>
    </r>
    <r>
      <rPr>
        <sz val="11"/>
        <rFont val="Times New Roman"/>
        <family val="1"/>
      </rPr>
      <t>O</t>
    </r>
    <phoneticPr fontId="4"/>
  </si>
  <si>
    <r>
      <t>c.</t>
    </r>
    <r>
      <rPr>
        <sz val="11"/>
        <rFont val="ＭＳ 明朝"/>
        <family val="1"/>
        <charset val="128"/>
      </rPr>
      <t>固体燃料製造及び
他エネルギー産業</t>
    </r>
    <rPh sb="2" eb="4">
      <t>コタイ</t>
    </rPh>
    <rPh sb="4" eb="6">
      <t>ネンリョウ</t>
    </rPh>
    <rPh sb="6" eb="8">
      <t>セイゾウ</t>
    </rPh>
    <rPh sb="8" eb="9">
      <t>オヨ</t>
    </rPh>
    <rPh sb="11" eb="12">
      <t>タ</t>
    </rPh>
    <rPh sb="17" eb="19">
      <t>サンギョウ</t>
    </rPh>
    <phoneticPr fontId="32"/>
  </si>
  <si>
    <r>
      <t>b.</t>
    </r>
    <r>
      <rPr>
        <sz val="11"/>
        <rFont val="ＭＳ 明朝"/>
        <family val="1"/>
        <charset val="128"/>
      </rPr>
      <t>石油精製</t>
    </r>
    <rPh sb="2" eb="4">
      <t>セキユ</t>
    </rPh>
    <rPh sb="4" eb="6">
      <t>セイセイ</t>
    </rPh>
    <phoneticPr fontId="32"/>
  </si>
  <si>
    <r>
      <t>a.</t>
    </r>
    <r>
      <rPr>
        <sz val="11"/>
        <rFont val="ＭＳ 明朝"/>
        <family val="1"/>
        <charset val="128"/>
      </rPr>
      <t>発電及び熱供給</t>
    </r>
    <rPh sb="2" eb="4">
      <t>ハツデン</t>
    </rPh>
    <rPh sb="4" eb="5">
      <t>オヨ</t>
    </rPh>
    <rPh sb="6" eb="9">
      <t>ネツキョウキュウ</t>
    </rPh>
    <phoneticPr fontId="32"/>
  </si>
  <si>
    <r>
      <t xml:space="preserve">1.A.1. 
</t>
    </r>
    <r>
      <rPr>
        <sz val="11"/>
        <rFont val="ＭＳ 明朝"/>
        <family val="1"/>
        <charset val="128"/>
      </rPr>
      <t>エネルギー
産業</t>
    </r>
    <rPh sb="14" eb="16">
      <t>サンギョウ</t>
    </rPh>
    <phoneticPr fontId="32"/>
  </si>
  <si>
    <r>
      <t>N</t>
    </r>
    <r>
      <rPr>
        <vertAlign val="subscript"/>
        <sz val="11"/>
        <rFont val="Times New Roman"/>
        <family val="1"/>
      </rPr>
      <t>2</t>
    </r>
    <r>
      <rPr>
        <sz val="11"/>
        <rFont val="Times New Roman"/>
        <family val="1"/>
      </rPr>
      <t>O</t>
    </r>
    <r>
      <rPr>
        <vertAlign val="superscript"/>
        <sz val="11"/>
        <rFont val="Times New Roman"/>
        <family val="1"/>
      </rPr>
      <t xml:space="preserve"> 2)</t>
    </r>
    <phoneticPr fontId="32"/>
  </si>
  <si>
    <r>
      <t xml:space="preserve">1.A.2. 
</t>
    </r>
    <r>
      <rPr>
        <sz val="11"/>
        <rFont val="ＭＳ 明朝"/>
        <family val="1"/>
        <charset val="128"/>
      </rPr>
      <t>製造業及び
建設業</t>
    </r>
    <phoneticPr fontId="32"/>
  </si>
  <si>
    <r>
      <t>CH</t>
    </r>
    <r>
      <rPr>
        <vertAlign val="subscript"/>
        <sz val="11"/>
        <rFont val="Times New Roman"/>
        <family val="1"/>
      </rPr>
      <t>4</t>
    </r>
    <r>
      <rPr>
        <vertAlign val="superscript"/>
        <sz val="11"/>
        <rFont val="Times New Roman"/>
        <family val="1"/>
      </rPr>
      <t xml:space="preserve"> 2)</t>
    </r>
    <phoneticPr fontId="32"/>
  </si>
  <si>
    <r>
      <t xml:space="preserve">1.A.2. 
</t>
    </r>
    <r>
      <rPr>
        <sz val="11"/>
        <rFont val="ＭＳ 明朝"/>
        <family val="1"/>
        <charset val="128"/>
      </rPr>
      <t>製造業及び
建設業</t>
    </r>
    <rPh sb="8" eb="11">
      <t>セイゾウギョウ</t>
    </rPh>
    <phoneticPr fontId="32"/>
  </si>
  <si>
    <r>
      <t>CO</t>
    </r>
    <r>
      <rPr>
        <vertAlign val="subscript"/>
        <sz val="11"/>
        <rFont val="Times New Roman"/>
        <family val="1"/>
      </rPr>
      <t>2</t>
    </r>
    <r>
      <rPr>
        <vertAlign val="superscript"/>
        <sz val="11"/>
        <rFont val="Times New Roman"/>
        <family val="1"/>
      </rPr>
      <t xml:space="preserve"> 1)</t>
    </r>
    <phoneticPr fontId="32"/>
  </si>
  <si>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32"/>
  </si>
  <si>
    <t>全ガス合計</t>
    <rPh sb="0" eb="1">
      <t>ゼン</t>
    </rPh>
    <rPh sb="3" eb="5">
      <t>ゴウケイ</t>
    </rPh>
    <phoneticPr fontId="4"/>
  </si>
  <si>
    <r>
      <t>kt-N</t>
    </r>
    <r>
      <rPr>
        <vertAlign val="subscript"/>
        <sz val="11"/>
        <rFont val="Times New Roman"/>
        <family val="1"/>
      </rPr>
      <t>2</t>
    </r>
    <r>
      <rPr>
        <sz val="11"/>
        <rFont val="Times New Roman"/>
        <family val="1"/>
      </rPr>
      <t>O</t>
    </r>
    <phoneticPr fontId="32"/>
  </si>
  <si>
    <r>
      <t xml:space="preserve">d. </t>
    </r>
    <r>
      <rPr>
        <sz val="11"/>
        <rFont val="ＭＳ Ｐ明朝"/>
        <family val="1"/>
        <charset val="128"/>
      </rPr>
      <t>その他（地熱発電）</t>
    </r>
    <rPh sb="5" eb="6">
      <t>タ</t>
    </rPh>
    <rPh sb="7" eb="9">
      <t>チネツ</t>
    </rPh>
    <rPh sb="9" eb="11">
      <t>ハツデン</t>
    </rPh>
    <phoneticPr fontId="4"/>
  </si>
  <si>
    <r>
      <t xml:space="preserve">c. </t>
    </r>
    <r>
      <rPr>
        <sz val="11"/>
        <rFont val="ＭＳ 明朝"/>
        <family val="1"/>
        <charset val="128"/>
      </rPr>
      <t>通気弁及びフレアリング</t>
    </r>
    <rPh sb="6" eb="7">
      <t>オヨ</t>
    </rPh>
    <phoneticPr fontId="32"/>
  </si>
  <si>
    <r>
      <t xml:space="preserve">b. </t>
    </r>
    <r>
      <rPr>
        <sz val="11"/>
        <rFont val="ＭＳ 明朝"/>
        <family val="1"/>
        <charset val="128"/>
      </rPr>
      <t>天然ガス</t>
    </r>
    <rPh sb="3" eb="5">
      <t>テンネン</t>
    </rPh>
    <phoneticPr fontId="46"/>
  </si>
  <si>
    <r>
      <t xml:space="preserve">       </t>
    </r>
    <r>
      <rPr>
        <sz val="11"/>
        <rFont val="ＭＳ Ｐ明朝"/>
        <family val="1"/>
        <charset val="128"/>
      </rPr>
      <t>天然ガス</t>
    </r>
    <phoneticPr fontId="4"/>
  </si>
  <si>
    <r>
      <t xml:space="preserve">a. </t>
    </r>
    <r>
      <rPr>
        <sz val="11"/>
        <rFont val="ＭＳ 明朝"/>
        <family val="1"/>
        <charset val="128"/>
      </rPr>
      <t>石油</t>
    </r>
    <rPh sb="3" eb="5">
      <t>セキユ</t>
    </rPh>
    <phoneticPr fontId="46"/>
  </si>
  <si>
    <r>
      <t xml:space="preserve">1.B.2 </t>
    </r>
    <r>
      <rPr>
        <sz val="11"/>
        <rFont val="ＭＳ Ｐ明朝"/>
        <family val="1"/>
        <charset val="128"/>
      </rPr>
      <t>石油及び</t>
    </r>
    <phoneticPr fontId="46"/>
  </si>
  <si>
    <r>
      <t>c.</t>
    </r>
    <r>
      <rPr>
        <sz val="11"/>
        <rFont val="ＭＳ Ｐ明朝"/>
        <family val="1"/>
        <charset val="128"/>
      </rPr>
      <t>その他（制御不能な燃焼
　および石炭ずりでの燃焼）</t>
    </r>
    <rPh sb="4" eb="5">
      <t>タ</t>
    </rPh>
    <phoneticPr fontId="4"/>
  </si>
  <si>
    <r>
      <t xml:space="preserve">b. </t>
    </r>
    <r>
      <rPr>
        <sz val="11"/>
        <rFont val="ＭＳ Ｐ明朝"/>
        <family val="1"/>
        <charset val="128"/>
      </rPr>
      <t>固体燃料転換</t>
    </r>
    <rPh sb="3" eb="9">
      <t>コタイネンリョウテンカン</t>
    </rPh>
    <phoneticPr fontId="4"/>
  </si>
  <si>
    <r>
      <t xml:space="preserve">a. </t>
    </r>
    <r>
      <rPr>
        <sz val="11"/>
        <rFont val="ＭＳ 明朝"/>
        <family val="1"/>
        <charset val="128"/>
      </rPr>
      <t>石炭採掘</t>
    </r>
    <rPh sb="3" eb="5">
      <t>セキタン</t>
    </rPh>
    <rPh sb="5" eb="7">
      <t>サイクツ</t>
    </rPh>
    <phoneticPr fontId="46"/>
  </si>
  <si>
    <r>
      <t xml:space="preserve">1.B.1 </t>
    </r>
    <r>
      <rPr>
        <sz val="11"/>
        <rFont val="ＭＳ 明朝"/>
        <family val="1"/>
        <charset val="128"/>
      </rPr>
      <t>固体燃料</t>
    </r>
    <rPh sb="6" eb="8">
      <t>コタイ</t>
    </rPh>
    <rPh sb="8" eb="10">
      <t>ネンリョウ</t>
    </rPh>
    <phoneticPr fontId="46"/>
  </si>
  <si>
    <r>
      <t>N</t>
    </r>
    <r>
      <rPr>
        <vertAlign val="subscript"/>
        <sz val="11"/>
        <rFont val="Times New Roman"/>
        <family val="1"/>
      </rPr>
      <t>2</t>
    </r>
    <r>
      <rPr>
        <sz val="11"/>
        <rFont val="Times New Roman"/>
        <family val="1"/>
      </rPr>
      <t>O</t>
    </r>
    <phoneticPr fontId="32"/>
  </si>
  <si>
    <r>
      <t>kt-CO</t>
    </r>
    <r>
      <rPr>
        <vertAlign val="subscript"/>
        <sz val="11"/>
        <rFont val="Times New Roman"/>
        <family val="1"/>
      </rPr>
      <t>2</t>
    </r>
    <phoneticPr fontId="32"/>
  </si>
  <si>
    <r>
      <t>CO</t>
    </r>
    <r>
      <rPr>
        <vertAlign val="subscript"/>
        <sz val="11"/>
        <rFont val="Times New Roman"/>
        <family val="1"/>
      </rPr>
      <t>2</t>
    </r>
    <phoneticPr fontId="32"/>
  </si>
  <si>
    <r>
      <t>kt-CH</t>
    </r>
    <r>
      <rPr>
        <vertAlign val="subscript"/>
        <sz val="11"/>
        <rFont val="Times New Roman"/>
        <family val="1"/>
      </rPr>
      <t>4</t>
    </r>
    <phoneticPr fontId="32"/>
  </si>
  <si>
    <r>
      <t xml:space="preserve">       </t>
    </r>
    <r>
      <rPr>
        <sz val="11"/>
        <rFont val="ＭＳ Ｐ明朝"/>
        <family val="1"/>
        <charset val="128"/>
      </rPr>
      <t>天然ガス</t>
    </r>
    <phoneticPr fontId="4"/>
  </si>
  <si>
    <r>
      <t xml:space="preserve">1.B.2 </t>
    </r>
    <r>
      <rPr>
        <sz val="11"/>
        <rFont val="ＭＳ Ｐ明朝"/>
        <family val="1"/>
        <charset val="128"/>
      </rPr>
      <t>石油及び</t>
    </r>
    <phoneticPr fontId="46"/>
  </si>
  <si>
    <r>
      <t>CH</t>
    </r>
    <r>
      <rPr>
        <vertAlign val="subscript"/>
        <sz val="11"/>
        <rFont val="Times New Roman"/>
        <family val="1"/>
      </rPr>
      <t>4</t>
    </r>
    <phoneticPr fontId="32"/>
  </si>
  <si>
    <r>
      <rPr>
        <sz val="11"/>
        <rFont val="ＭＳ 明朝"/>
        <family val="1"/>
        <charset val="128"/>
      </rPr>
      <t>部門</t>
    </r>
  </si>
  <si>
    <t>Gas</t>
    <phoneticPr fontId="32"/>
  </si>
  <si>
    <r>
      <t xml:space="preserve">1.A.1.b </t>
    </r>
    <r>
      <rPr>
        <sz val="10"/>
        <rFont val="ＭＳ Ｐ明朝"/>
        <family val="1"/>
        <charset val="128"/>
      </rPr>
      <t>石油精製</t>
    </r>
    <rPh sb="8" eb="10">
      <t>セキユ</t>
    </rPh>
    <rPh sb="10" eb="12">
      <t>セイセイ</t>
    </rPh>
    <phoneticPr fontId="4"/>
  </si>
  <si>
    <t>kt</t>
    <phoneticPr fontId="4"/>
  </si>
  <si>
    <r>
      <t xml:space="preserve">2.B.1 </t>
    </r>
    <r>
      <rPr>
        <sz val="10"/>
        <rFont val="ＭＳ Ｐ明朝"/>
        <family val="1"/>
        <charset val="128"/>
      </rPr>
      <t>アンモニア製造</t>
    </r>
    <rPh sb="11" eb="13">
      <t>セイゾウ</t>
    </rPh>
    <phoneticPr fontId="4"/>
  </si>
  <si>
    <t>長岡</t>
  </si>
  <si>
    <t>申川</t>
  </si>
  <si>
    <t>頸城</t>
  </si>
  <si>
    <t>計上カテゴリー</t>
    <rPh sb="0" eb="2">
      <t>ケイジョウ</t>
    </rPh>
    <phoneticPr fontId="4"/>
  </si>
  <si>
    <r>
      <rPr>
        <sz val="10"/>
        <rFont val="ＭＳ 明朝"/>
        <family val="1"/>
        <charset val="128"/>
      </rPr>
      <t>単位</t>
    </r>
    <rPh sb="0" eb="2">
      <t>タンイ</t>
    </rPh>
    <phoneticPr fontId="32"/>
  </si>
  <si>
    <t>圧入サイト</t>
    <rPh sb="0" eb="2">
      <t>アツニュウ</t>
    </rPh>
    <phoneticPr fontId="4"/>
  </si>
  <si>
    <r>
      <rPr>
        <sz val="10"/>
        <rFont val="ＭＳ 明朝"/>
        <family val="1"/>
        <charset val="128"/>
      </rPr>
      <t>表</t>
    </r>
    <r>
      <rPr>
        <sz val="10"/>
        <rFont val="Times New Roman"/>
        <family val="1"/>
      </rPr>
      <t>3-</t>
    </r>
    <rPh sb="0" eb="1">
      <t>ヒョウ</t>
    </rPh>
    <phoneticPr fontId="32"/>
  </si>
  <si>
    <r>
      <t xml:space="preserve">1.C.3 </t>
    </r>
    <r>
      <rPr>
        <sz val="10"/>
        <rFont val="ＭＳ Ｐ明朝"/>
        <family val="1"/>
        <charset val="128"/>
      </rPr>
      <t>その他</t>
    </r>
    <rPh sb="8" eb="9">
      <t>タ</t>
    </rPh>
    <phoneticPr fontId="46"/>
  </si>
  <si>
    <r>
      <t xml:space="preserve">b. </t>
    </r>
    <r>
      <rPr>
        <sz val="10"/>
        <rFont val="ＭＳ 明朝"/>
        <family val="1"/>
        <charset val="128"/>
      </rPr>
      <t>貯留</t>
    </r>
    <rPh sb="3" eb="5">
      <t>チョリュウ</t>
    </rPh>
    <phoneticPr fontId="4"/>
  </si>
  <si>
    <r>
      <t xml:space="preserve">a. </t>
    </r>
    <r>
      <rPr>
        <sz val="10"/>
        <rFont val="ＭＳ Ｐ明朝"/>
        <family val="1"/>
        <charset val="128"/>
      </rPr>
      <t>圧入</t>
    </r>
    <rPh sb="3" eb="5">
      <t>アツニュウ</t>
    </rPh>
    <phoneticPr fontId="46"/>
  </si>
  <si>
    <r>
      <t xml:space="preserve">1.C.2 </t>
    </r>
    <r>
      <rPr>
        <sz val="10"/>
        <rFont val="ＭＳ Ｐ明朝"/>
        <family val="1"/>
        <charset val="128"/>
      </rPr>
      <t>圧入及び貯留</t>
    </r>
    <rPh sb="6" eb="8">
      <t>アツニュウ</t>
    </rPh>
    <rPh sb="8" eb="9">
      <t>オヨ</t>
    </rPh>
    <rPh sb="10" eb="12">
      <t>チョリュウ</t>
    </rPh>
    <phoneticPr fontId="46"/>
  </si>
  <si>
    <r>
      <t xml:space="preserve">c. </t>
    </r>
    <r>
      <rPr>
        <sz val="10"/>
        <rFont val="ＭＳ Ｐ明朝"/>
        <family val="1"/>
        <charset val="128"/>
      </rPr>
      <t>その他</t>
    </r>
    <rPh sb="5" eb="6">
      <t>タ</t>
    </rPh>
    <phoneticPr fontId="4"/>
  </si>
  <si>
    <r>
      <t xml:space="preserve">b. </t>
    </r>
    <r>
      <rPr>
        <sz val="10"/>
        <rFont val="ＭＳ Ｐ明朝"/>
        <family val="1"/>
        <charset val="128"/>
      </rPr>
      <t>船舶</t>
    </r>
    <rPh sb="3" eb="5">
      <t>センパク</t>
    </rPh>
    <phoneticPr fontId="4"/>
  </si>
  <si>
    <r>
      <t xml:space="preserve">a. </t>
    </r>
    <r>
      <rPr>
        <sz val="10"/>
        <rFont val="ＭＳ Ｐ明朝"/>
        <family val="1"/>
        <charset val="128"/>
      </rPr>
      <t>パイプライン</t>
    </r>
    <phoneticPr fontId="46"/>
  </si>
  <si>
    <r>
      <t>1.C.1 CO</t>
    </r>
    <r>
      <rPr>
        <vertAlign val="subscript"/>
        <sz val="10"/>
        <rFont val="Times New Roman"/>
        <family val="1"/>
      </rPr>
      <t>2</t>
    </r>
    <r>
      <rPr>
        <sz val="10"/>
        <rFont val="ＭＳ 明朝"/>
        <family val="1"/>
        <charset val="128"/>
      </rPr>
      <t>の輸送</t>
    </r>
    <rPh sb="10" eb="12">
      <t>ユソウ</t>
    </rPh>
    <phoneticPr fontId="46"/>
  </si>
  <si>
    <t>部門</t>
    <rPh sb="0" eb="2">
      <t>ブモン</t>
    </rPh>
    <phoneticPr fontId="3"/>
  </si>
  <si>
    <t>九重</t>
    <rPh sb="0" eb="2">
      <t>ココノエ</t>
    </rPh>
    <phoneticPr fontId="46"/>
  </si>
  <si>
    <t>八丈島</t>
    <rPh sb="0" eb="3">
      <t>ハチジョウジマ</t>
    </rPh>
    <phoneticPr fontId="46"/>
  </si>
  <si>
    <t>滝上</t>
    <rPh sb="0" eb="1">
      <t>タキ</t>
    </rPh>
    <rPh sb="1" eb="2">
      <t>ウエ</t>
    </rPh>
    <phoneticPr fontId="46"/>
  </si>
  <si>
    <t>大霧</t>
    <rPh sb="0" eb="1">
      <t>オオ</t>
    </rPh>
    <rPh sb="1" eb="2">
      <t>キリ</t>
    </rPh>
    <phoneticPr fontId="46"/>
  </si>
  <si>
    <t>柳津西山</t>
    <rPh sb="0" eb="2">
      <t>ヤナヅ</t>
    </rPh>
    <rPh sb="2" eb="4">
      <t>ニシヤマ</t>
    </rPh>
    <phoneticPr fontId="46"/>
  </si>
  <si>
    <t>澄川</t>
    <rPh sb="0" eb="2">
      <t>スミカワ</t>
    </rPh>
    <phoneticPr fontId="46"/>
  </si>
  <si>
    <t>山川</t>
    <rPh sb="0" eb="2">
      <t>ヤマカワ</t>
    </rPh>
    <phoneticPr fontId="46"/>
  </si>
  <si>
    <t>上の岱</t>
    <rPh sb="0" eb="1">
      <t>ウエ</t>
    </rPh>
    <phoneticPr fontId="46"/>
  </si>
  <si>
    <t>霧島国際ホテル</t>
    <rPh sb="0" eb="2">
      <t>キリシマ</t>
    </rPh>
    <rPh sb="2" eb="4">
      <t>コクサイ</t>
    </rPh>
    <phoneticPr fontId="46"/>
  </si>
  <si>
    <t>森</t>
    <rPh sb="0" eb="1">
      <t>モリ</t>
    </rPh>
    <phoneticPr fontId="46"/>
  </si>
  <si>
    <t>杉乃井</t>
    <rPh sb="0" eb="3">
      <t>スギノイ</t>
    </rPh>
    <phoneticPr fontId="46"/>
  </si>
  <si>
    <t>葛根田2号</t>
    <rPh sb="0" eb="1">
      <t>クズ</t>
    </rPh>
    <rPh sb="1" eb="2">
      <t>ネ</t>
    </rPh>
    <rPh sb="2" eb="3">
      <t>タ</t>
    </rPh>
    <rPh sb="4" eb="5">
      <t>ゴウ</t>
    </rPh>
    <phoneticPr fontId="46"/>
  </si>
  <si>
    <t>葛根田1号</t>
    <rPh sb="0" eb="1">
      <t>クズ</t>
    </rPh>
    <rPh sb="1" eb="2">
      <t>ネ</t>
    </rPh>
    <rPh sb="2" eb="3">
      <t>タ</t>
    </rPh>
    <rPh sb="4" eb="5">
      <t>ゴウ</t>
    </rPh>
    <phoneticPr fontId="46"/>
  </si>
  <si>
    <t>八丁原2号</t>
    <rPh sb="0" eb="3">
      <t>ハッチョウバラ</t>
    </rPh>
    <rPh sb="4" eb="5">
      <t>ゴウ</t>
    </rPh>
    <phoneticPr fontId="46"/>
  </si>
  <si>
    <t>八丁原1号</t>
    <rPh sb="0" eb="3">
      <t>ハッチョウバラ</t>
    </rPh>
    <rPh sb="4" eb="5">
      <t>ゴウ</t>
    </rPh>
    <phoneticPr fontId="46"/>
  </si>
  <si>
    <t>鬼首</t>
    <rPh sb="0" eb="1">
      <t>オニ</t>
    </rPh>
    <rPh sb="1" eb="2">
      <t>クビ</t>
    </rPh>
    <phoneticPr fontId="46"/>
  </si>
  <si>
    <t>大沼</t>
    <rPh sb="0" eb="2">
      <t>オオヌマ</t>
    </rPh>
    <phoneticPr fontId="46"/>
  </si>
  <si>
    <t>大岳</t>
    <rPh sb="0" eb="2">
      <t>オオダケ</t>
    </rPh>
    <phoneticPr fontId="46"/>
  </si>
  <si>
    <t>松川</t>
    <rPh sb="0" eb="2">
      <t>マツカワ</t>
    </rPh>
    <phoneticPr fontId="46"/>
  </si>
  <si>
    <r>
      <t>[t-CH</t>
    </r>
    <r>
      <rPr>
        <vertAlign val="subscript"/>
        <sz val="10"/>
        <rFont val="Times New Roman"/>
        <family val="1"/>
      </rPr>
      <t>4</t>
    </r>
    <r>
      <rPr>
        <sz val="10"/>
        <rFont val="Times New Roman"/>
        <family val="1"/>
      </rPr>
      <t>/kt]</t>
    </r>
    <phoneticPr fontId="46"/>
  </si>
  <si>
    <r>
      <t>[t-CO</t>
    </r>
    <r>
      <rPr>
        <vertAlign val="subscript"/>
        <sz val="10"/>
        <rFont val="Times New Roman"/>
        <family val="1"/>
      </rPr>
      <t>2</t>
    </r>
    <r>
      <rPr>
        <sz val="10"/>
        <rFont val="Times New Roman"/>
        <family val="1"/>
      </rPr>
      <t>/kt]</t>
    </r>
    <phoneticPr fontId="46"/>
  </si>
  <si>
    <t>[kt]</t>
    <phoneticPr fontId="4"/>
  </si>
  <si>
    <r>
      <t>CH</t>
    </r>
    <r>
      <rPr>
        <vertAlign val="subscript"/>
        <sz val="10"/>
        <rFont val="Times New Roman"/>
        <family val="1"/>
      </rPr>
      <t>4</t>
    </r>
    <phoneticPr fontId="4"/>
  </si>
  <si>
    <r>
      <t>CO</t>
    </r>
    <r>
      <rPr>
        <vertAlign val="subscript"/>
        <sz val="10"/>
        <rFont val="Times New Roman"/>
        <family val="1"/>
      </rPr>
      <t>2</t>
    </r>
    <phoneticPr fontId="4"/>
  </si>
  <si>
    <t>発電所名</t>
    <rPh sb="0" eb="2">
      <t>ハツデン</t>
    </rPh>
    <rPh sb="2" eb="3">
      <t>ショ</t>
    </rPh>
    <rPh sb="3" eb="4">
      <t>メイ</t>
    </rPh>
    <phoneticPr fontId="4"/>
  </si>
  <si>
    <r>
      <rPr>
        <sz val="10"/>
        <rFont val="ＭＳ 明朝"/>
        <family val="1"/>
        <charset val="128"/>
      </rPr>
      <t>蒸気生産量</t>
    </r>
    <rPh sb="0" eb="2">
      <t>ジョウキ</t>
    </rPh>
    <rPh sb="2" eb="4">
      <t>セイサン</t>
    </rPh>
    <rPh sb="4" eb="5">
      <t>リョウ</t>
    </rPh>
    <phoneticPr fontId="4"/>
  </si>
  <si>
    <t>排出係数</t>
    <rPh sb="0" eb="2">
      <t>ハイシュツ</t>
    </rPh>
    <rPh sb="2" eb="4">
      <t>ケイスウ</t>
    </rPh>
    <phoneticPr fontId="4"/>
  </si>
  <si>
    <r>
      <rPr>
        <sz val="10"/>
        <rFont val="ＭＳ 明朝"/>
        <family val="1"/>
        <charset val="128"/>
      </rPr>
      <t>項目</t>
    </r>
    <rPh sb="0" eb="2">
      <t>コウモク</t>
    </rPh>
    <phoneticPr fontId="32"/>
  </si>
  <si>
    <r>
      <rPr>
        <sz val="10"/>
        <rFont val="ＭＳ 明朝"/>
        <family val="1"/>
        <charset val="128"/>
      </rPr>
      <t>試油試ガステストを実施した坑井数</t>
    </r>
    <phoneticPr fontId="32"/>
  </si>
  <si>
    <r>
      <rPr>
        <sz val="10"/>
        <rFont val="ＭＳ 明朝"/>
        <family val="1"/>
        <charset val="128"/>
      </rPr>
      <t>本</t>
    </r>
    <rPh sb="0" eb="1">
      <t>ホン</t>
    </rPh>
    <phoneticPr fontId="32"/>
  </si>
  <si>
    <r>
      <rPr>
        <sz val="10"/>
        <rFont val="ＭＳ 明朝"/>
        <family val="1"/>
        <charset val="128"/>
      </rPr>
      <t>成功井数</t>
    </r>
    <rPh sb="0" eb="2">
      <t>セイコウ</t>
    </rPh>
    <rPh sb="2" eb="3">
      <t>セイ</t>
    </rPh>
    <phoneticPr fontId="32"/>
  </si>
  <si>
    <r>
      <rPr>
        <sz val="10"/>
        <rFont val="ＭＳ 明朝"/>
        <family val="1"/>
        <charset val="128"/>
      </rPr>
      <t>試掘井数</t>
    </r>
    <rPh sb="2" eb="3">
      <t>セイ</t>
    </rPh>
    <phoneticPr fontId="32"/>
  </si>
  <si>
    <r>
      <t>10</t>
    </r>
    <r>
      <rPr>
        <vertAlign val="superscript"/>
        <sz val="10"/>
        <color theme="1"/>
        <rFont val="Times New Roman"/>
        <family val="1"/>
      </rPr>
      <t>6</t>
    </r>
    <r>
      <rPr>
        <sz val="10"/>
        <color theme="1"/>
        <rFont val="Times New Roman"/>
        <family val="1"/>
      </rPr>
      <t xml:space="preserve"> m</t>
    </r>
    <r>
      <rPr>
        <vertAlign val="superscript"/>
        <sz val="10"/>
        <color theme="1"/>
        <rFont val="Times New Roman"/>
        <family val="1"/>
      </rPr>
      <t>3</t>
    </r>
    <phoneticPr fontId="4"/>
  </si>
  <si>
    <t>合計</t>
    <rPh sb="0" eb="2">
      <t>ゴウケイ</t>
    </rPh>
    <phoneticPr fontId="52"/>
  </si>
  <si>
    <t>片貝ガス田</t>
    <rPh sb="0" eb="2">
      <t>カタガイ</t>
    </rPh>
    <rPh sb="4" eb="5">
      <t>デン</t>
    </rPh>
    <phoneticPr fontId="52"/>
  </si>
  <si>
    <t>南長岡ガス田</t>
    <rPh sb="0" eb="1">
      <t>ミナミ</t>
    </rPh>
    <rPh sb="1" eb="3">
      <t>ナガオカ</t>
    </rPh>
    <rPh sb="5" eb="6">
      <t>デン</t>
    </rPh>
    <phoneticPr fontId="52"/>
  </si>
  <si>
    <t>南長岡ガス田、片貝ガス田からの天然ガス生産量</t>
    <rPh sb="0" eb="1">
      <t>ミナミ</t>
    </rPh>
    <rPh sb="1" eb="3">
      <t>ナガオカ</t>
    </rPh>
    <rPh sb="5" eb="6">
      <t>デン</t>
    </rPh>
    <rPh sb="7" eb="9">
      <t>カタガイ</t>
    </rPh>
    <rPh sb="11" eb="12">
      <t>デン</t>
    </rPh>
    <rPh sb="15" eb="17">
      <t>テンネン</t>
    </rPh>
    <rPh sb="19" eb="21">
      <t>セイサン</t>
    </rPh>
    <rPh sb="21" eb="22">
      <t>リョウ</t>
    </rPh>
    <phoneticPr fontId="4"/>
  </si>
  <si>
    <r>
      <t>kg-CO</t>
    </r>
    <r>
      <rPr>
        <vertAlign val="subscript"/>
        <sz val="10"/>
        <color theme="1"/>
        <rFont val="Times New Roman"/>
        <family val="1"/>
      </rPr>
      <t>2</t>
    </r>
    <r>
      <rPr>
        <sz val="10"/>
        <color theme="1"/>
        <rFont val="Times New Roman"/>
        <family val="1"/>
      </rPr>
      <t>/m</t>
    </r>
    <r>
      <rPr>
        <vertAlign val="superscript"/>
        <sz val="10"/>
        <color theme="1"/>
        <rFont val="Times New Roman"/>
        <family val="1"/>
      </rPr>
      <t>3</t>
    </r>
    <phoneticPr fontId="4"/>
  </si>
  <si>
    <r>
      <t>10</t>
    </r>
    <r>
      <rPr>
        <vertAlign val="superscript"/>
        <sz val="10"/>
        <rFont val="Times New Roman"/>
        <family val="1"/>
      </rPr>
      <t>6</t>
    </r>
    <r>
      <rPr>
        <sz val="10"/>
        <rFont val="Times New Roman"/>
        <family val="1"/>
      </rPr>
      <t>m</t>
    </r>
    <r>
      <rPr>
        <vertAlign val="superscript"/>
        <sz val="10"/>
        <rFont val="Times New Roman"/>
        <family val="1"/>
      </rPr>
      <t>3</t>
    </r>
    <phoneticPr fontId="26"/>
  </si>
  <si>
    <t>合計（体積換算）</t>
    <rPh sb="0" eb="2">
      <t>ゴウケイ</t>
    </rPh>
    <rPh sb="3" eb="5">
      <t>タイセキ</t>
    </rPh>
    <rPh sb="5" eb="7">
      <t>カンザン</t>
    </rPh>
    <phoneticPr fontId="4"/>
  </si>
  <si>
    <r>
      <t>MJ/m</t>
    </r>
    <r>
      <rPr>
        <vertAlign val="superscript"/>
        <sz val="10"/>
        <rFont val="Times New Roman"/>
        <family val="1"/>
      </rPr>
      <t>3</t>
    </r>
    <phoneticPr fontId="26"/>
  </si>
  <si>
    <t>体積当たり発熱量</t>
    <rPh sb="0" eb="2">
      <t>タイセキ</t>
    </rPh>
    <rPh sb="2" eb="3">
      <t>ア</t>
    </rPh>
    <rPh sb="5" eb="7">
      <t>ハツネツ</t>
    </rPh>
    <rPh sb="7" eb="8">
      <t>リョウ</t>
    </rPh>
    <phoneticPr fontId="4"/>
  </si>
  <si>
    <t>PJ</t>
    <phoneticPr fontId="46"/>
  </si>
  <si>
    <t>合計（上記計）</t>
    <rPh sb="0" eb="2">
      <t>ゴウケイ</t>
    </rPh>
    <rPh sb="3" eb="5">
      <t>ジョウキ</t>
    </rPh>
    <rPh sb="5" eb="6">
      <t>ケイ</t>
    </rPh>
    <phoneticPr fontId="4"/>
  </si>
  <si>
    <t>NO</t>
    <phoneticPr fontId="4"/>
  </si>
  <si>
    <r>
      <rPr>
        <sz val="10"/>
        <rFont val="ＭＳ 明朝"/>
        <family val="1"/>
        <charset val="128"/>
      </rPr>
      <t>大口ガス事業者</t>
    </r>
    <rPh sb="0" eb="2">
      <t>オオグチ</t>
    </rPh>
    <rPh sb="4" eb="7">
      <t>ジギョウシャ</t>
    </rPh>
    <phoneticPr fontId="14"/>
  </si>
  <si>
    <r>
      <rPr>
        <sz val="10"/>
        <rFont val="ＭＳ 明朝"/>
        <family val="1"/>
        <charset val="128"/>
      </rPr>
      <t>ガス導管事業者</t>
    </r>
    <rPh sb="2" eb="4">
      <t>ドウカン</t>
    </rPh>
    <rPh sb="4" eb="6">
      <t>ジギョウ</t>
    </rPh>
    <rPh sb="6" eb="7">
      <t>シャ</t>
    </rPh>
    <phoneticPr fontId="14"/>
  </si>
  <si>
    <r>
      <rPr>
        <sz val="10"/>
        <rFont val="ＭＳ 明朝"/>
        <family val="1"/>
        <charset val="128"/>
      </rPr>
      <t>一般ガス事業者</t>
    </r>
    <rPh sb="0" eb="2">
      <t>イッパン</t>
    </rPh>
    <rPh sb="4" eb="7">
      <t>ジギョウシャ</t>
    </rPh>
    <phoneticPr fontId="14"/>
  </si>
  <si>
    <t>都市ガス販売量</t>
    <rPh sb="0" eb="2">
      <t>トシ</t>
    </rPh>
    <rPh sb="4" eb="6">
      <t>ハンバイ</t>
    </rPh>
    <rPh sb="6" eb="7">
      <t>リョウ</t>
    </rPh>
    <phoneticPr fontId="4"/>
  </si>
  <si>
    <t>PJ</t>
    <phoneticPr fontId="32"/>
  </si>
  <si>
    <t xml:space="preserve"> </t>
    <phoneticPr fontId="32"/>
  </si>
  <si>
    <r>
      <t>10</t>
    </r>
    <r>
      <rPr>
        <vertAlign val="superscript"/>
        <sz val="10"/>
        <rFont val="Times New Roman"/>
        <family val="1"/>
      </rPr>
      <t>6</t>
    </r>
    <r>
      <rPr>
        <sz val="10"/>
        <rFont val="Times New Roman"/>
        <family val="1"/>
      </rPr>
      <t>m</t>
    </r>
    <r>
      <rPr>
        <vertAlign val="superscript"/>
        <sz val="10"/>
        <rFont val="Times New Roman"/>
        <family val="1"/>
      </rPr>
      <t>3</t>
    </r>
    <phoneticPr fontId="32"/>
  </si>
  <si>
    <t>天然ガス販売量</t>
    <rPh sb="0" eb="2">
      <t>テンネン</t>
    </rPh>
    <rPh sb="4" eb="6">
      <t>ハンバイ</t>
    </rPh>
    <rPh sb="6" eb="7">
      <t>リョウ</t>
    </rPh>
    <phoneticPr fontId="32"/>
  </si>
  <si>
    <r>
      <rPr>
        <sz val="10"/>
        <rFont val="ＭＳ 明朝"/>
        <family val="1"/>
        <charset val="128"/>
      </rPr>
      <t>天然ガス及び原油生産井数</t>
    </r>
    <rPh sb="0" eb="2">
      <t>テンネン</t>
    </rPh>
    <rPh sb="4" eb="5">
      <t>オヨ</t>
    </rPh>
    <rPh sb="6" eb="8">
      <t>ゲンユ</t>
    </rPh>
    <rPh sb="8" eb="10">
      <t>セイサン</t>
    </rPh>
    <rPh sb="10" eb="12">
      <t>イスウ</t>
    </rPh>
    <phoneticPr fontId="32"/>
  </si>
  <si>
    <r>
      <t>10</t>
    </r>
    <r>
      <rPr>
        <vertAlign val="superscript"/>
        <sz val="10"/>
        <rFont val="Times New Roman"/>
        <family val="1"/>
      </rPr>
      <t>6</t>
    </r>
    <r>
      <rPr>
        <sz val="10"/>
        <rFont val="Times New Roman"/>
        <family val="1"/>
      </rPr>
      <t>m</t>
    </r>
    <r>
      <rPr>
        <vertAlign val="superscript"/>
        <sz val="10"/>
        <rFont val="Times New Roman"/>
        <family val="1"/>
      </rPr>
      <t>3</t>
    </r>
    <phoneticPr fontId="32"/>
  </si>
  <si>
    <t>陸上</t>
    <rPh sb="0" eb="2">
      <t>リクジョウ</t>
    </rPh>
    <phoneticPr fontId="4"/>
  </si>
  <si>
    <t>生産量</t>
    <rPh sb="0" eb="2">
      <t>セイサン</t>
    </rPh>
    <rPh sb="2" eb="3">
      <t>リョウ</t>
    </rPh>
    <phoneticPr fontId="4"/>
  </si>
  <si>
    <t>海上</t>
    <rPh sb="0" eb="2">
      <t>カイジョウ</t>
    </rPh>
    <phoneticPr fontId="4"/>
  </si>
  <si>
    <t>天然ガス</t>
    <rPh sb="0" eb="2">
      <t>テンネン</t>
    </rPh>
    <phoneticPr fontId="32"/>
  </si>
  <si>
    <t>天然ガス生産量、天然ガス及び原油生産井数</t>
    <rPh sb="0" eb="2">
      <t>テンネン</t>
    </rPh>
    <rPh sb="4" eb="6">
      <t>セイサン</t>
    </rPh>
    <rPh sb="6" eb="7">
      <t>リョウ</t>
    </rPh>
    <rPh sb="8" eb="10">
      <t>テンネン</t>
    </rPh>
    <rPh sb="12" eb="13">
      <t>オヨ</t>
    </rPh>
    <rPh sb="14" eb="16">
      <t>ゲンユ</t>
    </rPh>
    <rPh sb="16" eb="18">
      <t>セイサン</t>
    </rPh>
    <rPh sb="18" eb="19">
      <t>セイ</t>
    </rPh>
    <rPh sb="19" eb="20">
      <t>スウ</t>
    </rPh>
    <phoneticPr fontId="4"/>
  </si>
  <si>
    <r>
      <t>10</t>
    </r>
    <r>
      <rPr>
        <vertAlign val="superscript"/>
        <sz val="10"/>
        <rFont val="Times New Roman"/>
        <family val="1"/>
      </rPr>
      <t>6</t>
    </r>
    <r>
      <rPr>
        <sz val="10"/>
        <rFont val="Times New Roman"/>
        <family val="1"/>
      </rPr>
      <t>m</t>
    </r>
    <r>
      <rPr>
        <vertAlign val="superscript"/>
        <sz val="10"/>
        <rFont val="Times New Roman"/>
        <family val="1"/>
      </rPr>
      <t>3</t>
    </r>
    <phoneticPr fontId="46"/>
  </si>
  <si>
    <r>
      <rPr>
        <sz val="10"/>
        <rFont val="ＭＳ 明朝"/>
        <family val="1"/>
        <charset val="128"/>
      </rPr>
      <t>原油・</t>
    </r>
    <r>
      <rPr>
        <sz val="10"/>
        <rFont val="Times New Roman"/>
        <family val="1"/>
      </rPr>
      <t>NGL</t>
    </r>
    <r>
      <rPr>
        <sz val="10"/>
        <rFont val="ＭＳ 明朝"/>
        <family val="1"/>
        <charset val="128"/>
      </rPr>
      <t>精製量</t>
    </r>
    <rPh sb="0" eb="2">
      <t>ゲンユ</t>
    </rPh>
    <rPh sb="6" eb="8">
      <t>セイセイ</t>
    </rPh>
    <rPh sb="8" eb="9">
      <t>リョウ</t>
    </rPh>
    <phoneticPr fontId="32"/>
  </si>
  <si>
    <r>
      <rPr>
        <sz val="10"/>
        <rFont val="ＭＳ 明朝"/>
        <family val="1"/>
        <charset val="128"/>
      </rPr>
      <t>原油・</t>
    </r>
    <r>
      <rPr>
        <sz val="10"/>
        <rFont val="Times New Roman"/>
        <family val="1"/>
      </rPr>
      <t>NGL</t>
    </r>
    <r>
      <rPr>
        <sz val="10"/>
        <rFont val="ＭＳ 明朝"/>
        <family val="1"/>
        <charset val="128"/>
      </rPr>
      <t>の国内精製量</t>
    </r>
    <rPh sb="0" eb="2">
      <t>ゲンユ</t>
    </rPh>
    <rPh sb="7" eb="9">
      <t>コクナイ</t>
    </rPh>
    <rPh sb="9" eb="11">
      <t>セイセイ</t>
    </rPh>
    <rPh sb="11" eb="12">
      <t>リョウ</t>
    </rPh>
    <phoneticPr fontId="32"/>
  </si>
  <si>
    <r>
      <rPr>
        <sz val="10"/>
        <rFont val="ＭＳ 明朝"/>
        <family val="1"/>
        <charset val="128"/>
      </rPr>
      <t>原油生産量（合計）</t>
    </r>
    <rPh sb="0" eb="2">
      <t>ゲンユ</t>
    </rPh>
    <rPh sb="2" eb="5">
      <t>セイサンリョウ</t>
    </rPh>
    <rPh sb="6" eb="8">
      <t>ゴウケイ</t>
    </rPh>
    <phoneticPr fontId="32"/>
  </si>
  <si>
    <t>1000 kl</t>
    <phoneticPr fontId="32"/>
  </si>
  <si>
    <r>
      <rPr>
        <sz val="10"/>
        <rFont val="ＭＳ 明朝"/>
        <family val="1"/>
        <charset val="128"/>
      </rPr>
      <t>コンデンセート生産量</t>
    </r>
    <rPh sb="7" eb="9">
      <t>セイサン</t>
    </rPh>
    <rPh sb="9" eb="10">
      <t>リョウ</t>
    </rPh>
    <phoneticPr fontId="32"/>
  </si>
  <si>
    <t>原油生産量
（コンデンセートを含まない）</t>
    <rPh sb="0" eb="2">
      <t>ゲンユ</t>
    </rPh>
    <rPh sb="2" eb="4">
      <t>セイサン</t>
    </rPh>
    <rPh sb="4" eb="5">
      <t>リョウ</t>
    </rPh>
    <rPh sb="15" eb="16">
      <t>フク</t>
    </rPh>
    <phoneticPr fontId="32"/>
  </si>
  <si>
    <t>（コンデンセートを含まない）</t>
    <rPh sb="9" eb="10">
      <t>フク</t>
    </rPh>
    <phoneticPr fontId="32"/>
  </si>
  <si>
    <t>原油生産量</t>
    <rPh sb="0" eb="2">
      <t>ゲンユ</t>
    </rPh>
    <rPh sb="2" eb="4">
      <t>セイサン</t>
    </rPh>
    <rPh sb="4" eb="5">
      <t>リョウ</t>
    </rPh>
    <phoneticPr fontId="32"/>
  </si>
  <si>
    <t>t</t>
    <phoneticPr fontId="4"/>
  </si>
  <si>
    <r>
      <rPr>
        <sz val="10"/>
        <rFont val="ＭＳ 明朝"/>
        <family val="1"/>
        <charset val="128"/>
      </rPr>
      <t>木炭生産量</t>
    </r>
    <rPh sb="0" eb="2">
      <t>モクタン</t>
    </rPh>
    <rPh sb="2" eb="4">
      <t>セイサン</t>
    </rPh>
    <rPh sb="4" eb="5">
      <t>リョウ</t>
    </rPh>
    <phoneticPr fontId="4"/>
  </si>
  <si>
    <r>
      <t>1000 m</t>
    </r>
    <r>
      <rPr>
        <vertAlign val="superscript"/>
        <sz val="10"/>
        <rFont val="Times New Roman"/>
        <family val="1"/>
      </rPr>
      <t>3</t>
    </r>
    <phoneticPr fontId="32"/>
  </si>
  <si>
    <r>
      <rPr>
        <sz val="10"/>
        <rFont val="ＭＳ 明朝"/>
        <family val="1"/>
        <charset val="128"/>
      </rPr>
      <t>回収量</t>
    </r>
    <rPh sb="0" eb="2">
      <t>カイシュウ</t>
    </rPh>
    <phoneticPr fontId="32"/>
  </si>
  <si>
    <r>
      <rPr>
        <sz val="10"/>
        <rFont val="ＭＳ 明朝"/>
        <family val="1"/>
        <charset val="128"/>
      </rPr>
      <t>うち坑内掘</t>
    </r>
  </si>
  <si>
    <t>kt</t>
    <phoneticPr fontId="32"/>
  </si>
  <si>
    <r>
      <rPr>
        <sz val="10"/>
        <rFont val="ＭＳ 明朝"/>
        <family val="1"/>
        <charset val="128"/>
      </rPr>
      <t>うち露天掘</t>
    </r>
  </si>
  <si>
    <r>
      <rPr>
        <sz val="10"/>
        <rFont val="ＭＳ 明朝"/>
        <family val="1"/>
        <charset val="128"/>
      </rPr>
      <t>石炭生産量合計</t>
    </r>
  </si>
  <si>
    <r>
      <rPr>
        <sz val="10"/>
        <rFont val="ＭＳ 明朝"/>
        <family val="1"/>
        <charset val="128"/>
      </rPr>
      <t>石炭生産量の推移</t>
    </r>
    <rPh sb="0" eb="2">
      <t>セキタン</t>
    </rPh>
    <rPh sb="2" eb="5">
      <t>セイサンリョウ</t>
    </rPh>
    <rPh sb="6" eb="8">
      <t>スイイ</t>
    </rPh>
    <phoneticPr fontId="32"/>
  </si>
  <si>
    <r>
      <t>CH</t>
    </r>
    <r>
      <rPr>
        <vertAlign val="subscript"/>
        <sz val="10"/>
        <rFont val="Times New Roman"/>
        <family val="1"/>
      </rPr>
      <t>4</t>
    </r>
    <r>
      <rPr>
        <sz val="10"/>
        <rFont val="ＭＳ 明朝"/>
        <family val="1"/>
        <charset val="128"/>
      </rPr>
      <t>総排出量／坑内掘石炭生産量</t>
    </r>
    <rPh sb="4" eb="7">
      <t>ハイシュツリョウ</t>
    </rPh>
    <rPh sb="8" eb="10">
      <t>コウナイ</t>
    </rPh>
    <rPh sb="10" eb="11">
      <t>ホ</t>
    </rPh>
    <rPh sb="11" eb="13">
      <t>セキタン</t>
    </rPh>
    <rPh sb="13" eb="16">
      <t>セイサンリョウ</t>
    </rPh>
    <phoneticPr fontId="32"/>
  </si>
  <si>
    <r>
      <t>kg-CH</t>
    </r>
    <r>
      <rPr>
        <vertAlign val="subscript"/>
        <sz val="10"/>
        <rFont val="Times New Roman"/>
        <family val="1"/>
      </rPr>
      <t>4</t>
    </r>
    <r>
      <rPr>
        <sz val="10"/>
        <rFont val="Times New Roman"/>
        <family val="1"/>
      </rPr>
      <t>/t</t>
    </r>
    <phoneticPr fontId="32"/>
  </si>
  <si>
    <r>
      <rPr>
        <sz val="10"/>
        <rFont val="ＭＳ 明朝"/>
        <family val="1"/>
        <charset val="128"/>
      </rPr>
      <t>排出係数</t>
    </r>
  </si>
  <si>
    <r>
      <t>CH</t>
    </r>
    <r>
      <rPr>
        <vertAlign val="subscript"/>
        <sz val="10"/>
        <rFont val="Times New Roman"/>
        <family val="1"/>
      </rPr>
      <t>4</t>
    </r>
    <r>
      <rPr>
        <sz val="10"/>
        <rFont val="ＭＳ 明朝"/>
        <family val="1"/>
        <charset val="128"/>
      </rPr>
      <t>総排出量（体積ベース）を、</t>
    </r>
    <r>
      <rPr>
        <sz val="10"/>
        <rFont val="Times New Roman"/>
        <family val="1"/>
      </rPr>
      <t xml:space="preserve">20 °C
</t>
    </r>
    <r>
      <rPr>
        <sz val="10"/>
        <rFont val="ＭＳ 明朝"/>
        <family val="1"/>
        <charset val="128"/>
      </rPr>
      <t>１気圧におけるメタンの密度</t>
    </r>
    <r>
      <rPr>
        <sz val="10"/>
        <rFont val="Times New Roman"/>
        <family val="1"/>
      </rPr>
      <t xml:space="preserve"> 0.67 Gg/10</t>
    </r>
    <r>
      <rPr>
        <vertAlign val="superscript"/>
        <sz val="10"/>
        <rFont val="Times New Roman"/>
        <family val="1"/>
      </rPr>
      <t>6</t>
    </r>
    <r>
      <rPr>
        <sz val="10"/>
        <rFont val="Times New Roman"/>
        <family val="1"/>
      </rPr>
      <t>m</t>
    </r>
    <r>
      <rPr>
        <vertAlign val="superscript"/>
        <sz val="10"/>
        <rFont val="Times New Roman"/>
        <family val="1"/>
      </rPr>
      <t xml:space="preserve">3 </t>
    </r>
    <r>
      <rPr>
        <sz val="10"/>
        <rFont val="ＭＳ 明朝"/>
        <family val="1"/>
        <charset val="128"/>
      </rPr>
      <t>をもって重量に換算したもの</t>
    </r>
    <rPh sb="3" eb="7">
      <t>ソウハイシュツリョウ</t>
    </rPh>
    <rPh sb="8" eb="10">
      <t>タイセキ</t>
    </rPh>
    <rPh sb="54" eb="56">
      <t>ジュウリョウ</t>
    </rPh>
    <phoneticPr fontId="32"/>
  </si>
  <si>
    <r>
      <t>kt-CH</t>
    </r>
    <r>
      <rPr>
        <vertAlign val="subscript"/>
        <sz val="10"/>
        <rFont val="Times New Roman"/>
        <family val="1"/>
      </rPr>
      <t>4</t>
    </r>
    <phoneticPr fontId="32"/>
  </si>
  <si>
    <r>
      <t>CH</t>
    </r>
    <r>
      <rPr>
        <vertAlign val="subscript"/>
        <sz val="10"/>
        <rFont val="Times New Roman"/>
        <family val="1"/>
      </rPr>
      <t>4</t>
    </r>
    <r>
      <rPr>
        <sz val="10"/>
        <rFont val="ＭＳ 明朝"/>
        <family val="1"/>
        <charset val="128"/>
      </rPr>
      <t>総排出量</t>
    </r>
    <phoneticPr fontId="32"/>
  </si>
  <si>
    <r>
      <rPr>
        <sz val="10"/>
        <rFont val="ＭＳ 明朝"/>
        <family val="1"/>
        <charset val="128"/>
      </rPr>
      <t>（財）石炭エネルギーセンター調べ</t>
    </r>
    <rPh sb="0" eb="3">
      <t>ザイ</t>
    </rPh>
    <rPh sb="3" eb="5">
      <t>セキタン</t>
    </rPh>
    <rPh sb="14" eb="15">
      <t>シラ</t>
    </rPh>
    <phoneticPr fontId="32"/>
  </si>
  <si>
    <r>
      <t>10</t>
    </r>
    <r>
      <rPr>
        <vertAlign val="superscript"/>
        <sz val="10"/>
        <rFont val="Times New Roman"/>
        <family val="1"/>
      </rPr>
      <t>6</t>
    </r>
    <r>
      <rPr>
        <sz val="10"/>
        <rFont val="Times New Roman"/>
        <family val="1"/>
      </rPr>
      <t xml:space="preserve"> m</t>
    </r>
    <r>
      <rPr>
        <vertAlign val="superscript"/>
        <sz val="10"/>
        <rFont val="Times New Roman"/>
        <family val="1"/>
      </rPr>
      <t>3</t>
    </r>
    <phoneticPr fontId="32"/>
  </si>
  <si>
    <r>
      <rPr>
        <sz val="10"/>
        <rFont val="ＭＳ 明朝"/>
        <family val="1"/>
        <charset val="128"/>
      </rPr>
      <t>（財）石炭エネルギーセンター調べ</t>
    </r>
  </si>
  <si>
    <t>kt</t>
  </si>
  <si>
    <r>
      <rPr>
        <sz val="10"/>
        <rFont val="ＭＳ 明朝"/>
        <family val="1"/>
        <charset val="128"/>
      </rPr>
      <t>坑内掘石炭生産量</t>
    </r>
    <rPh sb="2" eb="3">
      <t>ホ</t>
    </rPh>
    <phoneticPr fontId="32"/>
  </si>
  <si>
    <r>
      <rPr>
        <sz val="10"/>
        <rFont val="ＭＳ 明朝"/>
        <family val="1"/>
        <charset val="128"/>
      </rPr>
      <t>参照</t>
    </r>
    <rPh sb="0" eb="2">
      <t>サンショウ</t>
    </rPh>
    <phoneticPr fontId="32"/>
  </si>
  <si>
    <r>
      <rPr>
        <sz val="10"/>
        <rFont val="ＭＳ 明朝"/>
        <family val="1"/>
        <charset val="128"/>
      </rPr>
      <t>坑内掘　採掘時の排出係数</t>
    </r>
    <rPh sb="4" eb="7">
      <t>サイクツジ</t>
    </rPh>
    <rPh sb="8" eb="10">
      <t>ハイシュツ</t>
    </rPh>
    <rPh sb="10" eb="12">
      <t>ケイスウ</t>
    </rPh>
    <phoneticPr fontId="32"/>
  </si>
  <si>
    <t>http://www-gio.nies.go.jp/aboutghg/nir/nir-j.html</t>
    <phoneticPr fontId="32"/>
  </si>
  <si>
    <t>（参考）
バイオマス</t>
    <rPh sb="1" eb="3">
      <t>サンコウ</t>
    </rPh>
    <phoneticPr fontId="4"/>
  </si>
  <si>
    <r>
      <rPr>
        <sz val="10"/>
        <rFont val="ＭＳ 明朝"/>
        <family val="1"/>
        <charset val="128"/>
      </rPr>
      <t xml:space="preserve">都市ガス製造における
</t>
    </r>
    <r>
      <rPr>
        <sz val="10"/>
        <rFont val="Times New Roman"/>
        <family val="1"/>
      </rPr>
      <t>LNG</t>
    </r>
    <r>
      <rPr>
        <sz val="10"/>
        <rFont val="ＭＳ 明朝"/>
        <family val="1"/>
        <charset val="128"/>
      </rPr>
      <t>消費量</t>
    </r>
    <rPh sb="0" eb="2">
      <t>トシ</t>
    </rPh>
    <rPh sb="4" eb="6">
      <t>セイゾウ</t>
    </rPh>
    <rPh sb="14" eb="16">
      <t>ショウヒ</t>
    </rPh>
    <phoneticPr fontId="32"/>
  </si>
  <si>
    <t>都市ガス製造における
天然ガス消費量</t>
    <rPh sb="0" eb="2">
      <t>トシ</t>
    </rPh>
    <rPh sb="4" eb="6">
      <t>セイゾウ</t>
    </rPh>
    <rPh sb="11" eb="13">
      <t>テンネン</t>
    </rPh>
    <rPh sb="15" eb="17">
      <t>ショウヒ</t>
    </rPh>
    <phoneticPr fontId="32"/>
  </si>
  <si>
    <r>
      <rPr>
        <sz val="10"/>
        <rFont val="ＭＳ 明朝"/>
        <family val="1"/>
        <charset val="128"/>
      </rPr>
      <t>パイプラインの
移設・設置工事</t>
    </r>
    <rPh sb="8" eb="10">
      <t>イセツ</t>
    </rPh>
    <rPh sb="11" eb="13">
      <t>セッチ</t>
    </rPh>
    <rPh sb="13" eb="15">
      <t>コウジ</t>
    </rPh>
    <phoneticPr fontId="3"/>
  </si>
  <si>
    <r>
      <rPr>
        <sz val="10"/>
        <rFont val="ＭＳ 明朝"/>
        <family val="1"/>
        <charset val="128"/>
      </rPr>
      <t>整圧器の駆動用ガス</t>
    </r>
    <rPh sb="0" eb="2">
      <t>セイアツ</t>
    </rPh>
    <rPh sb="2" eb="3">
      <t>キ</t>
    </rPh>
    <rPh sb="4" eb="6">
      <t>クドウ</t>
    </rPh>
    <rPh sb="6" eb="7">
      <t>ヨウ</t>
    </rPh>
    <phoneticPr fontId="3"/>
  </si>
  <si>
    <r>
      <rPr>
        <sz val="10"/>
        <rFont val="ＭＳ 明朝"/>
        <family val="1"/>
        <charset val="128"/>
      </rPr>
      <t>合計</t>
    </r>
    <rPh sb="0" eb="2">
      <t>ゴウケイ</t>
    </rPh>
    <phoneticPr fontId="3"/>
  </si>
  <si>
    <r>
      <rPr>
        <sz val="10"/>
        <rFont val="ＭＳ 明朝"/>
        <family val="1"/>
        <charset val="128"/>
      </rPr>
      <t>～</t>
    </r>
    <r>
      <rPr>
        <sz val="10"/>
        <rFont val="Times New Roman"/>
        <family val="1"/>
      </rPr>
      <t>2004</t>
    </r>
    <phoneticPr fontId="3"/>
  </si>
  <si>
    <t>6</t>
    <phoneticPr fontId="3"/>
  </si>
  <si>
    <r>
      <rPr>
        <sz val="10"/>
        <rFont val="ＭＳ Ｐ明朝"/>
        <family val="1"/>
        <charset val="128"/>
      </rPr>
      <t>燃料の燃焼分野（</t>
    </r>
    <r>
      <rPr>
        <sz val="10"/>
        <rFont val="Times New Roman"/>
        <family val="1"/>
      </rPr>
      <t>1.A</t>
    </r>
    <r>
      <rPr>
        <sz val="10"/>
        <rFont val="ＭＳ Ｐ明朝"/>
        <family val="1"/>
        <charset val="128"/>
      </rPr>
      <t>）からの温室効果ガス排出量</t>
    </r>
    <rPh sb="0" eb="2">
      <t>ネンリョウ</t>
    </rPh>
    <rPh sb="3" eb="5">
      <t>ネンショウ</t>
    </rPh>
    <rPh sb="5" eb="6">
      <t>ブン</t>
    </rPh>
    <rPh sb="6" eb="7">
      <t>ヤ</t>
    </rPh>
    <rPh sb="15" eb="17">
      <t>オンシツ</t>
    </rPh>
    <rPh sb="17" eb="19">
      <t>コウカ</t>
    </rPh>
    <rPh sb="21" eb="23">
      <t>ハイシュツ</t>
    </rPh>
    <rPh sb="23" eb="24">
      <t>リョウ</t>
    </rPh>
    <phoneticPr fontId="32"/>
  </si>
  <si>
    <r>
      <rPr>
        <sz val="11"/>
        <rFont val="ＭＳ 明朝"/>
        <family val="1"/>
        <charset val="128"/>
      </rPr>
      <t>表</t>
    </r>
    <r>
      <rPr>
        <sz val="11"/>
        <rFont val="Times New Roman"/>
        <family val="1"/>
      </rPr>
      <t>3-</t>
    </r>
    <rPh sb="0" eb="1">
      <t>ヒョウ</t>
    </rPh>
    <phoneticPr fontId="4"/>
  </si>
  <si>
    <r>
      <rPr>
        <sz val="11"/>
        <rFont val="ＭＳ 明朝"/>
        <family val="1"/>
        <charset val="128"/>
      </rPr>
      <t>エネルギー消費量の比較（レファレンスアプローチと部門別アプローチ）</t>
    </r>
    <rPh sb="5" eb="7">
      <t>ショウヒ</t>
    </rPh>
    <rPh sb="7" eb="8">
      <t>リョウ</t>
    </rPh>
    <rPh sb="9" eb="11">
      <t>ヒカク</t>
    </rPh>
    <rPh sb="24" eb="26">
      <t>ブモン</t>
    </rPh>
    <rPh sb="26" eb="27">
      <t>ベツ</t>
    </rPh>
    <phoneticPr fontId="3"/>
  </si>
  <si>
    <r>
      <t>[10</t>
    </r>
    <r>
      <rPr>
        <vertAlign val="superscript"/>
        <sz val="11"/>
        <rFont val="Times New Roman"/>
        <family val="1"/>
      </rPr>
      <t>15</t>
    </r>
    <r>
      <rPr>
        <sz val="11"/>
        <rFont val="Times New Roman"/>
        <family val="1"/>
      </rPr>
      <t>J]</t>
    </r>
    <phoneticPr fontId="26"/>
  </si>
  <si>
    <r>
      <rPr>
        <b/>
        <u/>
        <sz val="11"/>
        <rFont val="ＭＳ 明朝"/>
        <family val="1"/>
        <charset val="128"/>
      </rPr>
      <t>レファレンスアプローチ</t>
    </r>
    <phoneticPr fontId="26"/>
  </si>
  <si>
    <r>
      <rPr>
        <sz val="11"/>
        <rFont val="ＭＳ 明朝"/>
        <family val="1"/>
        <charset val="128"/>
      </rPr>
      <t>液体燃料</t>
    </r>
    <phoneticPr fontId="26"/>
  </si>
  <si>
    <r>
      <rPr>
        <sz val="11"/>
        <rFont val="ＭＳ 明朝"/>
        <family val="1"/>
        <charset val="128"/>
      </rPr>
      <t>固体燃料</t>
    </r>
    <rPh sb="2" eb="4">
      <t>ネンリョウ</t>
    </rPh>
    <phoneticPr fontId="26"/>
  </si>
  <si>
    <r>
      <rPr>
        <sz val="11"/>
        <rFont val="ＭＳ 明朝"/>
        <family val="1"/>
        <charset val="128"/>
      </rPr>
      <t>気体燃料</t>
    </r>
    <phoneticPr fontId="26"/>
  </si>
  <si>
    <r>
      <rPr>
        <sz val="11"/>
        <rFont val="ＭＳ 明朝"/>
        <family val="1"/>
        <charset val="128"/>
      </rPr>
      <t>その他化石燃料</t>
    </r>
    <rPh sb="2" eb="3">
      <t>タ</t>
    </rPh>
    <rPh sb="3" eb="5">
      <t>カセキ</t>
    </rPh>
    <rPh sb="5" eb="7">
      <t>ネンリョウ</t>
    </rPh>
    <phoneticPr fontId="4"/>
  </si>
  <si>
    <r>
      <rPr>
        <sz val="11"/>
        <rFont val="ＭＳ 明朝"/>
        <family val="1"/>
        <charset val="128"/>
      </rPr>
      <t>泥炭</t>
    </r>
    <rPh sb="0" eb="2">
      <t>デイタン</t>
    </rPh>
    <phoneticPr fontId="4"/>
  </si>
  <si>
    <r>
      <rPr>
        <sz val="11"/>
        <rFont val="ＭＳ 明朝"/>
        <family val="1"/>
        <charset val="128"/>
      </rPr>
      <t>液体燃料</t>
    </r>
    <phoneticPr fontId="26"/>
  </si>
  <si>
    <r>
      <t>CO</t>
    </r>
    <r>
      <rPr>
        <vertAlign val="subscript"/>
        <sz val="11"/>
        <rFont val="Times New Roman"/>
        <family val="1"/>
      </rPr>
      <t>2</t>
    </r>
    <r>
      <rPr>
        <sz val="11"/>
        <rFont val="ＭＳ 明朝"/>
        <family val="1"/>
        <charset val="128"/>
      </rPr>
      <t>排出量の比較（レファレンスアプローチと部門別アプローチ）</t>
    </r>
    <rPh sb="3" eb="5">
      <t>ハイシュツ</t>
    </rPh>
    <rPh sb="5" eb="6">
      <t>リョウ</t>
    </rPh>
    <rPh sb="7" eb="9">
      <t>ヒカク</t>
    </rPh>
    <rPh sb="22" eb="24">
      <t>ブモン</t>
    </rPh>
    <rPh sb="24" eb="25">
      <t>ベツ</t>
    </rPh>
    <phoneticPr fontId="3"/>
  </si>
  <si>
    <r>
      <rPr>
        <b/>
        <u/>
        <sz val="11"/>
        <rFont val="ＭＳ 明朝"/>
        <family val="1"/>
        <charset val="128"/>
      </rPr>
      <t>レファレンスアプローチ</t>
    </r>
    <phoneticPr fontId="26"/>
  </si>
  <si>
    <r>
      <rPr>
        <sz val="11"/>
        <rFont val="ＭＳ 明朝"/>
        <family val="1"/>
        <charset val="128"/>
      </rPr>
      <t>その他化石燃料</t>
    </r>
  </si>
  <si>
    <r>
      <rPr>
        <b/>
        <u/>
        <sz val="11"/>
        <rFont val="ＭＳ 明朝"/>
        <family val="1"/>
        <charset val="128"/>
      </rPr>
      <t>セクトラルアプローチ</t>
    </r>
    <phoneticPr fontId="26"/>
  </si>
  <si>
    <r>
      <rPr>
        <sz val="11"/>
        <rFont val="ＭＳ 明朝"/>
        <family val="1"/>
        <charset val="128"/>
      </rPr>
      <t>表</t>
    </r>
    <r>
      <rPr>
        <sz val="11"/>
        <rFont val="Times New Roman"/>
        <family val="1"/>
      </rPr>
      <t>3-</t>
    </r>
    <rPh sb="0" eb="1">
      <t>ヒョウ</t>
    </rPh>
    <phoneticPr fontId="3"/>
  </si>
  <si>
    <r>
      <t>CO</t>
    </r>
    <r>
      <rPr>
        <vertAlign val="subscript"/>
        <sz val="11"/>
        <rFont val="Times New Roman"/>
        <family val="1"/>
      </rPr>
      <t>2</t>
    </r>
    <r>
      <rPr>
        <sz val="11"/>
        <rFont val="ＭＳ 明朝"/>
        <family val="1"/>
        <charset val="128"/>
      </rPr>
      <t>排出量の比較（レファレンスアプローチと部門別アプローチ。詳細）</t>
    </r>
    <rPh sb="31" eb="33">
      <t>ショウサイ</t>
    </rPh>
    <phoneticPr fontId="3"/>
  </si>
  <si>
    <r>
      <t>[kt-CO</t>
    </r>
    <r>
      <rPr>
        <vertAlign val="subscript"/>
        <sz val="11"/>
        <rFont val="Times New Roman"/>
        <family val="1"/>
      </rPr>
      <t>2</t>
    </r>
    <r>
      <rPr>
        <sz val="11"/>
        <rFont val="Times New Roman"/>
        <family val="1"/>
      </rPr>
      <t>]</t>
    </r>
    <phoneticPr fontId="4"/>
  </si>
  <si>
    <r>
      <rPr>
        <sz val="11"/>
        <rFont val="ＭＳ 明朝"/>
        <family val="1"/>
        <charset val="128"/>
      </rPr>
      <t>液体燃料</t>
    </r>
  </si>
  <si>
    <r>
      <rPr>
        <sz val="11"/>
        <rFont val="ＭＳ 明朝"/>
        <family val="1"/>
        <charset val="128"/>
      </rPr>
      <t>固体燃料</t>
    </r>
  </si>
  <si>
    <r>
      <rPr>
        <sz val="11"/>
        <rFont val="ＭＳ 明朝"/>
        <family val="1"/>
        <charset val="128"/>
      </rPr>
      <t>気体燃料</t>
    </r>
  </si>
  <si>
    <r>
      <rPr>
        <sz val="11"/>
        <rFont val="ＭＳ 明朝"/>
        <family val="1"/>
        <charset val="128"/>
      </rPr>
      <t>その他化石燃料</t>
    </r>
    <phoneticPr fontId="4"/>
  </si>
  <si>
    <r>
      <rPr>
        <sz val="11"/>
        <rFont val="ＭＳ 明朝"/>
        <family val="1"/>
        <charset val="128"/>
      </rPr>
      <t>泥炭</t>
    </r>
  </si>
  <si>
    <r>
      <rPr>
        <sz val="11"/>
        <rFont val="ＭＳ 明朝"/>
        <family val="1"/>
        <charset val="128"/>
      </rPr>
      <t>その他化石燃料</t>
    </r>
    <phoneticPr fontId="4"/>
  </si>
  <si>
    <r>
      <rPr>
        <b/>
        <sz val="11"/>
        <rFont val="ＭＳ 明朝"/>
        <family val="1"/>
        <charset val="128"/>
      </rPr>
      <t>一次供給側統計誤差</t>
    </r>
    <rPh sb="0" eb="2">
      <t>イチジ</t>
    </rPh>
    <rPh sb="2" eb="4">
      <t>キョウキュウ</t>
    </rPh>
    <rPh sb="4" eb="5">
      <t>ガワ</t>
    </rPh>
    <rPh sb="5" eb="7">
      <t>トウケイ</t>
    </rPh>
    <rPh sb="7" eb="9">
      <t>ゴサ</t>
    </rPh>
    <phoneticPr fontId="32"/>
  </si>
  <si>
    <r>
      <rPr>
        <b/>
        <sz val="11"/>
        <rFont val="ＭＳ 明朝"/>
        <family val="1"/>
        <charset val="128"/>
      </rPr>
      <t>石炭品種振替</t>
    </r>
    <rPh sb="0" eb="6">
      <t>セキタンヒンシュフリカエ</t>
    </rPh>
    <phoneticPr fontId="32"/>
  </si>
  <si>
    <r>
      <rPr>
        <b/>
        <sz val="11"/>
        <rFont val="ＭＳ 明朝"/>
        <family val="1"/>
        <charset val="128"/>
      </rPr>
      <t>石油品種振替</t>
    </r>
    <rPh sb="0" eb="2">
      <t>セキユ</t>
    </rPh>
    <rPh sb="2" eb="4">
      <t>ヒンシュ</t>
    </rPh>
    <rPh sb="4" eb="6">
      <t>フリカエ</t>
    </rPh>
    <phoneticPr fontId="32"/>
  </si>
  <si>
    <r>
      <rPr>
        <b/>
        <sz val="11"/>
        <rFont val="ＭＳ 明朝"/>
        <family val="1"/>
        <charset val="128"/>
      </rPr>
      <t>石炭製品二次品種振替</t>
    </r>
    <rPh sb="0" eb="10">
      <t>セキタンセイヒンニジヒンシュフリカエ</t>
    </rPh>
    <phoneticPr fontId="32"/>
  </si>
  <si>
    <r>
      <rPr>
        <b/>
        <sz val="11"/>
        <rFont val="ＭＳ 明朝"/>
        <family val="1"/>
        <charset val="128"/>
      </rPr>
      <t>石油製品二次品種振替</t>
    </r>
    <rPh sb="0" eb="2">
      <t>セキユ</t>
    </rPh>
    <rPh sb="2" eb="4">
      <t>セイヒン</t>
    </rPh>
    <rPh sb="4" eb="6">
      <t>ニジ</t>
    </rPh>
    <rPh sb="6" eb="8">
      <t>ヒンシュ</t>
    </rPh>
    <rPh sb="8" eb="10">
      <t>フリカエ</t>
    </rPh>
    <phoneticPr fontId="32"/>
  </si>
  <si>
    <r>
      <rPr>
        <b/>
        <sz val="11"/>
        <rFont val="ＭＳ 明朝"/>
        <family val="1"/>
        <charset val="128"/>
      </rPr>
      <t>ガス製造</t>
    </r>
    <rPh sb="2" eb="4">
      <t>セイゾウ</t>
    </rPh>
    <phoneticPr fontId="32"/>
  </si>
  <si>
    <r>
      <rPr>
        <b/>
        <sz val="11"/>
        <rFont val="ＭＳ 明朝"/>
        <family val="1"/>
        <charset val="128"/>
      </rPr>
      <t>他転換増減</t>
    </r>
    <rPh sb="0" eb="1">
      <t>ホカ</t>
    </rPh>
    <rPh sb="1" eb="3">
      <t>テンカン</t>
    </rPh>
    <rPh sb="3" eb="5">
      <t>ゾウゲン</t>
    </rPh>
    <phoneticPr fontId="32"/>
  </si>
  <si>
    <r>
      <rPr>
        <b/>
        <sz val="11"/>
        <rFont val="ＭＳ 明朝"/>
        <family val="1"/>
        <charset val="128"/>
      </rPr>
      <t>転換・消費在庫変動</t>
    </r>
    <rPh sb="0" eb="2">
      <t>テンカン</t>
    </rPh>
    <rPh sb="3" eb="5">
      <t>ショウヒ</t>
    </rPh>
    <rPh sb="5" eb="7">
      <t>ザイコ</t>
    </rPh>
    <rPh sb="7" eb="9">
      <t>ヘンドウ</t>
    </rPh>
    <phoneticPr fontId="32"/>
  </si>
  <si>
    <r>
      <rPr>
        <sz val="11"/>
        <rFont val="ＭＳ 明朝"/>
        <family val="1"/>
        <charset val="128"/>
      </rPr>
      <t>その他化石燃料</t>
    </r>
    <phoneticPr fontId="4"/>
  </si>
  <si>
    <r>
      <rPr>
        <sz val="11"/>
        <rFont val="ＭＳ 明朝"/>
        <family val="1"/>
        <charset val="128"/>
      </rPr>
      <t>エネルギー源別炭素排出係数（単位</t>
    </r>
    <r>
      <rPr>
        <sz val="11"/>
        <rFont val="Times New Roman"/>
        <family val="1"/>
      </rPr>
      <t>: t-C/TJ</t>
    </r>
    <r>
      <rPr>
        <sz val="11"/>
        <rFont val="ＭＳ 明朝"/>
        <family val="1"/>
        <charset val="128"/>
      </rPr>
      <t>、高位発熱量ベース）</t>
    </r>
    <rPh sb="25" eb="27">
      <t>コウイ</t>
    </rPh>
    <rPh sb="27" eb="29">
      <t>ハツネツ</t>
    </rPh>
    <rPh sb="29" eb="30">
      <t>リョウ</t>
    </rPh>
    <phoneticPr fontId="3"/>
  </si>
  <si>
    <r>
      <rPr>
        <sz val="11"/>
        <color theme="1"/>
        <rFont val="ＭＳ 明朝"/>
        <family val="1"/>
        <charset val="128"/>
      </rPr>
      <t>高炉ガスの炭素排出係数の算定過程</t>
    </r>
  </si>
  <si>
    <r>
      <rPr>
        <sz val="10"/>
        <rFont val="ＭＳ Ｐ明朝"/>
        <family val="1"/>
        <charset val="128"/>
      </rPr>
      <t>表</t>
    </r>
    <r>
      <rPr>
        <sz val="10"/>
        <rFont val="Times New Roman"/>
        <family val="1"/>
      </rPr>
      <t>3-</t>
    </r>
    <rPh sb="0" eb="1">
      <t>ヒョウ</t>
    </rPh>
    <phoneticPr fontId="3"/>
  </si>
  <si>
    <r>
      <rPr>
        <sz val="10"/>
        <rFont val="ＭＳ 明朝"/>
        <family val="1"/>
        <charset val="128"/>
      </rPr>
      <t>エネルギー産業（</t>
    </r>
    <r>
      <rPr>
        <sz val="10"/>
        <rFont val="Times New Roman"/>
        <family val="1"/>
      </rPr>
      <t>1.A.1</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5" eb="7">
      <t>サンギョウ</t>
    </rPh>
    <rPh sb="23" eb="26">
      <t>ショウヒリョウ</t>
    </rPh>
    <rPh sb="27" eb="29">
      <t>タンイ</t>
    </rPh>
    <phoneticPr fontId="32"/>
  </si>
  <si>
    <r>
      <rPr>
        <sz val="10"/>
        <rFont val="ＭＳ 明朝"/>
        <family val="1"/>
        <charset val="128"/>
      </rPr>
      <t>製造業及び建設業（</t>
    </r>
    <r>
      <rPr>
        <sz val="10"/>
        <rFont val="Times New Roman"/>
        <family val="1"/>
      </rPr>
      <t>1.A.2</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3">
      <t>セイゾウギョウ</t>
    </rPh>
    <rPh sb="3" eb="4">
      <t>オヨ</t>
    </rPh>
    <rPh sb="5" eb="7">
      <t>ケンセツ</t>
    </rPh>
    <rPh sb="7" eb="8">
      <t>ギョウ</t>
    </rPh>
    <rPh sb="24" eb="27">
      <t>ショウヒリョウ</t>
    </rPh>
    <phoneticPr fontId="32"/>
  </si>
  <si>
    <r>
      <rPr>
        <sz val="10"/>
        <rFont val="ＭＳ 明朝"/>
        <family val="1"/>
        <charset val="128"/>
      </rPr>
      <t>運輸（</t>
    </r>
    <r>
      <rPr>
        <sz val="10"/>
        <rFont val="Times New Roman"/>
        <family val="1"/>
      </rPr>
      <t>1.A.3</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2">
      <t>ウンユ</t>
    </rPh>
    <phoneticPr fontId="32"/>
  </si>
  <si>
    <r>
      <rPr>
        <sz val="10"/>
        <rFont val="ＭＳ 明朝"/>
        <family val="1"/>
        <charset val="128"/>
      </rPr>
      <t>その他部門（</t>
    </r>
    <r>
      <rPr>
        <sz val="10"/>
        <rFont val="Times New Roman"/>
        <family val="1"/>
      </rPr>
      <t>1.A.4</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2" eb="3">
      <t>タ</t>
    </rPh>
    <rPh sb="3" eb="5">
      <t>ブモン</t>
    </rPh>
    <phoneticPr fontId="32"/>
  </si>
  <si>
    <r>
      <rPr>
        <sz val="11"/>
        <rFont val="ＭＳ 明朝"/>
        <family val="1"/>
        <charset val="128"/>
      </rPr>
      <t>エネルギー源ごとの高位発熱量の推移</t>
    </r>
    <phoneticPr fontId="3"/>
  </si>
  <si>
    <r>
      <rPr>
        <sz val="10"/>
        <rFont val="ＭＳ 明朝"/>
        <family val="1"/>
        <charset val="128"/>
      </rPr>
      <t>表</t>
    </r>
    <r>
      <rPr>
        <sz val="10"/>
        <rFont val="Times New Roman"/>
        <family val="1"/>
      </rPr>
      <t>3-</t>
    </r>
    <rPh sb="0" eb="1">
      <t>ヒョウ</t>
    </rPh>
    <phoneticPr fontId="4"/>
  </si>
  <si>
    <r>
      <rPr>
        <sz val="10"/>
        <color theme="1"/>
        <rFont val="ＭＳ 明朝"/>
        <family val="1"/>
        <charset val="128"/>
      </rPr>
      <t>コークス炉炉蓋、脱硫酸化塔、脱硫再生塔の</t>
    </r>
    <r>
      <rPr>
        <sz val="10"/>
        <color theme="1"/>
        <rFont val="Times New Roman"/>
        <family val="1"/>
      </rPr>
      <t>CH</t>
    </r>
    <r>
      <rPr>
        <vertAlign val="subscript"/>
        <sz val="10"/>
        <color theme="1"/>
        <rFont val="Times New Roman"/>
        <family val="1"/>
      </rPr>
      <t>4</t>
    </r>
    <r>
      <rPr>
        <sz val="10"/>
        <color theme="1"/>
        <rFont val="ＭＳ 明朝"/>
        <family val="1"/>
        <charset val="128"/>
      </rPr>
      <t>排出係数</t>
    </r>
    <phoneticPr fontId="4"/>
  </si>
  <si>
    <r>
      <rPr>
        <sz val="10"/>
        <color theme="1"/>
        <rFont val="ＭＳ 明朝"/>
        <family val="1"/>
        <charset val="128"/>
      </rPr>
      <t>全損型のエンジン</t>
    </r>
    <r>
      <rPr>
        <sz val="10"/>
        <rFont val="ＭＳ 明朝"/>
        <family val="1"/>
        <charset val="128"/>
      </rPr>
      <t>油消費量</t>
    </r>
    <rPh sb="0" eb="1">
      <t>ゼン</t>
    </rPh>
    <rPh sb="1" eb="2">
      <t>ソン</t>
    </rPh>
    <rPh sb="2" eb="3">
      <t>ガタ</t>
    </rPh>
    <rPh sb="8" eb="9">
      <t>アブラ</t>
    </rPh>
    <rPh sb="9" eb="11">
      <t>ショウヒ</t>
    </rPh>
    <rPh sb="11" eb="12">
      <t>リョウ</t>
    </rPh>
    <phoneticPr fontId="4"/>
  </si>
  <si>
    <r>
      <rPr>
        <sz val="10"/>
        <rFont val="ＭＳ 明朝"/>
        <family val="1"/>
        <charset val="128"/>
      </rPr>
      <t>＊</t>
    </r>
    <r>
      <rPr>
        <sz val="10"/>
        <rFont val="Times New Roman"/>
        <family val="1"/>
      </rPr>
      <t>1990</t>
    </r>
    <r>
      <rPr>
        <sz val="10"/>
        <rFont val="ＭＳ 明朝"/>
        <family val="1"/>
        <charset val="128"/>
      </rPr>
      <t>～</t>
    </r>
    <r>
      <rPr>
        <sz val="10"/>
        <rFont val="Times New Roman"/>
        <family val="1"/>
      </rPr>
      <t>1996</t>
    </r>
    <r>
      <rPr>
        <sz val="10"/>
        <rFont val="ＭＳ 明朝"/>
        <family val="1"/>
        <charset val="128"/>
      </rPr>
      <t>年度については、排出係数の変動が小さいと仮定し、</t>
    </r>
    <r>
      <rPr>
        <sz val="10"/>
        <rFont val="Times New Roman"/>
        <family val="1"/>
      </rPr>
      <t>1995</t>
    </r>
    <r>
      <rPr>
        <sz val="10"/>
        <rFont val="ＭＳ 明朝"/>
        <family val="1"/>
        <charset val="128"/>
      </rPr>
      <t>年の実績値を実績のない他の年度に適用している。</t>
    </r>
    <r>
      <rPr>
        <sz val="10"/>
        <rFont val="Times New Roman"/>
        <family val="1"/>
      </rPr>
      <t>1997</t>
    </r>
    <r>
      <rPr>
        <sz val="10"/>
        <rFont val="ＭＳ 明朝"/>
        <family val="1"/>
        <charset val="128"/>
      </rPr>
      <t>～</t>
    </r>
    <r>
      <rPr>
        <sz val="10"/>
        <rFont val="Times New Roman"/>
        <family val="1"/>
      </rPr>
      <t>1999</t>
    </r>
    <r>
      <rPr>
        <sz val="10"/>
        <rFont val="ＭＳ 明朝"/>
        <family val="1"/>
        <charset val="128"/>
      </rPr>
      <t>年度については、</t>
    </r>
    <r>
      <rPr>
        <sz val="10"/>
        <rFont val="Times New Roman"/>
        <family val="1"/>
      </rPr>
      <t>1998</t>
    </r>
    <r>
      <rPr>
        <sz val="10"/>
        <rFont val="ＭＳ 明朝"/>
        <family val="1"/>
        <charset val="128"/>
      </rPr>
      <t>、</t>
    </r>
    <r>
      <rPr>
        <sz val="10"/>
        <rFont val="Times New Roman"/>
        <family val="1"/>
      </rPr>
      <t>1999</t>
    </r>
    <r>
      <rPr>
        <sz val="10"/>
        <rFont val="ＭＳ 明朝"/>
        <family val="1"/>
        <charset val="128"/>
      </rPr>
      <t>年度も</t>
    </r>
    <r>
      <rPr>
        <sz val="10"/>
        <rFont val="Times New Roman"/>
        <family val="1"/>
      </rPr>
      <t>1997</t>
    </r>
    <r>
      <rPr>
        <sz val="10"/>
        <rFont val="ＭＳ 明朝"/>
        <family val="1"/>
        <charset val="128"/>
      </rPr>
      <t>年度値と同等と仮定している。</t>
    </r>
    <r>
      <rPr>
        <sz val="10"/>
        <rFont val="Times New Roman"/>
        <family val="1"/>
      </rPr>
      <t>2000</t>
    </r>
    <r>
      <rPr>
        <sz val="10"/>
        <rFont val="ＭＳ 明朝"/>
        <family val="1"/>
        <charset val="128"/>
      </rPr>
      <t>年度以降は実績値。</t>
    </r>
    <rPh sb="114" eb="116">
      <t>イコウ</t>
    </rPh>
    <phoneticPr fontId="32"/>
  </si>
  <si>
    <r>
      <rPr>
        <sz val="11"/>
        <rFont val="ＭＳ 明朝"/>
        <family val="1"/>
        <charset val="128"/>
      </rPr>
      <t>表</t>
    </r>
    <r>
      <rPr>
        <sz val="11"/>
        <rFont val="Times New Roman"/>
        <family val="1"/>
      </rPr>
      <t>3-</t>
    </r>
    <rPh sb="0" eb="1">
      <t>ヒョウ</t>
    </rPh>
    <phoneticPr fontId="26"/>
  </si>
  <si>
    <r>
      <rPr>
        <sz val="11"/>
        <rFont val="ＭＳ 明朝"/>
        <family val="1"/>
        <charset val="128"/>
      </rPr>
      <t>　　生物起源の廃棄物（バイオマスプラスチック、動植物性廃油を含む）の焼却に伴う</t>
    </r>
    <r>
      <rPr>
        <sz val="11"/>
        <rFont val="Times New Roman"/>
        <family val="1"/>
      </rPr>
      <t>CO2</t>
    </r>
    <r>
      <rPr>
        <sz val="11"/>
        <rFont val="ＭＳ 明朝"/>
        <family val="1"/>
        <charset val="128"/>
      </rPr>
      <t>排出量は、</t>
    </r>
    <r>
      <rPr>
        <sz val="11"/>
        <rFont val="Times New Roman"/>
        <family val="1"/>
      </rPr>
      <t>2006</t>
    </r>
    <r>
      <rPr>
        <sz val="11"/>
        <rFont val="ＭＳ 明朝"/>
        <family val="1"/>
        <charset val="128"/>
      </rPr>
      <t>年</t>
    </r>
    <r>
      <rPr>
        <sz val="11"/>
        <rFont val="Times New Roman"/>
        <family val="1"/>
      </rPr>
      <t>IPCC</t>
    </r>
    <r>
      <rPr>
        <sz val="11"/>
        <rFont val="ＭＳ 明朝"/>
        <family val="1"/>
        <charset val="128"/>
      </rPr>
      <t>ガイドラインに従い総排出量には含めず参考値として算定し、</t>
    </r>
    <r>
      <rPr>
        <sz val="11"/>
        <rFont val="Times New Roman"/>
        <family val="1"/>
      </rPr>
      <t>CRF table 1.A(a)</t>
    </r>
    <r>
      <rPr>
        <sz val="11"/>
        <rFont val="ＭＳ 明朝"/>
        <family val="1"/>
        <charset val="128"/>
      </rPr>
      <t>の「</t>
    </r>
    <r>
      <rPr>
        <sz val="11"/>
        <rFont val="Times New Roman"/>
        <family val="1"/>
      </rPr>
      <t>Biomass</t>
    </r>
    <r>
      <rPr>
        <sz val="11"/>
        <rFont val="ＭＳ 明朝"/>
        <family val="1"/>
        <charset val="128"/>
      </rPr>
      <t>」に報告する。</t>
    </r>
    <phoneticPr fontId="3"/>
  </si>
  <si>
    <r>
      <rPr>
        <sz val="11"/>
        <rFont val="ＭＳ 明朝"/>
        <family val="1"/>
        <charset val="128"/>
      </rPr>
      <t>燃料からの漏出分野（</t>
    </r>
    <r>
      <rPr>
        <sz val="11"/>
        <rFont val="Times New Roman"/>
        <family val="1"/>
      </rPr>
      <t>1.B</t>
    </r>
    <r>
      <rPr>
        <sz val="11"/>
        <rFont val="ＭＳ 明朝"/>
        <family val="1"/>
        <charset val="128"/>
      </rPr>
      <t>）の温室効果ガス排出量</t>
    </r>
    <phoneticPr fontId="3"/>
  </si>
  <si>
    <r>
      <rPr>
        <sz val="10"/>
        <rFont val="ＭＳ 明朝"/>
        <family val="1"/>
        <charset val="128"/>
      </rPr>
      <t>通気弁（天然ガス産業）の排出係数</t>
    </r>
    <rPh sb="0" eb="2">
      <t>ツウキ</t>
    </rPh>
    <rPh sb="2" eb="3">
      <t>ベン</t>
    </rPh>
    <rPh sb="8" eb="10">
      <t>サンギョウ</t>
    </rPh>
    <rPh sb="12" eb="14">
      <t>ハイシュツ</t>
    </rPh>
    <rPh sb="14" eb="16">
      <t>ケイスウ</t>
    </rPh>
    <phoneticPr fontId="26"/>
  </si>
  <si>
    <r>
      <rPr>
        <sz val="10"/>
        <rFont val="ＭＳ 明朝"/>
        <family val="1"/>
        <charset val="128"/>
      </rPr>
      <t>試掘、生産前テストを実施した井数の推移</t>
    </r>
    <rPh sb="3" eb="4">
      <t>セイ</t>
    </rPh>
    <rPh sb="4" eb="5">
      <t>サン</t>
    </rPh>
    <rPh sb="5" eb="6">
      <t>ゼン</t>
    </rPh>
    <phoneticPr fontId="3"/>
  </si>
  <si>
    <r>
      <rPr>
        <sz val="10"/>
        <rFont val="ＭＳ 明朝"/>
        <family val="1"/>
        <charset val="128"/>
      </rPr>
      <t>地中貯留のために回収された</t>
    </r>
    <r>
      <rPr>
        <sz val="10"/>
        <rFont val="Times New Roman"/>
        <family val="1"/>
      </rPr>
      <t>CO</t>
    </r>
    <r>
      <rPr>
        <vertAlign val="subscript"/>
        <sz val="10"/>
        <rFont val="Times New Roman"/>
        <family val="1"/>
      </rPr>
      <t>2</t>
    </r>
    <r>
      <rPr>
        <sz val="10"/>
        <rFont val="ＭＳ 明朝"/>
        <family val="1"/>
        <charset val="128"/>
      </rPr>
      <t>量</t>
    </r>
    <rPh sb="0" eb="2">
      <t>チチュウ</t>
    </rPh>
    <rPh sb="2" eb="4">
      <t>チョリュウ</t>
    </rPh>
    <rPh sb="8" eb="10">
      <t>カイシュウ</t>
    </rPh>
    <rPh sb="16" eb="17">
      <t>リョウ</t>
    </rPh>
    <phoneticPr fontId="4"/>
  </si>
  <si>
    <r>
      <t xml:space="preserve">e. </t>
    </r>
    <r>
      <rPr>
        <sz val="11"/>
        <rFont val="ＭＳ Ｐ明朝"/>
        <family val="1"/>
        <charset val="128"/>
      </rPr>
      <t>その他輸送</t>
    </r>
    <rPh sb="5" eb="6">
      <t>タ</t>
    </rPh>
    <rPh sb="6" eb="8">
      <t>ユソウ</t>
    </rPh>
    <phoneticPr fontId="3"/>
  </si>
  <si>
    <r>
      <t>kt-CO</t>
    </r>
    <r>
      <rPr>
        <vertAlign val="subscript"/>
        <sz val="11"/>
        <rFont val="Times New Roman"/>
        <family val="1"/>
      </rPr>
      <t>2</t>
    </r>
    <r>
      <rPr>
        <sz val="11"/>
        <rFont val="ＭＳ Ｐ明朝"/>
        <family val="1"/>
        <charset val="128"/>
      </rPr>
      <t>換算</t>
    </r>
    <rPh sb="6" eb="8">
      <t>カンサン</t>
    </rPh>
    <phoneticPr fontId="32"/>
  </si>
  <si>
    <r>
      <rPr>
        <sz val="9"/>
        <rFont val="ＭＳ Ｐ明朝"/>
        <family val="1"/>
        <charset val="128"/>
      </rPr>
      <t>自動車用</t>
    </r>
    <r>
      <rPr>
        <sz val="9"/>
        <rFont val="Times New Roman"/>
        <family val="1"/>
      </rPr>
      <t>2</t>
    </r>
    <r>
      <rPr>
        <sz val="9"/>
        <rFont val="ＭＳ Ｐ明朝"/>
        <family val="1"/>
        <charset val="128"/>
      </rPr>
      <t>サイクルエンジン油消費量</t>
    </r>
    <rPh sb="0" eb="4">
      <t>ジドウシャヨウ</t>
    </rPh>
    <rPh sb="13" eb="14">
      <t>ユ</t>
    </rPh>
    <rPh sb="14" eb="17">
      <t>ショウヒリョウ</t>
    </rPh>
    <phoneticPr fontId="4"/>
  </si>
  <si>
    <r>
      <rPr>
        <sz val="9"/>
        <rFont val="ＭＳ Ｐ明朝"/>
        <family val="1"/>
        <charset val="128"/>
      </rPr>
      <t>船舶用シリンダー油消費量</t>
    </r>
    <rPh sb="0" eb="3">
      <t>センパクヨウ</t>
    </rPh>
    <rPh sb="8" eb="9">
      <t>ユ</t>
    </rPh>
    <rPh sb="9" eb="12">
      <t>ショウヒリョウ</t>
    </rPh>
    <phoneticPr fontId="4"/>
  </si>
  <si>
    <r>
      <rPr>
        <sz val="9"/>
        <rFont val="ＭＳ Ｐ明朝"/>
        <family val="1"/>
        <charset val="128"/>
      </rPr>
      <t>全潤滑油の国内向販売量</t>
    </r>
    <rPh sb="0" eb="1">
      <t>ゼン</t>
    </rPh>
    <rPh sb="1" eb="4">
      <t>ジュンカツユ</t>
    </rPh>
    <rPh sb="5" eb="8">
      <t>コクナイム</t>
    </rPh>
    <rPh sb="8" eb="10">
      <t>ハンバイ</t>
    </rPh>
    <rPh sb="10" eb="11">
      <t>リョウ</t>
    </rPh>
    <phoneticPr fontId="4"/>
  </si>
  <si>
    <r>
      <rPr>
        <sz val="9"/>
        <rFont val="ＭＳ Ｐ明朝"/>
        <family val="1"/>
        <charset val="128"/>
      </rPr>
      <t>自動車用エンジン油販売量の割合</t>
    </r>
    <rPh sb="0" eb="4">
      <t>ジドウシャヨウ</t>
    </rPh>
    <rPh sb="8" eb="9">
      <t>ユ</t>
    </rPh>
    <rPh sb="9" eb="11">
      <t>ハンバイ</t>
    </rPh>
    <rPh sb="11" eb="12">
      <t>リョウ</t>
    </rPh>
    <rPh sb="13" eb="15">
      <t>ワリアイ</t>
    </rPh>
    <phoneticPr fontId="4"/>
  </si>
  <si>
    <r>
      <t>R</t>
    </r>
    <r>
      <rPr>
        <vertAlign val="subscript"/>
        <sz val="9"/>
        <rFont val="Times New Roman"/>
        <family val="1"/>
      </rPr>
      <t>1</t>
    </r>
    <phoneticPr fontId="4"/>
  </si>
  <si>
    <r>
      <rPr>
        <sz val="9"/>
        <rFont val="ＭＳ Ｐ明朝"/>
        <family val="1"/>
        <charset val="128"/>
      </rPr>
      <t>船舶用エンジン油販売量の割合</t>
    </r>
    <rPh sb="0" eb="2">
      <t>センパク</t>
    </rPh>
    <rPh sb="2" eb="3">
      <t>ヨウ</t>
    </rPh>
    <rPh sb="7" eb="8">
      <t>ユ</t>
    </rPh>
    <rPh sb="8" eb="10">
      <t>ハンバイ</t>
    </rPh>
    <rPh sb="10" eb="11">
      <t>リョウ</t>
    </rPh>
    <phoneticPr fontId="4"/>
  </si>
  <si>
    <r>
      <t>LC</t>
    </r>
    <r>
      <rPr>
        <vertAlign val="subscript"/>
        <sz val="9"/>
        <rFont val="Times New Roman"/>
        <family val="1"/>
      </rPr>
      <t>1</t>
    </r>
    <phoneticPr fontId="4"/>
  </si>
  <si>
    <r>
      <t>LC</t>
    </r>
    <r>
      <rPr>
        <vertAlign val="subscript"/>
        <sz val="9"/>
        <rFont val="Times New Roman"/>
        <family val="1"/>
      </rPr>
      <t>2</t>
    </r>
    <phoneticPr fontId="4"/>
  </si>
  <si>
    <r>
      <t>R</t>
    </r>
    <r>
      <rPr>
        <vertAlign val="subscript"/>
        <sz val="9"/>
        <rFont val="Times New Roman"/>
        <family val="1"/>
      </rPr>
      <t>2</t>
    </r>
    <phoneticPr fontId="4"/>
  </si>
  <si>
    <t>自動車の走行量</t>
    <rPh sb="0" eb="3">
      <t>ジドウシャ</t>
    </rPh>
    <rPh sb="4" eb="6">
      <t>ソウコウ</t>
    </rPh>
    <rPh sb="6" eb="7">
      <t>リョウ</t>
    </rPh>
    <phoneticPr fontId="6"/>
  </si>
  <si>
    <t>一般ガスの炭素排出係数の算定過程</t>
    <rPh sb="0" eb="2">
      <t>イッパン</t>
    </rPh>
    <phoneticPr fontId="3"/>
  </si>
  <si>
    <t>$0110</t>
  </si>
  <si>
    <t>$0111</t>
  </si>
  <si>
    <t>$0112</t>
  </si>
  <si>
    <t>$0440</t>
  </si>
  <si>
    <t>$0521</t>
  </si>
  <si>
    <t>$0522</t>
  </si>
  <si>
    <t>$0523</t>
  </si>
  <si>
    <t>$N132</t>
  </si>
  <si>
    <t>$0130</t>
  </si>
  <si>
    <t>$0211</t>
  </si>
  <si>
    <t>$0221</t>
  </si>
  <si>
    <t>$0310</t>
  </si>
  <si>
    <t>$0311</t>
  </si>
  <si>
    <t>$0312</t>
  </si>
  <si>
    <t>$0320</t>
  </si>
  <si>
    <t>$0330</t>
  </si>
  <si>
    <t>$0420</t>
  </si>
  <si>
    <t>$0421</t>
  </si>
  <si>
    <t>$0121</t>
  </si>
  <si>
    <t>$0122</t>
  </si>
  <si>
    <t>$0123</t>
  </si>
  <si>
    <t>$0124</t>
  </si>
  <si>
    <t>$0212</t>
  </si>
  <si>
    <t>$0213</t>
  </si>
  <si>
    <t>$0222</t>
  </si>
  <si>
    <t>$0225</t>
  </si>
  <si>
    <t>$0321</t>
  </si>
  <si>
    <t>$0331</t>
  </si>
  <si>
    <t>$0332</t>
  </si>
  <si>
    <t>$0333</t>
  </si>
  <si>
    <t>$0431</t>
  </si>
  <si>
    <t>$0432</t>
  </si>
  <si>
    <t>$0433</t>
  </si>
  <si>
    <t>$0434</t>
  </si>
  <si>
    <t>$0436</t>
  </si>
  <si>
    <t>$0437</t>
  </si>
  <si>
    <t>$0438</t>
  </si>
  <si>
    <t>$0439</t>
  </si>
  <si>
    <t>$0451</t>
  </si>
  <si>
    <t>$0452</t>
  </si>
  <si>
    <t>$0455</t>
  </si>
  <si>
    <t>$0456</t>
  </si>
  <si>
    <t>$0457</t>
  </si>
  <si>
    <t>$0458</t>
  </si>
  <si>
    <t>$0510</t>
  </si>
  <si>
    <t>$0520</t>
  </si>
  <si>
    <t>$0610</t>
  </si>
  <si>
    <t>$0620</t>
  </si>
  <si>
    <t>木材利用</t>
    <rPh sb="0" eb="2">
      <t>モクザイ</t>
    </rPh>
    <rPh sb="2" eb="4">
      <t>リヨウ</t>
    </rPh>
    <phoneticPr fontId="18"/>
  </si>
  <si>
    <t>廃材利用</t>
    <rPh sb="0" eb="2">
      <t>ハイザイ</t>
    </rPh>
    <rPh sb="2" eb="4">
      <t>リヨウ</t>
    </rPh>
    <phoneticPr fontId="22"/>
  </si>
  <si>
    <t>バイオエタノール</t>
  </si>
  <si>
    <t>バイオディーゼル</t>
  </si>
  <si>
    <t>黒液直接利用</t>
    <rPh sb="0" eb="2">
      <t>コクエキ</t>
    </rPh>
    <rPh sb="2" eb="4">
      <t>チョクセツ</t>
    </rPh>
    <rPh sb="4" eb="6">
      <t>リヨウ</t>
    </rPh>
    <phoneticPr fontId="22"/>
  </si>
  <si>
    <t>バイオガス</t>
  </si>
  <si>
    <t>$N131</t>
  </si>
  <si>
    <t>MJ/kg</t>
    <phoneticPr fontId="4"/>
  </si>
  <si>
    <t>バイオマス</t>
    <phoneticPr fontId="4"/>
  </si>
  <si>
    <r>
      <t>MJ/m</t>
    </r>
    <r>
      <rPr>
        <vertAlign val="superscript"/>
        <sz val="11"/>
        <rFont val="Times New Roman"/>
        <family val="1"/>
      </rPr>
      <t>3</t>
    </r>
    <phoneticPr fontId="4"/>
  </si>
  <si>
    <t>汎用輸入一般炭</t>
    <phoneticPr fontId="4"/>
  </si>
  <si>
    <t>汎用輸入一般炭</t>
    <phoneticPr fontId="4"/>
  </si>
  <si>
    <t>わいた</t>
    <phoneticPr fontId="46"/>
  </si>
  <si>
    <r>
      <rPr>
        <sz val="10"/>
        <rFont val="ＭＳ Ｐ明朝"/>
        <family val="1"/>
        <charset val="128"/>
      </rPr>
      <t>苫小牧</t>
    </r>
    <rPh sb="0" eb="3">
      <t>トマコマイ</t>
    </rPh>
    <phoneticPr fontId="3"/>
  </si>
  <si>
    <t>夕張</t>
    <phoneticPr fontId="3"/>
  </si>
  <si>
    <t>燃料の燃焼分野（1.A）からの温室効果ガス排出量に関連する指標の推移</t>
    <rPh sb="0" eb="2">
      <t>ネンリョウ</t>
    </rPh>
    <rPh sb="3" eb="5">
      <t>ネンショウ</t>
    </rPh>
    <rPh sb="5" eb="7">
      <t>ブンヤ</t>
    </rPh>
    <rPh sb="15" eb="17">
      <t>オンシツ</t>
    </rPh>
    <rPh sb="17" eb="19">
      <t>コウカ</t>
    </rPh>
    <rPh sb="21" eb="23">
      <t>ハイシュツ</t>
    </rPh>
    <rPh sb="23" eb="24">
      <t>リョウ</t>
    </rPh>
    <rPh sb="25" eb="27">
      <t>カンレン</t>
    </rPh>
    <rPh sb="29" eb="31">
      <t>シヒョウ</t>
    </rPh>
    <rPh sb="32" eb="34">
      <t>スイイ</t>
    </rPh>
    <phoneticPr fontId="32"/>
  </si>
  <si>
    <t>鉱工業生産指数</t>
    <rPh sb="0" eb="3">
      <t>コウコウギョウ</t>
    </rPh>
    <rPh sb="3" eb="5">
      <t>セイサン</t>
    </rPh>
    <rPh sb="5" eb="7">
      <t>シスウ</t>
    </rPh>
    <phoneticPr fontId="6"/>
  </si>
  <si>
    <t>合計</t>
    <rPh sb="0" eb="2">
      <t>ゴウケイ</t>
    </rPh>
    <phoneticPr fontId="32"/>
  </si>
  <si>
    <t>関連ｻﾌﾞｶﾃｺﾞﾘｰ</t>
    <rPh sb="0" eb="2">
      <t>カンレン</t>
    </rPh>
    <phoneticPr fontId="32"/>
  </si>
  <si>
    <t>第三次産業
活動指数</t>
    <rPh sb="0" eb="3">
      <t>ダイサンジ</t>
    </rPh>
    <rPh sb="3" eb="5">
      <t>サンギョウ</t>
    </rPh>
    <rPh sb="6" eb="8">
      <t>カツドウ</t>
    </rPh>
    <rPh sb="8" eb="10">
      <t>シスウ</t>
    </rPh>
    <phoneticPr fontId="6"/>
  </si>
  <si>
    <t>$0434</t>
    <phoneticPr fontId="3"/>
  </si>
  <si>
    <r>
      <t>ガソリン(原油由来)</t>
    </r>
    <r>
      <rPr>
        <vertAlign val="superscript"/>
        <sz val="11"/>
        <rFont val="ＭＳ 明朝"/>
        <family val="1"/>
        <charset val="128"/>
      </rPr>
      <t>2)</t>
    </r>
    <rPh sb="5" eb="7">
      <t>ゲンユ</t>
    </rPh>
    <rPh sb="7" eb="9">
      <t>ユライ</t>
    </rPh>
    <phoneticPr fontId="3"/>
  </si>
  <si>
    <r>
      <t>軽油(原油由来)</t>
    </r>
    <r>
      <rPr>
        <vertAlign val="superscript"/>
        <sz val="11"/>
        <rFont val="ＭＳ 明朝"/>
        <family val="1"/>
        <charset val="128"/>
      </rPr>
      <t>2)</t>
    </r>
    <phoneticPr fontId="3"/>
  </si>
  <si>
    <r>
      <t>ガソリン(原油由来)</t>
    </r>
    <r>
      <rPr>
        <vertAlign val="superscript"/>
        <sz val="11"/>
        <rFont val="ＭＳ 明朝"/>
        <family val="1"/>
        <charset val="128"/>
      </rPr>
      <t>1)</t>
    </r>
    <rPh sb="5" eb="7">
      <t>ゲンユ</t>
    </rPh>
    <rPh sb="7" eb="9">
      <t>ユライ</t>
    </rPh>
    <phoneticPr fontId="3"/>
  </si>
  <si>
    <r>
      <t>軽油(原油由来)</t>
    </r>
    <r>
      <rPr>
        <vertAlign val="superscript"/>
        <sz val="11"/>
        <rFont val="ＭＳ 明朝"/>
        <family val="1"/>
        <charset val="128"/>
      </rPr>
      <t>1)</t>
    </r>
    <phoneticPr fontId="3"/>
  </si>
  <si>
    <r>
      <t>軽油(バイオマス考慮)</t>
    </r>
    <r>
      <rPr>
        <vertAlign val="superscript"/>
        <sz val="11"/>
        <rFont val="ＭＳ 明朝"/>
        <family val="1"/>
        <charset val="128"/>
      </rPr>
      <t>2)</t>
    </r>
    <phoneticPr fontId="3"/>
  </si>
  <si>
    <r>
      <t>ガソリン(バイオマス考慮)</t>
    </r>
    <r>
      <rPr>
        <vertAlign val="superscript"/>
        <sz val="11"/>
        <rFont val="ＭＳ 明朝"/>
        <family val="1"/>
        <charset val="128"/>
      </rPr>
      <t>2)</t>
    </r>
    <rPh sb="10" eb="12">
      <t>コウリョ</t>
    </rPh>
    <phoneticPr fontId="3"/>
  </si>
  <si>
    <r>
      <t>ガソリン(バイオマス考慮)</t>
    </r>
    <r>
      <rPr>
        <vertAlign val="superscript"/>
        <sz val="11"/>
        <rFont val="ＭＳ 明朝"/>
        <family val="1"/>
        <charset val="128"/>
      </rPr>
      <t>3)</t>
    </r>
    <rPh sb="10" eb="12">
      <t>コウリョ</t>
    </rPh>
    <phoneticPr fontId="3"/>
  </si>
  <si>
    <r>
      <t>軽油(バイオマス考慮)</t>
    </r>
    <r>
      <rPr>
        <vertAlign val="superscript"/>
        <sz val="11"/>
        <rFont val="ＭＳ 明朝"/>
        <family val="1"/>
        <charset val="128"/>
      </rPr>
      <t>3)</t>
    </r>
    <phoneticPr fontId="3"/>
  </si>
  <si>
    <r>
      <t xml:space="preserve">2) </t>
    </r>
    <r>
      <rPr>
        <sz val="11"/>
        <rFont val="ＭＳ Ｐ明朝"/>
        <family val="1"/>
        <charset val="128"/>
      </rPr>
      <t>レファレンスアプローチで使用。</t>
    </r>
    <rPh sb="15" eb="17">
      <t>シヨウ</t>
    </rPh>
    <phoneticPr fontId="4"/>
  </si>
  <si>
    <r>
      <t xml:space="preserve">3) </t>
    </r>
    <r>
      <rPr>
        <sz val="11"/>
        <rFont val="ＭＳ Ｐ明朝"/>
        <family val="1"/>
        <charset val="128"/>
      </rPr>
      <t>部門別アプローチで使用。</t>
    </r>
    <rPh sb="3" eb="5">
      <t>ブモン</t>
    </rPh>
    <rPh sb="5" eb="6">
      <t>ベツ</t>
    </rPh>
    <rPh sb="12" eb="14">
      <t>シヨウ</t>
    </rPh>
    <phoneticPr fontId="4"/>
  </si>
  <si>
    <r>
      <t xml:space="preserve">1) </t>
    </r>
    <r>
      <rPr>
        <sz val="11"/>
        <rFont val="ＭＳ Ｐ明朝"/>
        <family val="1"/>
        <charset val="128"/>
      </rPr>
      <t>レファレンスアプローチで使用。</t>
    </r>
    <rPh sb="15" eb="17">
      <t>シヨウ</t>
    </rPh>
    <phoneticPr fontId="4"/>
  </si>
  <si>
    <r>
      <t xml:space="preserve">2) </t>
    </r>
    <r>
      <rPr>
        <sz val="11"/>
        <rFont val="ＭＳ Ｐ明朝"/>
        <family val="1"/>
        <charset val="128"/>
      </rPr>
      <t>部門別アプローチで使用。</t>
    </r>
    <rPh sb="3" eb="5">
      <t>ブモン</t>
    </rPh>
    <rPh sb="5" eb="6">
      <t>ベツ</t>
    </rPh>
    <rPh sb="12" eb="14">
      <t>シヨウ</t>
    </rPh>
    <phoneticPr fontId="4"/>
  </si>
  <si>
    <t>最終電力消費</t>
    <rPh sb="0" eb="2">
      <t>サイシュウ</t>
    </rPh>
    <rPh sb="2" eb="4">
      <t>デンリョク</t>
    </rPh>
    <rPh sb="4" eb="6">
      <t>ショウヒ</t>
    </rPh>
    <phoneticPr fontId="6"/>
  </si>
  <si>
    <t>b. 自動車</t>
    <phoneticPr fontId="4"/>
  </si>
  <si>
    <t>b. 自動車</t>
    <phoneticPr fontId="4"/>
  </si>
  <si>
    <t>1.A.3.b. 
 自動車</t>
  </si>
  <si>
    <t>No.</t>
    <phoneticPr fontId="32"/>
  </si>
  <si>
    <r>
      <t>3) 2012</t>
    </r>
    <r>
      <rPr>
        <sz val="11"/>
        <rFont val="ＭＳ Ｐ明朝"/>
        <family val="1"/>
        <charset val="128"/>
      </rPr>
      <t>年度迄は</t>
    </r>
    <r>
      <rPr>
        <sz val="11"/>
        <rFont val="Century"/>
        <family val="1"/>
      </rPr>
      <t xml:space="preserve"> </t>
    </r>
    <r>
      <rPr>
        <sz val="11"/>
        <rFont val="ＭＳ Ｐ明朝"/>
        <family val="1"/>
        <charset val="128"/>
      </rPr>
      <t>気体は原則全て</t>
    </r>
    <r>
      <rPr>
        <sz val="11"/>
        <rFont val="Century"/>
        <family val="1"/>
      </rPr>
      <t xml:space="preserve"> 0</t>
    </r>
    <r>
      <rPr>
        <sz val="11"/>
        <rFont val="ＭＳ Ｐ明朝"/>
        <family val="1"/>
        <charset val="128"/>
      </rPr>
      <t>℃</t>
    </r>
    <r>
      <rPr>
        <sz val="11"/>
        <rFont val="Century"/>
        <family val="1"/>
      </rPr>
      <t>, 1</t>
    </r>
    <r>
      <rPr>
        <sz val="11"/>
        <rFont val="ＭＳ Ｐ明朝"/>
        <family val="1"/>
        <charset val="128"/>
      </rPr>
      <t>気圧</t>
    </r>
    <r>
      <rPr>
        <sz val="11"/>
        <rFont val="Century"/>
        <family val="1"/>
      </rPr>
      <t>(</t>
    </r>
    <r>
      <rPr>
        <sz val="11"/>
        <rFont val="ＭＳ Ｐ明朝"/>
        <family val="1"/>
        <charset val="128"/>
      </rPr>
      <t>ﾉﾙﾏﾙ状態</t>
    </r>
    <r>
      <rPr>
        <sz val="11"/>
        <rFont val="Century"/>
        <family val="1"/>
      </rPr>
      <t>)</t>
    </r>
    <r>
      <rPr>
        <sz val="11"/>
        <rFont val="ＭＳ Ｐ明朝"/>
        <family val="1"/>
        <charset val="128"/>
      </rPr>
      <t>、液体は常温、固体は全て｢有水有灰｣状態での数値を示す。</t>
    </r>
    <phoneticPr fontId="4"/>
  </si>
  <si>
    <r>
      <rPr>
        <sz val="11"/>
        <rFont val="ＭＳ Ｐ明朝"/>
        <family val="1"/>
        <charset val="128"/>
      </rPr>
      <t>　</t>
    </r>
    <r>
      <rPr>
        <sz val="11"/>
        <rFont val="Times New Roman"/>
        <family val="1"/>
      </rPr>
      <t xml:space="preserve"> 2013</t>
    </r>
    <r>
      <rPr>
        <sz val="11"/>
        <rFont val="ＭＳ Ｐ明朝"/>
        <family val="1"/>
        <charset val="128"/>
      </rPr>
      <t>年度以降は</t>
    </r>
    <r>
      <rPr>
        <sz val="11"/>
        <rFont val="Century"/>
        <family val="1"/>
      </rPr>
      <t xml:space="preserve"> </t>
    </r>
    <r>
      <rPr>
        <sz val="11"/>
        <rFont val="ＭＳ Ｐ明朝"/>
        <family val="1"/>
        <charset val="128"/>
      </rPr>
      <t>気体･液体は原則全て</t>
    </r>
    <r>
      <rPr>
        <sz val="11"/>
        <rFont val="Century"/>
        <family val="1"/>
      </rPr>
      <t xml:space="preserve"> 25</t>
    </r>
    <r>
      <rPr>
        <sz val="11"/>
        <rFont val="ＭＳ Ｐ明朝"/>
        <family val="1"/>
        <charset val="128"/>
      </rPr>
      <t>℃</t>
    </r>
    <r>
      <rPr>
        <sz val="11"/>
        <rFont val="Century"/>
        <family val="1"/>
      </rPr>
      <t xml:space="preserve">, 1 bar ( </t>
    </r>
    <r>
      <rPr>
        <sz val="11"/>
        <rFont val="ＭＳ Ｐ明朝"/>
        <family val="1"/>
        <charset val="128"/>
      </rPr>
      <t>標準環境状態</t>
    </r>
    <r>
      <rPr>
        <sz val="11"/>
        <rFont val="Century"/>
        <family val="1"/>
      </rPr>
      <t xml:space="preserve"> SATP)</t>
    </r>
    <r>
      <rPr>
        <sz val="11"/>
        <rFont val="ＭＳ Ｐ明朝"/>
        <family val="1"/>
        <charset val="128"/>
      </rPr>
      <t>、固体は全て｢有水･有灰｣状態での数値を示す。</t>
    </r>
    <phoneticPr fontId="4"/>
  </si>
  <si>
    <r>
      <t xml:space="preserve">1) </t>
    </r>
    <r>
      <rPr>
        <sz val="10"/>
        <rFont val="ＭＳ Ｐ明朝"/>
        <family val="1"/>
        <charset val="128"/>
      </rPr>
      <t>共通報告様式（</t>
    </r>
    <r>
      <rPr>
        <sz val="10"/>
        <rFont val="Times New Roman"/>
        <family val="1"/>
      </rPr>
      <t>CRF</t>
    </r>
    <r>
      <rPr>
        <sz val="10"/>
        <rFont val="ＭＳ Ｐ明朝"/>
        <family val="1"/>
        <charset val="128"/>
      </rPr>
      <t>）における燃料種区分</t>
    </r>
    <rPh sb="3" eb="5">
      <t>キョウツウ</t>
    </rPh>
    <rPh sb="5" eb="7">
      <t>ホウコク</t>
    </rPh>
    <rPh sb="7" eb="9">
      <t>ヨウシキ</t>
    </rPh>
    <rPh sb="18" eb="20">
      <t>ネンリョウ</t>
    </rPh>
    <rPh sb="20" eb="21">
      <t>シュ</t>
    </rPh>
    <rPh sb="21" eb="23">
      <t>クブン</t>
    </rPh>
    <phoneticPr fontId="4"/>
  </si>
  <si>
    <t>NO</t>
  </si>
  <si>
    <t>NE</t>
  </si>
  <si>
    <t>IE,NA</t>
  </si>
  <si>
    <t>表3-</t>
  </si>
  <si>
    <r>
      <rPr>
        <sz val="11"/>
        <rFont val="ＭＳ 明朝"/>
        <family val="1"/>
        <charset val="128"/>
      </rPr>
      <t>項目</t>
    </r>
    <rPh sb="0" eb="2">
      <t>コウモク</t>
    </rPh>
    <phoneticPr fontId="32"/>
  </si>
  <si>
    <r>
      <rPr>
        <sz val="11"/>
        <rFont val="ＭＳ 明朝"/>
        <family val="1"/>
        <charset val="128"/>
      </rPr>
      <t>離着陸回</t>
    </r>
    <r>
      <rPr>
        <sz val="11"/>
        <rFont val="ＭＳ 明朝"/>
        <family val="1"/>
        <charset val="128"/>
      </rPr>
      <t>数</t>
    </r>
    <rPh sb="0" eb="3">
      <t>リチャクリク</t>
    </rPh>
    <rPh sb="3" eb="4">
      <t>カイ</t>
    </rPh>
    <rPh sb="4" eb="5">
      <t>スウ</t>
    </rPh>
    <phoneticPr fontId="32"/>
  </si>
  <si>
    <r>
      <rPr>
        <sz val="11"/>
        <rFont val="ＭＳ 明朝"/>
        <family val="1"/>
        <charset val="128"/>
      </rPr>
      <t>千回</t>
    </r>
    <rPh sb="0" eb="1">
      <t>セン</t>
    </rPh>
    <rPh sb="1" eb="2">
      <t>カイ</t>
    </rPh>
    <phoneticPr fontId="32"/>
  </si>
  <si>
    <r>
      <rPr>
        <sz val="11"/>
        <rFont val="ＭＳ 明朝"/>
        <family val="1"/>
        <charset val="128"/>
      </rPr>
      <t>ジェット燃料巡航時消費量</t>
    </r>
    <rPh sb="4" eb="6">
      <t>ネンリョウ</t>
    </rPh>
    <rPh sb="6" eb="8">
      <t>ジュンコウ</t>
    </rPh>
    <rPh sb="8" eb="9">
      <t>ジ</t>
    </rPh>
    <rPh sb="9" eb="12">
      <t>ショウヒリョウ</t>
    </rPh>
    <phoneticPr fontId="32"/>
  </si>
  <si>
    <t>1000 kl</t>
    <phoneticPr fontId="32"/>
  </si>
  <si>
    <r>
      <rPr>
        <sz val="11"/>
        <rFont val="ＭＳ 明朝"/>
        <family val="1"/>
        <charset val="128"/>
      </rPr>
      <t>航空ガソリン消費量</t>
    </r>
    <rPh sb="0" eb="2">
      <t>コウクウ</t>
    </rPh>
    <rPh sb="6" eb="9">
      <t>ショウヒリョウ</t>
    </rPh>
    <phoneticPr fontId="32"/>
  </si>
  <si>
    <t>1000 kl</t>
    <phoneticPr fontId="32"/>
  </si>
  <si>
    <t>ジェット機の主な機種別の離着陸回数（2001年度以降）（単位：千回）</t>
    <rPh sb="4" eb="5">
      <t>キ</t>
    </rPh>
    <rPh sb="6" eb="7">
      <t>オモ</t>
    </rPh>
    <rPh sb="8" eb="10">
      <t>キシュ</t>
    </rPh>
    <rPh sb="10" eb="11">
      <t>ベツ</t>
    </rPh>
    <rPh sb="12" eb="13">
      <t>リ</t>
    </rPh>
    <rPh sb="13" eb="14">
      <t>チャク</t>
    </rPh>
    <rPh sb="15" eb="17">
      <t>カイスウ</t>
    </rPh>
    <rPh sb="22" eb="23">
      <t>ネン</t>
    </rPh>
    <rPh sb="23" eb="24">
      <t>ド</t>
    </rPh>
    <rPh sb="24" eb="26">
      <t>イコウ</t>
    </rPh>
    <rPh sb="28" eb="30">
      <t>タンイ</t>
    </rPh>
    <rPh sb="31" eb="33">
      <t>センカイ</t>
    </rPh>
    <phoneticPr fontId="32"/>
  </si>
  <si>
    <t>機種</t>
    <rPh sb="0" eb="2">
      <t>キシュ</t>
    </rPh>
    <phoneticPr fontId="32"/>
  </si>
  <si>
    <t>B737-300/400/500</t>
    <phoneticPr fontId="32"/>
  </si>
  <si>
    <t>B737-800</t>
    <phoneticPr fontId="32"/>
  </si>
  <si>
    <t>B747SR</t>
    <phoneticPr fontId="32"/>
  </si>
  <si>
    <t>B747-400</t>
    <phoneticPr fontId="32"/>
  </si>
  <si>
    <t>B767-300</t>
    <phoneticPr fontId="32"/>
  </si>
  <si>
    <t>B777-200/300</t>
    <phoneticPr fontId="32"/>
  </si>
  <si>
    <t>A320</t>
    <phoneticPr fontId="32"/>
  </si>
  <si>
    <r>
      <rPr>
        <sz val="11"/>
        <rFont val="ＭＳ 明朝"/>
        <family val="1"/>
        <charset val="128"/>
      </rPr>
      <t>自動車</t>
    </r>
    <r>
      <rPr>
        <sz val="11"/>
        <rFont val="Times New Roman"/>
        <family val="1"/>
      </rPr>
      <t>CH4</t>
    </r>
    <r>
      <rPr>
        <sz val="11"/>
        <rFont val="ＭＳ 明朝"/>
        <family val="1"/>
        <charset val="128"/>
      </rPr>
      <t>排出係数（</t>
    </r>
    <r>
      <rPr>
        <sz val="11"/>
        <rFont val="Times New Roman"/>
        <family val="1"/>
      </rPr>
      <t>mg-CH4/km</t>
    </r>
    <r>
      <rPr>
        <sz val="11"/>
        <rFont val="ＭＳ 明朝"/>
        <family val="1"/>
        <charset val="128"/>
      </rPr>
      <t>）</t>
    </r>
    <rPh sb="0" eb="3">
      <t>ジドウシャ</t>
    </rPh>
    <phoneticPr fontId="32"/>
  </si>
  <si>
    <r>
      <rPr>
        <sz val="11"/>
        <rFont val="ＭＳ 明朝"/>
        <family val="1"/>
        <charset val="128"/>
      </rPr>
      <t>燃料種</t>
    </r>
    <rPh sb="0" eb="2">
      <t>ネンリョウ</t>
    </rPh>
    <rPh sb="2" eb="3">
      <t>シュ</t>
    </rPh>
    <phoneticPr fontId="32"/>
  </si>
  <si>
    <r>
      <rPr>
        <sz val="11"/>
        <rFont val="ＭＳ 明朝"/>
        <family val="1"/>
        <charset val="128"/>
      </rPr>
      <t>車種</t>
    </r>
    <rPh sb="0" eb="2">
      <t>シャシュシュ</t>
    </rPh>
    <phoneticPr fontId="32"/>
  </si>
  <si>
    <r>
      <rPr>
        <sz val="11"/>
        <rFont val="ＭＳ 明朝"/>
        <family val="1"/>
        <charset val="128"/>
      </rPr>
      <t>軽乗用車</t>
    </r>
    <rPh sb="3" eb="4">
      <t>シャ</t>
    </rPh>
    <phoneticPr fontId="32"/>
  </si>
  <si>
    <r>
      <rPr>
        <sz val="11"/>
        <rFont val="ＭＳ 明朝"/>
        <family val="1"/>
        <charset val="128"/>
      </rPr>
      <t>乗用車（</t>
    </r>
    <r>
      <rPr>
        <sz val="11"/>
        <rFont val="Times New Roman"/>
        <family val="1"/>
      </rPr>
      <t>LPG</t>
    </r>
    <r>
      <rPr>
        <sz val="11"/>
        <rFont val="ＭＳ 明朝"/>
        <family val="1"/>
        <charset val="128"/>
      </rPr>
      <t>含む）</t>
    </r>
    <rPh sb="2" eb="3">
      <t>シャ</t>
    </rPh>
    <rPh sb="7" eb="8">
      <t>フク</t>
    </rPh>
    <phoneticPr fontId="32"/>
  </si>
  <si>
    <r>
      <rPr>
        <sz val="11"/>
        <rFont val="ＭＳ 明朝"/>
        <family val="1"/>
        <charset val="128"/>
      </rPr>
      <t>バス</t>
    </r>
  </si>
  <si>
    <r>
      <rPr>
        <sz val="11"/>
        <rFont val="ＭＳ 明朝"/>
        <family val="1"/>
        <charset val="128"/>
      </rPr>
      <t>ガソリン</t>
    </r>
    <phoneticPr fontId="32"/>
  </si>
  <si>
    <r>
      <rPr>
        <sz val="11"/>
        <rFont val="ＭＳ 明朝"/>
        <family val="1"/>
        <charset val="128"/>
      </rPr>
      <t>軽貨物車</t>
    </r>
    <rPh sb="0" eb="1">
      <t>ケイ</t>
    </rPh>
    <rPh sb="1" eb="3">
      <t>カモツ</t>
    </rPh>
    <rPh sb="3" eb="4">
      <t>シャ</t>
    </rPh>
    <phoneticPr fontId="32"/>
  </si>
  <si>
    <r>
      <rPr>
        <sz val="11"/>
        <rFont val="ＭＳ 明朝"/>
        <family val="1"/>
        <charset val="128"/>
      </rPr>
      <t>小型貨物車</t>
    </r>
    <rPh sb="0" eb="2">
      <t>コガタ</t>
    </rPh>
    <rPh sb="2" eb="4">
      <t>カモツ</t>
    </rPh>
    <rPh sb="4" eb="5">
      <t>シャ</t>
    </rPh>
    <phoneticPr fontId="32"/>
  </si>
  <si>
    <r>
      <rPr>
        <sz val="11"/>
        <rFont val="ＭＳ 明朝"/>
        <family val="1"/>
        <charset val="128"/>
      </rPr>
      <t>普通貨物車</t>
    </r>
    <rPh sb="0" eb="2">
      <t>フツウ</t>
    </rPh>
    <rPh sb="2" eb="4">
      <t>カモツ</t>
    </rPh>
    <rPh sb="4" eb="5">
      <t>シャ</t>
    </rPh>
    <phoneticPr fontId="32"/>
  </si>
  <si>
    <r>
      <rPr>
        <sz val="11"/>
        <rFont val="ＭＳ 明朝"/>
        <family val="1"/>
        <charset val="128"/>
      </rPr>
      <t>特種用途車</t>
    </r>
    <rPh sb="0" eb="2">
      <t>トクシュ</t>
    </rPh>
    <rPh sb="2" eb="4">
      <t>ヨウト</t>
    </rPh>
    <rPh sb="4" eb="5">
      <t>シャ</t>
    </rPh>
    <phoneticPr fontId="21"/>
  </si>
  <si>
    <r>
      <rPr>
        <sz val="11"/>
        <rFont val="ＭＳ 明朝"/>
        <family val="1"/>
        <charset val="128"/>
      </rPr>
      <t>乗用車</t>
    </r>
    <rPh sb="0" eb="1">
      <t>ジョウ</t>
    </rPh>
    <rPh sb="1" eb="2">
      <t>ヨウ</t>
    </rPh>
    <rPh sb="2" eb="3">
      <t>シャ</t>
    </rPh>
    <phoneticPr fontId="32"/>
  </si>
  <si>
    <r>
      <rPr>
        <sz val="11"/>
        <rFont val="ＭＳ 明朝"/>
        <family val="1"/>
        <charset val="128"/>
      </rPr>
      <t>軽油</t>
    </r>
    <rPh sb="0" eb="2">
      <t>ケイユ</t>
    </rPh>
    <phoneticPr fontId="32"/>
  </si>
  <si>
    <r>
      <rPr>
        <sz val="11"/>
        <rFont val="ＭＳ 明朝"/>
        <family val="1"/>
        <charset val="128"/>
      </rPr>
      <t>天然ガス</t>
    </r>
    <rPh sb="0" eb="2">
      <t>テンネン</t>
    </rPh>
    <phoneticPr fontId="32"/>
  </si>
  <si>
    <t>貨物車</t>
    <rPh sb="0" eb="2">
      <t>カモツ</t>
    </rPh>
    <rPh sb="2" eb="3">
      <t>シャ</t>
    </rPh>
    <phoneticPr fontId="21"/>
  </si>
  <si>
    <t xml:space="preserve"> </t>
    <phoneticPr fontId="32"/>
  </si>
  <si>
    <r>
      <rPr>
        <sz val="11"/>
        <rFont val="ＭＳ 明朝"/>
        <family val="1"/>
        <charset val="128"/>
      </rPr>
      <t>自動車</t>
    </r>
    <r>
      <rPr>
        <sz val="11"/>
        <rFont val="Times New Roman"/>
        <family val="1"/>
      </rPr>
      <t>N2O</t>
    </r>
    <r>
      <rPr>
        <sz val="11"/>
        <rFont val="ＭＳ 明朝"/>
        <family val="1"/>
        <charset val="128"/>
      </rPr>
      <t>排出係数（</t>
    </r>
    <r>
      <rPr>
        <sz val="11"/>
        <rFont val="Times New Roman"/>
        <family val="1"/>
      </rPr>
      <t>mg-N2O/km</t>
    </r>
    <r>
      <rPr>
        <sz val="11"/>
        <rFont val="ＭＳ 明朝"/>
        <family val="1"/>
        <charset val="128"/>
      </rPr>
      <t>）</t>
    </r>
    <rPh sb="0" eb="3">
      <t>ジドウシャ</t>
    </rPh>
    <rPh sb="6" eb="10">
      <t>ハイシュツケイスウ</t>
    </rPh>
    <phoneticPr fontId="32"/>
  </si>
  <si>
    <r>
      <rPr>
        <sz val="11"/>
        <rFont val="ＭＳ 明朝"/>
        <family val="1"/>
        <charset val="128"/>
      </rPr>
      <t>ガソリン</t>
    </r>
    <phoneticPr fontId="32"/>
  </si>
  <si>
    <r>
      <rPr>
        <sz val="11"/>
        <rFont val="ＭＳ 明朝"/>
        <family val="1"/>
        <charset val="128"/>
      </rPr>
      <t>燃料種</t>
    </r>
  </si>
  <si>
    <r>
      <rPr>
        <sz val="11"/>
        <rFont val="ＭＳ 明朝"/>
        <family val="1"/>
        <charset val="128"/>
      </rPr>
      <t>車種</t>
    </r>
  </si>
  <si>
    <r>
      <rPr>
        <sz val="11"/>
        <rFont val="ＭＳ 明朝"/>
        <family val="1"/>
        <charset val="128"/>
      </rPr>
      <t>乗用車</t>
    </r>
    <rPh sb="2" eb="3">
      <t>シャ</t>
    </rPh>
    <phoneticPr fontId="32"/>
  </si>
  <si>
    <r>
      <rPr>
        <sz val="11"/>
        <rFont val="ＭＳ 明朝"/>
        <family val="1"/>
        <charset val="128"/>
      </rPr>
      <t>ガソリン</t>
    </r>
    <phoneticPr fontId="32"/>
  </si>
  <si>
    <t>LPG</t>
    <phoneticPr fontId="32"/>
  </si>
  <si>
    <r>
      <rPr>
        <sz val="11"/>
        <rFont val="ＭＳ 明朝"/>
        <family val="1"/>
        <charset val="128"/>
      </rPr>
      <t>乗用車</t>
    </r>
    <rPh sb="0" eb="2">
      <t>ジョウヨウ</t>
    </rPh>
    <rPh sb="2" eb="3">
      <t>シャ</t>
    </rPh>
    <phoneticPr fontId="32"/>
  </si>
  <si>
    <t>活動量</t>
    <rPh sb="0" eb="2">
      <t>カツドウ</t>
    </rPh>
    <rPh sb="2" eb="3">
      <t>リョウ</t>
    </rPh>
    <phoneticPr fontId="32"/>
  </si>
  <si>
    <t>規制対応</t>
    <rPh sb="0" eb="2">
      <t>キセイ</t>
    </rPh>
    <rPh sb="2" eb="4">
      <t>タイオウ</t>
    </rPh>
    <phoneticPr fontId="32"/>
  </si>
  <si>
    <r>
      <rPr>
        <sz val="11"/>
        <rFont val="ＭＳ 明朝"/>
        <family val="1"/>
        <charset val="128"/>
      </rPr>
      <t>原付一種</t>
    </r>
    <rPh sb="0" eb="2">
      <t>ゲンツキ</t>
    </rPh>
    <rPh sb="2" eb="4">
      <t>イッシュ</t>
    </rPh>
    <phoneticPr fontId="32"/>
  </si>
  <si>
    <t>対応車</t>
    <rPh sb="0" eb="2">
      <t>タイオウ</t>
    </rPh>
    <rPh sb="2" eb="3">
      <t>シャ</t>
    </rPh>
    <phoneticPr fontId="32"/>
  </si>
  <si>
    <t>NO</t>
    <phoneticPr fontId="32"/>
  </si>
  <si>
    <t>NO</t>
    <phoneticPr fontId="32"/>
  </si>
  <si>
    <t>NO</t>
    <phoneticPr fontId="32"/>
  </si>
  <si>
    <t>NO</t>
    <phoneticPr fontId="32"/>
  </si>
  <si>
    <t>未対応車</t>
    <rPh sb="0" eb="1">
      <t>ミ</t>
    </rPh>
    <rPh sb="1" eb="3">
      <t>タイオウ</t>
    </rPh>
    <rPh sb="3" eb="4">
      <t>シャ</t>
    </rPh>
    <phoneticPr fontId="32"/>
  </si>
  <si>
    <r>
      <rPr>
        <sz val="11"/>
        <rFont val="ＭＳ 明朝"/>
        <family val="1"/>
        <charset val="128"/>
      </rPr>
      <t>原付二種</t>
    </r>
    <phoneticPr fontId="32"/>
  </si>
  <si>
    <t>NO</t>
    <phoneticPr fontId="32"/>
  </si>
  <si>
    <t>走行量</t>
    <rPh sb="0" eb="3">
      <t>ソウコウリョウ</t>
    </rPh>
    <phoneticPr fontId="32"/>
  </si>
  <si>
    <r>
      <rPr>
        <sz val="11"/>
        <rFont val="ＭＳ 明朝"/>
        <family val="1"/>
        <charset val="128"/>
      </rPr>
      <t>百万台</t>
    </r>
    <r>
      <rPr>
        <sz val="11"/>
        <rFont val="Times New Roman"/>
        <family val="1"/>
      </rPr>
      <t>km</t>
    </r>
    <rPh sb="0" eb="2">
      <t>ヒャクマン</t>
    </rPh>
    <rPh sb="2" eb="3">
      <t>ダイ</t>
    </rPh>
    <phoneticPr fontId="32"/>
  </si>
  <si>
    <r>
      <rPr>
        <sz val="11"/>
        <rFont val="ＭＳ 明朝"/>
        <family val="1"/>
        <charset val="128"/>
      </rPr>
      <t>軽二輪</t>
    </r>
    <phoneticPr fontId="32"/>
  </si>
  <si>
    <t>NO</t>
    <phoneticPr fontId="32"/>
  </si>
  <si>
    <r>
      <rPr>
        <sz val="11"/>
        <rFont val="ＭＳ 明朝"/>
        <family val="1"/>
        <charset val="128"/>
      </rPr>
      <t>小型二輪</t>
    </r>
    <phoneticPr fontId="32"/>
  </si>
  <si>
    <r>
      <rPr>
        <sz val="11"/>
        <rFont val="ＭＳ 明朝"/>
        <family val="1"/>
        <charset val="128"/>
      </rPr>
      <t>原付二種</t>
    </r>
    <phoneticPr fontId="32"/>
  </si>
  <si>
    <t>NO</t>
    <phoneticPr fontId="32"/>
  </si>
  <si>
    <t>始動回数</t>
    <rPh sb="0" eb="2">
      <t>シドウ</t>
    </rPh>
    <rPh sb="2" eb="4">
      <t>カイスウ</t>
    </rPh>
    <phoneticPr fontId="32"/>
  </si>
  <si>
    <t>百万回</t>
    <rPh sb="0" eb="2">
      <t>ヒャクマン</t>
    </rPh>
    <rPh sb="2" eb="3">
      <t>カイ</t>
    </rPh>
    <phoneticPr fontId="32"/>
  </si>
  <si>
    <r>
      <rPr>
        <sz val="11"/>
        <rFont val="ＭＳ 明朝"/>
        <family val="1"/>
        <charset val="128"/>
      </rPr>
      <t>軽二輪</t>
    </r>
    <phoneticPr fontId="32"/>
  </si>
  <si>
    <r>
      <rPr>
        <sz val="11"/>
        <rFont val="ＭＳ 明朝"/>
        <family val="1"/>
        <charset val="128"/>
      </rPr>
      <t>小型二輪</t>
    </r>
    <phoneticPr fontId="32"/>
  </si>
  <si>
    <t>軽油</t>
    <rPh sb="0" eb="2">
      <t>ケイユ</t>
    </rPh>
    <phoneticPr fontId="32"/>
  </si>
  <si>
    <r>
      <rPr>
        <sz val="11"/>
        <rFont val="ＭＳ Ｐ明朝"/>
        <family val="1"/>
        <charset val="128"/>
      </rPr>
      <t>千</t>
    </r>
    <r>
      <rPr>
        <sz val="11"/>
        <rFont val="Times New Roman"/>
        <family val="1"/>
      </rPr>
      <t>kl</t>
    </r>
    <rPh sb="0" eb="1">
      <t>セン</t>
    </rPh>
    <phoneticPr fontId="32"/>
  </si>
  <si>
    <t>石炭</t>
    <rPh sb="0" eb="2">
      <t>セキタン</t>
    </rPh>
    <phoneticPr fontId="32"/>
  </si>
  <si>
    <t>kt</t>
    <phoneticPr fontId="32"/>
  </si>
  <si>
    <r>
      <t>A</t>
    </r>
    <r>
      <rPr>
        <sz val="11"/>
        <rFont val="ＭＳ 明朝"/>
        <family val="1"/>
        <charset val="128"/>
      </rPr>
      <t>重油</t>
    </r>
    <rPh sb="1" eb="3">
      <t>ジュウユ</t>
    </rPh>
    <phoneticPr fontId="32"/>
  </si>
  <si>
    <r>
      <t>B</t>
    </r>
    <r>
      <rPr>
        <sz val="11"/>
        <rFont val="ＭＳ 明朝"/>
        <family val="1"/>
        <charset val="128"/>
      </rPr>
      <t>重油</t>
    </r>
    <rPh sb="1" eb="3">
      <t>ジュウユ</t>
    </rPh>
    <phoneticPr fontId="32"/>
  </si>
  <si>
    <r>
      <t>C</t>
    </r>
    <r>
      <rPr>
        <sz val="11"/>
        <rFont val="ＭＳ 明朝"/>
        <family val="1"/>
        <charset val="128"/>
      </rPr>
      <t>重油</t>
    </r>
    <rPh sb="1" eb="3">
      <t>ジュウユ</t>
    </rPh>
    <phoneticPr fontId="32"/>
  </si>
  <si>
    <r>
      <rPr>
        <sz val="11"/>
        <rFont val="ＭＳ Ｐ明朝"/>
        <family val="1"/>
        <charset val="128"/>
      </rPr>
      <t>表</t>
    </r>
    <r>
      <rPr>
        <sz val="11"/>
        <rFont val="Times New Roman"/>
        <family val="1"/>
      </rPr>
      <t>3-</t>
    </r>
    <phoneticPr fontId="32"/>
  </si>
  <si>
    <t>乗用車（含ハイブリッド車）</t>
    <rPh sb="2" eb="3">
      <t>シャ</t>
    </rPh>
    <rPh sb="4" eb="5">
      <t>フク</t>
    </rPh>
    <rPh sb="11" eb="12">
      <t>シャ</t>
    </rPh>
    <phoneticPr fontId="32"/>
  </si>
  <si>
    <r>
      <rPr>
        <sz val="11"/>
        <rFont val="ＭＳ 明朝"/>
        <family val="1"/>
        <charset val="128"/>
      </rPr>
      <t>ガソリン</t>
    </r>
    <phoneticPr fontId="32"/>
  </si>
  <si>
    <t>全車種</t>
    <rPh sb="0" eb="3">
      <t>ゼンシャシュ</t>
    </rPh>
    <phoneticPr fontId="32"/>
  </si>
  <si>
    <r>
      <rPr>
        <sz val="11"/>
        <rFont val="ＭＳ 明朝"/>
        <family val="1"/>
        <charset val="128"/>
      </rPr>
      <t>ガソリン</t>
    </r>
    <phoneticPr fontId="32"/>
  </si>
  <si>
    <t>LPG</t>
    <phoneticPr fontId="32"/>
  </si>
  <si>
    <t>LPG</t>
    <phoneticPr fontId="32"/>
  </si>
  <si>
    <t>NO</t>
    <phoneticPr fontId="32"/>
  </si>
  <si>
    <r>
      <rPr>
        <sz val="11"/>
        <rFont val="ＭＳ Ｐ明朝"/>
        <family val="1"/>
        <charset val="128"/>
      </rPr>
      <t>表</t>
    </r>
    <r>
      <rPr>
        <sz val="11"/>
        <rFont val="Times New Roman"/>
        <family val="1"/>
      </rPr>
      <t>3-</t>
    </r>
    <phoneticPr fontId="32"/>
  </si>
  <si>
    <r>
      <t>バス</t>
    </r>
    <r>
      <rPr>
        <vertAlign val="superscript"/>
        <sz val="11"/>
        <rFont val="ＭＳ 明朝"/>
        <family val="1"/>
        <charset val="128"/>
      </rPr>
      <t>（注1）</t>
    </r>
    <rPh sb="3" eb="4">
      <t>チュウ</t>
    </rPh>
    <phoneticPr fontId="32"/>
  </si>
  <si>
    <r>
      <t>小型貨物車</t>
    </r>
    <r>
      <rPr>
        <vertAlign val="superscript"/>
        <sz val="11"/>
        <rFont val="ＭＳ 明朝"/>
        <family val="1"/>
        <charset val="128"/>
      </rPr>
      <t>（注2）</t>
    </r>
    <rPh sb="0" eb="2">
      <t>コガタ</t>
    </rPh>
    <rPh sb="2" eb="4">
      <t>カモツ</t>
    </rPh>
    <rPh sb="4" eb="5">
      <t>シャ</t>
    </rPh>
    <rPh sb="6" eb="7">
      <t>チュウ</t>
    </rPh>
    <phoneticPr fontId="32"/>
  </si>
  <si>
    <t>IE</t>
    <phoneticPr fontId="32"/>
  </si>
  <si>
    <t>IE</t>
    <phoneticPr fontId="32"/>
  </si>
  <si>
    <t>IE</t>
    <phoneticPr fontId="32"/>
  </si>
  <si>
    <t>IE</t>
    <phoneticPr fontId="32"/>
  </si>
  <si>
    <t>IE</t>
    <phoneticPr fontId="32"/>
  </si>
  <si>
    <t>IE</t>
    <phoneticPr fontId="32"/>
  </si>
  <si>
    <t>IE</t>
    <phoneticPr fontId="32"/>
  </si>
  <si>
    <t>IE</t>
    <phoneticPr fontId="32"/>
  </si>
  <si>
    <r>
      <t>全車種</t>
    </r>
    <r>
      <rPr>
        <vertAlign val="superscript"/>
        <sz val="11"/>
        <rFont val="ＭＳ 明朝"/>
        <family val="1"/>
        <charset val="128"/>
      </rPr>
      <t>（注3）</t>
    </r>
    <rPh sb="0" eb="3">
      <t>ゼンシャシュ</t>
    </rPh>
    <rPh sb="4" eb="5">
      <t>チュウ</t>
    </rPh>
    <phoneticPr fontId="32"/>
  </si>
  <si>
    <r>
      <rPr>
        <sz val="10"/>
        <rFont val="ＭＳ 明朝"/>
        <family val="1"/>
        <charset val="128"/>
      </rPr>
      <t>注記</t>
    </r>
    <r>
      <rPr>
        <sz val="10"/>
        <rFont val="Times New Roman"/>
        <family val="1"/>
      </rPr>
      <t xml:space="preserve"> 1</t>
    </r>
    <r>
      <rPr>
        <sz val="10"/>
        <rFont val="ＭＳ 明朝"/>
        <family val="1"/>
        <charset val="128"/>
      </rPr>
      <t>：</t>
    </r>
    <r>
      <rPr>
        <sz val="10"/>
        <rFont val="Times New Roman"/>
        <family val="1"/>
      </rPr>
      <t>2010</t>
    </r>
    <r>
      <rPr>
        <sz val="10"/>
        <rFont val="ＭＳ 明朝"/>
        <family val="1"/>
        <charset val="128"/>
      </rPr>
      <t>年度以降は営業用旅客の乗用車、及び自家用旅客の特種用途車を含む</t>
    </r>
    <rPh sb="0" eb="2">
      <t>チュウキ</t>
    </rPh>
    <rPh sb="9" eb="10">
      <t>ネン</t>
    </rPh>
    <rPh sb="10" eb="11">
      <t>ド</t>
    </rPh>
    <rPh sb="11" eb="13">
      <t>イコウ</t>
    </rPh>
    <rPh sb="34" eb="36">
      <t>ヨウト</t>
    </rPh>
    <rPh sb="38" eb="39">
      <t>フク</t>
    </rPh>
    <phoneticPr fontId="32"/>
  </si>
  <si>
    <r>
      <rPr>
        <sz val="10"/>
        <rFont val="ＭＳ 明朝"/>
        <family val="1"/>
        <charset val="128"/>
      </rPr>
      <t>　　</t>
    </r>
    <r>
      <rPr>
        <sz val="10"/>
        <rFont val="Times New Roman"/>
        <family val="1"/>
      </rPr>
      <t xml:space="preserve"> 2</t>
    </r>
    <r>
      <rPr>
        <sz val="10"/>
        <rFont val="ＭＳ 明朝"/>
        <family val="1"/>
        <charset val="128"/>
      </rPr>
      <t>：</t>
    </r>
    <r>
      <rPr>
        <sz val="10"/>
        <rFont val="Times New Roman"/>
        <family val="1"/>
      </rPr>
      <t>2010</t>
    </r>
    <r>
      <rPr>
        <sz val="10"/>
        <rFont val="ＭＳ 明朝"/>
        <family val="1"/>
        <charset val="128"/>
      </rPr>
      <t>年度以降は普通貨物車、及び営業用貨物の特種用途車を含む</t>
    </r>
    <rPh sb="9" eb="10">
      <t>ネン</t>
    </rPh>
    <rPh sb="10" eb="11">
      <t>ド</t>
    </rPh>
    <rPh sb="11" eb="13">
      <t>イコウ</t>
    </rPh>
    <rPh sb="14" eb="16">
      <t>フツウ</t>
    </rPh>
    <rPh sb="16" eb="19">
      <t>カモツシャ</t>
    </rPh>
    <rPh sb="20" eb="21">
      <t>オヨ</t>
    </rPh>
    <rPh sb="22" eb="25">
      <t>エイギョウヨウ</t>
    </rPh>
    <rPh sb="25" eb="27">
      <t>カモツ</t>
    </rPh>
    <rPh sb="28" eb="30">
      <t>トクシュ</t>
    </rPh>
    <rPh sb="30" eb="32">
      <t>ヨウト</t>
    </rPh>
    <rPh sb="32" eb="33">
      <t>シャ</t>
    </rPh>
    <rPh sb="34" eb="35">
      <t>フク</t>
    </rPh>
    <phoneticPr fontId="32"/>
  </si>
  <si>
    <r>
      <rPr>
        <sz val="10"/>
        <rFont val="ＭＳ 明朝"/>
        <family val="1"/>
        <charset val="128"/>
      </rPr>
      <t>　　</t>
    </r>
    <r>
      <rPr>
        <sz val="10"/>
        <rFont val="Times New Roman"/>
        <family val="1"/>
      </rPr>
      <t xml:space="preserve"> 3</t>
    </r>
    <r>
      <rPr>
        <sz val="10"/>
        <rFont val="ＭＳ 明朝"/>
        <family val="1"/>
        <charset val="128"/>
      </rPr>
      <t>：</t>
    </r>
    <r>
      <rPr>
        <sz val="10"/>
        <rFont val="Times New Roman"/>
        <family val="1"/>
      </rPr>
      <t>2009</t>
    </r>
    <r>
      <rPr>
        <sz val="10"/>
        <rFont val="ＭＳ 明朝"/>
        <family val="1"/>
        <charset val="128"/>
      </rPr>
      <t>年</t>
    </r>
    <r>
      <rPr>
        <sz val="10"/>
        <rFont val="ＭＳ Ｐ明朝"/>
        <family val="1"/>
        <charset val="128"/>
      </rPr>
      <t>度以前は燃料消費量の統計データがなく、</t>
    </r>
    <r>
      <rPr>
        <sz val="10"/>
        <rFont val="Times New Roman"/>
        <family val="1"/>
      </rPr>
      <t>2010</t>
    </r>
    <r>
      <rPr>
        <sz val="10"/>
        <rFont val="ＭＳ Ｐ明朝"/>
        <family val="1"/>
        <charset val="128"/>
      </rPr>
      <t>年度値と同じとした</t>
    </r>
    <rPh sb="9" eb="10">
      <t>ネン</t>
    </rPh>
    <rPh sb="10" eb="11">
      <t>ド</t>
    </rPh>
    <rPh sb="11" eb="13">
      <t>イゼン</t>
    </rPh>
    <rPh sb="14" eb="16">
      <t>ネンリョウ</t>
    </rPh>
    <rPh sb="16" eb="19">
      <t>ショウヒリョウ</t>
    </rPh>
    <rPh sb="20" eb="22">
      <t>トウケイ</t>
    </rPh>
    <rPh sb="33" eb="34">
      <t>ネン</t>
    </rPh>
    <rPh sb="34" eb="35">
      <t>ド</t>
    </rPh>
    <rPh sb="35" eb="36">
      <t>チ</t>
    </rPh>
    <rPh sb="37" eb="38">
      <t>オナ</t>
    </rPh>
    <phoneticPr fontId="32"/>
  </si>
  <si>
    <r>
      <rPr>
        <sz val="10"/>
        <rFont val="ＭＳ Ｐ明朝"/>
        <family val="1"/>
        <charset val="128"/>
      </rPr>
      <t>表</t>
    </r>
    <r>
      <rPr>
        <sz val="10"/>
        <rFont val="Times New Roman"/>
        <family val="1"/>
      </rPr>
      <t>3-2</t>
    </r>
    <rPh sb="0" eb="1">
      <t>ヒョウ</t>
    </rPh>
    <phoneticPr fontId="32"/>
  </si>
  <si>
    <r>
      <rPr>
        <sz val="10"/>
        <rFont val="ＭＳ Ｐ明朝"/>
        <family val="1"/>
        <charset val="128"/>
      </rPr>
      <t>表</t>
    </r>
    <r>
      <rPr>
        <sz val="10"/>
        <rFont val="Times New Roman"/>
        <family val="1"/>
      </rPr>
      <t>3-3</t>
    </r>
    <rPh sb="0" eb="1">
      <t>ヒョウ</t>
    </rPh>
    <phoneticPr fontId="32"/>
  </si>
  <si>
    <t>3</t>
    <phoneticPr fontId="3"/>
  </si>
  <si>
    <t>2</t>
    <phoneticPr fontId="3"/>
  </si>
  <si>
    <t>5</t>
    <phoneticPr fontId="3"/>
  </si>
  <si>
    <t>航空機からの排出の算定に使用する活動量</t>
    <rPh sb="9" eb="11">
      <t>サンテイ</t>
    </rPh>
    <rPh sb="12" eb="14">
      <t>シヨウ</t>
    </rPh>
    <rPh sb="16" eb="19">
      <t>カツドウリョウ</t>
    </rPh>
    <phoneticPr fontId="32"/>
  </si>
  <si>
    <r>
      <rPr>
        <sz val="11"/>
        <rFont val="ＭＳ 明朝"/>
        <family val="1"/>
        <charset val="128"/>
      </rPr>
      <t>自動車の走行量（百万台</t>
    </r>
    <r>
      <rPr>
        <sz val="11"/>
        <rFont val="Times New Roman"/>
        <family val="1"/>
      </rPr>
      <t>km</t>
    </r>
    <r>
      <rPr>
        <sz val="11"/>
        <rFont val="ＭＳ 明朝"/>
        <family val="1"/>
        <charset val="128"/>
      </rPr>
      <t>）</t>
    </r>
    <rPh sb="4" eb="6">
      <t>ソウコウ</t>
    </rPh>
    <rPh sb="6" eb="7">
      <t>リョウ</t>
    </rPh>
    <rPh sb="8" eb="11">
      <t>ヒャクマンダイ</t>
    </rPh>
    <phoneticPr fontId="32"/>
  </si>
  <si>
    <t>二輪車の活動量</t>
    <rPh sb="0" eb="2">
      <t>ニリン</t>
    </rPh>
    <rPh sb="2" eb="3">
      <t>シャ</t>
    </rPh>
    <rPh sb="4" eb="6">
      <t>カツドウ</t>
    </rPh>
    <rPh sb="6" eb="7">
      <t>リョウ</t>
    </rPh>
    <phoneticPr fontId="32"/>
  </si>
  <si>
    <t>鉄道からの排出の算定に使用する活動量</t>
    <rPh sb="0" eb="2">
      <t>テツドウ</t>
    </rPh>
    <rPh sb="5" eb="7">
      <t>ハイシュツ</t>
    </rPh>
    <rPh sb="8" eb="10">
      <t>サンテイ</t>
    </rPh>
    <rPh sb="11" eb="13">
      <t>シヨウ</t>
    </rPh>
    <rPh sb="15" eb="17">
      <t>カツドウ</t>
    </rPh>
    <rPh sb="17" eb="18">
      <t>リョウ</t>
    </rPh>
    <phoneticPr fontId="32"/>
  </si>
  <si>
    <t>船舶からの排出の算定に使用する活動量（単位：千kl）</t>
    <rPh sb="0" eb="2">
      <t>センパク</t>
    </rPh>
    <rPh sb="19" eb="21">
      <t>タンイ</t>
    </rPh>
    <rPh sb="22" eb="23">
      <t>セン</t>
    </rPh>
    <phoneticPr fontId="32"/>
  </si>
  <si>
    <t>自動車の台数（千台）</t>
    <rPh sb="4" eb="6">
      <t>ダイスウ</t>
    </rPh>
    <rPh sb="7" eb="8">
      <t>セン</t>
    </rPh>
    <rPh sb="8" eb="9">
      <t>ダイ</t>
    </rPh>
    <phoneticPr fontId="32"/>
  </si>
  <si>
    <r>
      <rPr>
        <sz val="11"/>
        <rFont val="ＭＳ 明朝"/>
        <family val="1"/>
        <charset val="128"/>
      </rPr>
      <t>自動車の一台あたり年間走行量（千</t>
    </r>
    <r>
      <rPr>
        <sz val="11"/>
        <rFont val="Times New Roman"/>
        <family val="1"/>
      </rPr>
      <t>km/</t>
    </r>
    <r>
      <rPr>
        <sz val="11"/>
        <rFont val="ＭＳ 明朝"/>
        <family val="1"/>
        <charset val="128"/>
      </rPr>
      <t>台）</t>
    </r>
    <rPh sb="4" eb="6">
      <t>イチダイ</t>
    </rPh>
    <rPh sb="9" eb="11">
      <t>ネンカン</t>
    </rPh>
    <rPh sb="11" eb="13">
      <t>ソウコウ</t>
    </rPh>
    <rPh sb="13" eb="14">
      <t>リョウ</t>
    </rPh>
    <rPh sb="15" eb="16">
      <t>セン</t>
    </rPh>
    <rPh sb="19" eb="20">
      <t>ダイ</t>
    </rPh>
    <phoneticPr fontId="32"/>
  </si>
  <si>
    <r>
      <rPr>
        <sz val="11"/>
        <rFont val="ＭＳ 明朝"/>
        <family val="1"/>
        <charset val="128"/>
      </rPr>
      <t>自動車の燃費（</t>
    </r>
    <r>
      <rPr>
        <sz val="11"/>
        <rFont val="Times New Roman"/>
        <family val="1"/>
      </rPr>
      <t>km/l</t>
    </r>
    <r>
      <rPr>
        <sz val="11"/>
        <rFont val="ＭＳ 明朝"/>
        <family val="1"/>
        <charset val="128"/>
      </rPr>
      <t>、天然ガスは</t>
    </r>
    <r>
      <rPr>
        <sz val="11"/>
        <rFont val="Times New Roman"/>
        <family val="1"/>
      </rPr>
      <t>km/m</t>
    </r>
    <r>
      <rPr>
        <vertAlign val="superscript"/>
        <sz val="11"/>
        <rFont val="Times New Roman"/>
        <family val="1"/>
      </rPr>
      <t>3</t>
    </r>
    <r>
      <rPr>
        <sz val="11"/>
        <rFont val="ＭＳ 明朝"/>
        <family val="1"/>
        <charset val="128"/>
      </rPr>
      <t>）</t>
    </r>
    <rPh sb="4" eb="6">
      <t>ネンピ</t>
    </rPh>
    <phoneticPr fontId="32"/>
  </si>
  <si>
    <t>廃棄物の焼却等（エネルギー分野での報告）（1.A）における排出量</t>
    <rPh sb="6" eb="7">
      <t>トウ</t>
    </rPh>
    <rPh sb="13" eb="15">
      <t>ブンヤ</t>
    </rPh>
    <rPh sb="17" eb="19">
      <t>ホウコク</t>
    </rPh>
    <rPh sb="29" eb="31">
      <t>ハイシュツ</t>
    </rPh>
    <rPh sb="31" eb="32">
      <t>リョウ</t>
    </rPh>
    <phoneticPr fontId="3"/>
  </si>
  <si>
    <t>海上・陸上油田別の原油生産量（コンデンセートを含まない）</t>
    <rPh sb="0" eb="2">
      <t>カイジョウ</t>
    </rPh>
    <rPh sb="3" eb="5">
      <t>リクジョウ</t>
    </rPh>
    <rPh sb="5" eb="7">
      <t>ユデン</t>
    </rPh>
    <rPh sb="7" eb="8">
      <t>ベツ</t>
    </rPh>
    <rPh sb="9" eb="11">
      <t>ゲンユ</t>
    </rPh>
    <rPh sb="11" eb="13">
      <t>セイサン</t>
    </rPh>
    <rPh sb="13" eb="14">
      <t>リョウ</t>
    </rPh>
    <rPh sb="23" eb="24">
      <t>フク</t>
    </rPh>
    <phoneticPr fontId="32"/>
  </si>
  <si>
    <t>我が国の原油生産量及びコンデンセート生産量</t>
    <rPh sb="0" eb="1">
      <t>ワ</t>
    </rPh>
    <rPh sb="2" eb="3">
      <t>クニ</t>
    </rPh>
    <rPh sb="4" eb="6">
      <t>ゲンユ</t>
    </rPh>
    <rPh sb="6" eb="8">
      <t>セイサン</t>
    </rPh>
    <rPh sb="8" eb="9">
      <t>リョウ</t>
    </rPh>
    <rPh sb="9" eb="10">
      <t>オヨ</t>
    </rPh>
    <rPh sb="18" eb="20">
      <t>セイサン</t>
    </rPh>
    <rPh sb="20" eb="21">
      <t>リョウ</t>
    </rPh>
    <phoneticPr fontId="32"/>
  </si>
  <si>
    <t>天然ガスの販売量</t>
    <rPh sb="0" eb="2">
      <t>テンネン</t>
    </rPh>
    <rPh sb="5" eb="7">
      <t>ハンバイ</t>
    </rPh>
    <rPh sb="7" eb="8">
      <t>リョウ</t>
    </rPh>
    <phoneticPr fontId="32"/>
  </si>
  <si>
    <t>都市ガスの原料として用いられた液化天然ガス及び天然ガスの消費量</t>
    <rPh sb="0" eb="2">
      <t>トシ</t>
    </rPh>
    <rPh sb="5" eb="7">
      <t>ゲンリョウ</t>
    </rPh>
    <rPh sb="10" eb="11">
      <t>モチ</t>
    </rPh>
    <rPh sb="15" eb="17">
      <t>エキカ</t>
    </rPh>
    <rPh sb="17" eb="19">
      <t>テンネン</t>
    </rPh>
    <rPh sb="21" eb="22">
      <t>オヨ</t>
    </rPh>
    <rPh sb="23" eb="25">
      <t>テンネン</t>
    </rPh>
    <rPh sb="28" eb="31">
      <t>ショウヒリョウ</t>
    </rPh>
    <phoneticPr fontId="32"/>
  </si>
  <si>
    <t>地熱発電の排出係数と蒸気生産量の推移</t>
    <rPh sb="0" eb="2">
      <t>チネツ</t>
    </rPh>
    <rPh sb="2" eb="4">
      <t>ハツデン</t>
    </rPh>
    <rPh sb="5" eb="7">
      <t>ハイシュツ</t>
    </rPh>
    <rPh sb="7" eb="9">
      <t>ケイスウ</t>
    </rPh>
    <rPh sb="10" eb="12">
      <t>ジョウキ</t>
    </rPh>
    <rPh sb="12" eb="14">
      <t>セイサン</t>
    </rPh>
    <rPh sb="14" eb="15">
      <t>リョウ</t>
    </rPh>
    <rPh sb="16" eb="18">
      <t>スイイ</t>
    </rPh>
    <phoneticPr fontId="4"/>
  </si>
  <si>
    <r>
      <t>CO</t>
    </r>
    <r>
      <rPr>
        <vertAlign val="subscript"/>
        <sz val="10"/>
        <rFont val="Times New Roman"/>
        <family val="1"/>
      </rPr>
      <t>2</t>
    </r>
    <r>
      <rPr>
        <sz val="10"/>
        <rFont val="ＭＳ Ｐ明朝"/>
        <family val="1"/>
        <charset val="128"/>
      </rPr>
      <t>の輸送と貯留（</t>
    </r>
    <r>
      <rPr>
        <sz val="10"/>
        <rFont val="Times New Roman"/>
        <family val="1"/>
      </rPr>
      <t>1.C</t>
    </r>
    <r>
      <rPr>
        <sz val="10"/>
        <rFont val="ＭＳ Ｐ明朝"/>
        <family val="1"/>
        <charset val="128"/>
      </rPr>
      <t>）の温室効果ガス排出量</t>
    </r>
    <rPh sb="4" eb="6">
      <t>ユソウ</t>
    </rPh>
    <rPh sb="7" eb="9">
      <t>チョリュウ</t>
    </rPh>
    <rPh sb="15" eb="17">
      <t>オンシツ</t>
    </rPh>
    <rPh sb="17" eb="19">
      <t>コウカ</t>
    </rPh>
    <rPh sb="21" eb="23">
      <t>ハイシュツ</t>
    </rPh>
    <rPh sb="23" eb="24">
      <t>リョウ</t>
    </rPh>
    <phoneticPr fontId="4"/>
  </si>
  <si>
    <t>7</t>
    <phoneticPr fontId="3"/>
  </si>
  <si>
    <t>11</t>
    <phoneticPr fontId="3"/>
  </si>
  <si>
    <t>18</t>
    <phoneticPr fontId="3"/>
  </si>
  <si>
    <t>59</t>
    <phoneticPr fontId="3"/>
  </si>
  <si>
    <t>60</t>
    <phoneticPr fontId="3"/>
  </si>
  <si>
    <r>
      <rPr>
        <sz val="10"/>
        <rFont val="ＭＳ 明朝"/>
        <family val="1"/>
        <charset val="128"/>
      </rPr>
      <t>採掘時の</t>
    </r>
    <r>
      <rPr>
        <sz val="10"/>
        <rFont val="Times New Roman"/>
        <family val="1"/>
      </rPr>
      <t>CH</t>
    </r>
    <r>
      <rPr>
        <vertAlign val="subscript"/>
        <sz val="10"/>
        <rFont val="Times New Roman"/>
        <family val="1"/>
      </rPr>
      <t>4</t>
    </r>
    <r>
      <rPr>
        <sz val="10"/>
        <rFont val="ＭＳ 明朝"/>
        <family val="1"/>
        <charset val="128"/>
      </rPr>
      <t>回収量</t>
    </r>
    <rPh sb="7" eb="9">
      <t>カイシュウ</t>
    </rPh>
    <rPh sb="9" eb="10">
      <t>リョウ</t>
    </rPh>
    <phoneticPr fontId="4"/>
  </si>
  <si>
    <r>
      <rPr>
        <sz val="11"/>
        <color theme="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32"/>
  </si>
  <si>
    <r>
      <rPr>
        <sz val="11"/>
        <color theme="1"/>
        <rFont val="ＭＳ Ｐゴシック"/>
        <family val="3"/>
        <charset val="128"/>
      </rPr>
      <t>シート名</t>
    </r>
    <rPh sb="3" eb="4">
      <t>メイ</t>
    </rPh>
    <phoneticPr fontId="32"/>
  </si>
  <si>
    <r>
      <rPr>
        <sz val="11"/>
        <color theme="1"/>
        <rFont val="ＭＳ Ｐゴシック"/>
        <family val="3"/>
        <charset val="128"/>
      </rPr>
      <t>表番号（表</t>
    </r>
    <r>
      <rPr>
        <sz val="11"/>
        <color theme="1"/>
        <rFont val="Times New Roman"/>
        <family val="1"/>
      </rPr>
      <t>3-</t>
    </r>
    <r>
      <rPr>
        <sz val="11"/>
        <color theme="1"/>
        <rFont val="ＭＳ Ｐゴシック"/>
        <family val="3"/>
        <charset val="128"/>
      </rPr>
      <t>）</t>
    </r>
    <rPh sb="0" eb="1">
      <t>ヒョウ</t>
    </rPh>
    <rPh sb="1" eb="3">
      <t>バンゴウ</t>
    </rPh>
    <rPh sb="4" eb="5">
      <t>ヒョウ</t>
    </rPh>
    <phoneticPr fontId="3"/>
  </si>
  <si>
    <r>
      <rPr>
        <sz val="11"/>
        <color theme="1"/>
        <rFont val="ＭＳ Ｐゴシック"/>
        <family val="3"/>
        <charset val="128"/>
      </rPr>
      <t>内容</t>
    </r>
    <rPh sb="0" eb="2">
      <t>ナイヨウ</t>
    </rPh>
    <phoneticPr fontId="32"/>
  </si>
  <si>
    <r>
      <rPr>
        <sz val="11"/>
        <color theme="1"/>
        <rFont val="ＭＳ Ｐゴシック"/>
        <family val="3"/>
        <charset val="128"/>
      </rPr>
      <t>燃料の燃焼分野（</t>
    </r>
    <r>
      <rPr>
        <sz val="11"/>
        <color theme="1"/>
        <rFont val="Times New Roman"/>
        <family val="1"/>
      </rPr>
      <t>1.A</t>
    </r>
    <r>
      <rPr>
        <sz val="11"/>
        <color theme="1"/>
        <rFont val="ＭＳ Ｐゴシック"/>
        <family val="3"/>
        <charset val="128"/>
      </rPr>
      <t>）からの温室効果ガス排出量</t>
    </r>
    <rPh sb="5" eb="6">
      <t>ブン</t>
    </rPh>
    <rPh sb="6" eb="7">
      <t>ヤ</t>
    </rPh>
    <rPh sb="15" eb="17">
      <t>オンシツ</t>
    </rPh>
    <rPh sb="17" eb="19">
      <t>コウカ</t>
    </rPh>
    <phoneticPr fontId="3"/>
  </si>
  <si>
    <r>
      <rPr>
        <sz val="11"/>
        <color theme="1"/>
        <rFont val="ＭＳ Ｐゴシック"/>
        <family val="3"/>
        <charset val="128"/>
      </rPr>
      <t>燃料の燃焼分野（</t>
    </r>
    <r>
      <rPr>
        <sz val="11"/>
        <color theme="1"/>
        <rFont val="Times New Roman"/>
        <family val="1"/>
      </rPr>
      <t>1.A</t>
    </r>
    <r>
      <rPr>
        <sz val="11"/>
        <color theme="1"/>
        <rFont val="ＭＳ Ｐゴシック"/>
        <family val="3"/>
        <charset val="128"/>
      </rPr>
      <t>）からの温室効果ガス排出量に関連する指標の推移</t>
    </r>
    <rPh sb="0" eb="2">
      <t>ネンリョウ</t>
    </rPh>
    <rPh sb="3" eb="5">
      <t>ネンショウ</t>
    </rPh>
    <rPh sb="5" eb="7">
      <t>ブンヤ</t>
    </rPh>
    <rPh sb="15" eb="17">
      <t>オンシツ</t>
    </rPh>
    <rPh sb="17" eb="19">
      <t>コウカ</t>
    </rPh>
    <rPh sb="21" eb="23">
      <t>ハイシュツ</t>
    </rPh>
    <rPh sb="23" eb="24">
      <t>リョウ</t>
    </rPh>
    <rPh sb="25" eb="27">
      <t>カンレン</t>
    </rPh>
    <rPh sb="29" eb="31">
      <t>シヒョウ</t>
    </rPh>
    <rPh sb="32" eb="34">
      <t>スイイ</t>
    </rPh>
    <phoneticPr fontId="32"/>
  </si>
  <si>
    <r>
      <rPr>
        <sz val="11"/>
        <rFont val="ＭＳ Ｐゴシック"/>
        <family val="3"/>
        <charset val="128"/>
      </rPr>
      <t>エネルギー消費量の比較（レファレンスアプローチと部門別アプローチ）</t>
    </r>
    <rPh sb="5" eb="8">
      <t>ショウヒリョウ</t>
    </rPh>
    <rPh sb="9" eb="11">
      <t>ヒカク</t>
    </rPh>
    <phoneticPr fontId="3"/>
  </si>
  <si>
    <r>
      <t>CO</t>
    </r>
    <r>
      <rPr>
        <vertAlign val="subscript"/>
        <sz val="11"/>
        <rFont val="Times New Roman"/>
        <family val="1"/>
      </rPr>
      <t>2</t>
    </r>
    <r>
      <rPr>
        <sz val="11"/>
        <rFont val="ＭＳ Ｐゴシック"/>
        <family val="3"/>
        <charset val="128"/>
      </rPr>
      <t>排出量の比較（レファレンスアプローチと部門別アプローチ）</t>
    </r>
    <rPh sb="3" eb="5">
      <t>ハイシュツ</t>
    </rPh>
    <rPh sb="5" eb="6">
      <t>リョウ</t>
    </rPh>
    <rPh sb="7" eb="9">
      <t>ヒカク</t>
    </rPh>
    <rPh sb="22" eb="24">
      <t>ブモン</t>
    </rPh>
    <rPh sb="24" eb="25">
      <t>ベツ</t>
    </rPh>
    <phoneticPr fontId="3"/>
  </si>
  <si>
    <r>
      <t>CO</t>
    </r>
    <r>
      <rPr>
        <vertAlign val="subscript"/>
        <sz val="11"/>
        <rFont val="Times New Roman"/>
        <family val="1"/>
      </rPr>
      <t>2</t>
    </r>
    <r>
      <rPr>
        <sz val="11"/>
        <rFont val="ＭＳ Ｐゴシック"/>
        <family val="3"/>
        <charset val="128"/>
      </rPr>
      <t>排出量の比較（詳細）</t>
    </r>
    <rPh sb="3" eb="5">
      <t>ハイシュツ</t>
    </rPh>
    <rPh sb="5" eb="6">
      <t>リョウ</t>
    </rPh>
    <rPh sb="7" eb="9">
      <t>ヒカク</t>
    </rPh>
    <rPh sb="10" eb="12">
      <t>ショウサイ</t>
    </rPh>
    <phoneticPr fontId="3"/>
  </si>
  <si>
    <r>
      <rPr>
        <sz val="11"/>
        <color theme="1"/>
        <rFont val="ＭＳ Ｐゴシック"/>
        <family val="3"/>
        <charset val="128"/>
      </rPr>
      <t>エネルギー源別炭素排出係数</t>
    </r>
  </si>
  <si>
    <r>
      <rPr>
        <sz val="11"/>
        <color theme="1"/>
        <rFont val="ＭＳ Ｐゴシック"/>
        <family val="3"/>
        <charset val="128"/>
      </rPr>
      <t>高炉ガス・一般ガスの炭素排出係数の算定過程</t>
    </r>
    <rPh sb="5" eb="7">
      <t>イッパン</t>
    </rPh>
    <phoneticPr fontId="3"/>
  </si>
  <si>
    <r>
      <rPr>
        <sz val="11"/>
        <color theme="1"/>
        <rFont val="ＭＳ Ｐゴシック"/>
        <family val="3"/>
        <charset val="128"/>
      </rPr>
      <t>部門別エネルギー消費量</t>
    </r>
    <phoneticPr fontId="3"/>
  </si>
  <si>
    <r>
      <rPr>
        <sz val="11"/>
        <color theme="1"/>
        <rFont val="ＭＳ Ｐゴシック"/>
        <family val="3"/>
        <charset val="128"/>
      </rPr>
      <t>エネルギー源ごとの高位発熱量の推移</t>
    </r>
  </si>
  <si>
    <r>
      <rPr>
        <sz val="11"/>
        <color theme="1"/>
        <rFont val="ＭＳ Ｐゴシック"/>
        <family val="3"/>
        <charset val="128"/>
      </rPr>
      <t>燃料の燃焼（</t>
    </r>
    <r>
      <rPr>
        <sz val="11"/>
        <color theme="1"/>
        <rFont val="Times New Roman"/>
        <family val="1"/>
      </rPr>
      <t>1.A</t>
    </r>
    <r>
      <rPr>
        <sz val="11"/>
        <color theme="1"/>
        <rFont val="ＭＳ Ｐゴシック"/>
        <family val="3"/>
        <charset val="128"/>
      </rPr>
      <t>）の各種表</t>
    </r>
    <rPh sb="11" eb="13">
      <t>カクシュ</t>
    </rPh>
    <rPh sb="13" eb="14">
      <t>ヒョウ</t>
    </rPh>
    <phoneticPr fontId="3"/>
  </si>
  <si>
    <r>
      <rPr>
        <sz val="11"/>
        <rFont val="ＭＳ Ｐゴシック"/>
        <family val="3"/>
        <charset val="128"/>
      </rPr>
      <t>運輸部門（</t>
    </r>
    <r>
      <rPr>
        <sz val="11"/>
        <rFont val="Times New Roman"/>
        <family val="1"/>
      </rPr>
      <t>1.A.3</t>
    </r>
    <r>
      <rPr>
        <sz val="11"/>
        <rFont val="ＭＳ Ｐゴシック"/>
        <family val="3"/>
        <charset val="128"/>
      </rPr>
      <t>）</t>
    </r>
    <r>
      <rPr>
        <sz val="11"/>
        <rFont val="Times New Roman"/>
        <family val="1"/>
      </rPr>
      <t>CH</t>
    </r>
    <r>
      <rPr>
        <vertAlign val="subscript"/>
        <sz val="11"/>
        <rFont val="Times New Roman"/>
        <family val="1"/>
      </rPr>
      <t>4</t>
    </r>
    <r>
      <rPr>
        <sz val="11"/>
        <rFont val="ＭＳ Ｐゴシック"/>
        <family val="3"/>
        <charset val="128"/>
      </rPr>
      <t>、</t>
    </r>
    <r>
      <rPr>
        <sz val="11"/>
        <rFont val="Times New Roman"/>
        <family val="1"/>
      </rPr>
      <t xml:space="preserve"> N</t>
    </r>
    <r>
      <rPr>
        <vertAlign val="subscript"/>
        <sz val="11"/>
        <rFont val="Times New Roman"/>
        <family val="1"/>
      </rPr>
      <t>2</t>
    </r>
    <r>
      <rPr>
        <sz val="11"/>
        <rFont val="Times New Roman"/>
        <family val="1"/>
      </rPr>
      <t>O</t>
    </r>
    <r>
      <rPr>
        <sz val="11"/>
        <rFont val="ＭＳ Ｐゴシック"/>
        <family val="3"/>
        <charset val="128"/>
      </rPr>
      <t>の各種表</t>
    </r>
    <rPh sb="0" eb="2">
      <t>ウンユ</t>
    </rPh>
    <rPh sb="2" eb="4">
      <t>ブモン</t>
    </rPh>
    <rPh sb="20" eb="22">
      <t>カクシュ</t>
    </rPh>
    <rPh sb="22" eb="23">
      <t>ヒョウ</t>
    </rPh>
    <phoneticPr fontId="3"/>
  </si>
  <si>
    <r>
      <rPr>
        <sz val="11"/>
        <rFont val="ＭＳ Ｐゴシック"/>
        <family val="3"/>
        <charset val="128"/>
      </rPr>
      <t>廃棄物の焼却等（エネルギー分野での報告）（</t>
    </r>
    <r>
      <rPr>
        <sz val="11"/>
        <rFont val="Times New Roman"/>
        <family val="1"/>
      </rPr>
      <t>1.A</t>
    </r>
    <r>
      <rPr>
        <sz val="11"/>
        <rFont val="ＭＳ Ｐゴシック"/>
        <family val="3"/>
        <charset val="128"/>
      </rPr>
      <t>）における排出量</t>
    </r>
    <phoneticPr fontId="3"/>
  </si>
  <si>
    <r>
      <rPr>
        <sz val="11"/>
        <rFont val="ＭＳ Ｐゴシック"/>
        <family val="3"/>
        <charset val="128"/>
      </rPr>
      <t>燃料からの漏出分野（</t>
    </r>
    <r>
      <rPr>
        <sz val="11"/>
        <rFont val="Times New Roman"/>
        <family val="1"/>
      </rPr>
      <t>1.B</t>
    </r>
    <r>
      <rPr>
        <sz val="11"/>
        <rFont val="ＭＳ Ｐゴシック"/>
        <family val="3"/>
        <charset val="128"/>
      </rPr>
      <t>）の温室効果ガス排出量</t>
    </r>
  </si>
  <si>
    <r>
      <rPr>
        <sz val="11"/>
        <rFont val="ＭＳ Ｐゴシック"/>
        <family val="3"/>
        <charset val="128"/>
      </rPr>
      <t>燃料からの漏出分野（</t>
    </r>
    <r>
      <rPr>
        <sz val="11"/>
        <rFont val="Times New Roman"/>
        <family val="1"/>
      </rPr>
      <t>1.B</t>
    </r>
    <r>
      <rPr>
        <sz val="11"/>
        <rFont val="ＭＳ Ｐゴシック"/>
        <family val="3"/>
        <charset val="128"/>
      </rPr>
      <t>）、二酸化炭素の輸送と貯留（</t>
    </r>
    <r>
      <rPr>
        <sz val="11"/>
        <rFont val="Times New Roman"/>
        <family val="1"/>
      </rPr>
      <t>1.C</t>
    </r>
    <r>
      <rPr>
        <sz val="11"/>
        <rFont val="ＭＳ Ｐゴシック"/>
        <family val="3"/>
        <charset val="128"/>
      </rPr>
      <t>）の各種表</t>
    </r>
    <rPh sb="15" eb="20">
      <t>ニサンカタンソ</t>
    </rPh>
    <rPh sb="21" eb="23">
      <t>ユソウ</t>
    </rPh>
    <rPh sb="24" eb="26">
      <t>チョリュウ</t>
    </rPh>
    <rPh sb="32" eb="34">
      <t>カクシュ</t>
    </rPh>
    <rPh sb="34" eb="35">
      <t>ヒョウ</t>
    </rPh>
    <phoneticPr fontId="3"/>
  </si>
  <si>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2018</t>
    </r>
    <r>
      <rPr>
        <b/>
        <sz val="14"/>
        <rFont val="ＭＳ Ｐゴシック"/>
        <family val="3"/>
        <charset val="128"/>
      </rPr>
      <t>年</t>
    </r>
    <r>
      <rPr>
        <b/>
        <sz val="14"/>
        <rFont val="ＭＳ Ｐゴシック"/>
        <family val="3"/>
        <charset val="128"/>
      </rPr>
      <t>版</t>
    </r>
    <r>
      <rPr>
        <b/>
        <sz val="14"/>
        <rFont val="Times New Roman"/>
        <family val="1"/>
      </rPr>
      <t xml:space="preserve"> </t>
    </r>
    <r>
      <rPr>
        <sz val="12"/>
        <rFont val="ＭＳ 明朝"/>
        <family val="1"/>
        <charset val="128"/>
      </rPr>
      <t/>
    </r>
    <rPh sb="0" eb="18">
      <t>ニｒ＠</t>
    </rPh>
    <rPh sb="28" eb="29">
      <t>ネン</t>
    </rPh>
    <rPh sb="29" eb="30">
      <t>バン</t>
    </rPh>
    <phoneticPr fontId="32"/>
  </si>
  <si>
    <r>
      <rPr>
        <sz val="11"/>
        <rFont val="ＭＳ Ｐ明朝"/>
        <family val="1"/>
        <charset val="128"/>
      </rPr>
      <t>項目</t>
    </r>
    <phoneticPr fontId="32"/>
  </si>
  <si>
    <r>
      <t xml:space="preserve">1.A. 
 </t>
    </r>
    <r>
      <rPr>
        <sz val="11"/>
        <rFont val="ＭＳ 明朝"/>
        <family val="1"/>
        <charset val="128"/>
      </rPr>
      <t>燃料の燃焼</t>
    </r>
    <rPh sb="7" eb="9">
      <t>ネンリョウ</t>
    </rPh>
    <rPh sb="10" eb="12">
      <t>ネンショウ</t>
    </rPh>
    <phoneticPr fontId="32"/>
  </si>
  <si>
    <r>
      <t xml:space="preserve">1.A.2. 
 </t>
    </r>
    <r>
      <rPr>
        <sz val="11"/>
        <rFont val="ＭＳ Ｐ明朝"/>
        <family val="1"/>
        <charset val="128"/>
      </rPr>
      <t>製造業及び建設業</t>
    </r>
    <phoneticPr fontId="32"/>
  </si>
  <si>
    <r>
      <t>2010</t>
    </r>
    <r>
      <rPr>
        <sz val="11"/>
        <color theme="1"/>
        <rFont val="ＭＳ Ｐ明朝"/>
        <family val="1"/>
        <charset val="128"/>
      </rPr>
      <t>年
基準</t>
    </r>
    <rPh sb="4" eb="5">
      <t>ネン</t>
    </rPh>
    <rPh sb="6" eb="8">
      <t>キジュン</t>
    </rPh>
    <phoneticPr fontId="6"/>
  </si>
  <si>
    <r>
      <rPr>
        <sz val="11"/>
        <color theme="1"/>
        <rFont val="ＭＳ Ｐ明朝"/>
        <family val="1"/>
        <charset val="128"/>
      </rPr>
      <t>十億台キロ</t>
    </r>
    <rPh sb="0" eb="1">
      <t>ジュウ</t>
    </rPh>
    <rPh sb="1" eb="2">
      <t>オク</t>
    </rPh>
    <rPh sb="2" eb="3">
      <t>ダイ</t>
    </rPh>
    <phoneticPr fontId="4"/>
  </si>
  <si>
    <r>
      <t xml:space="preserve">1.A.4.a. 
 </t>
    </r>
    <r>
      <rPr>
        <sz val="11"/>
        <rFont val="ＭＳ 明朝"/>
        <family val="1"/>
        <charset val="128"/>
      </rPr>
      <t>業務</t>
    </r>
    <rPh sb="11" eb="13">
      <t>ギョウム</t>
    </rPh>
    <phoneticPr fontId="32"/>
  </si>
  <si>
    <r>
      <t>天然ガスの輸送における排出係数の推計結果（単位　t-CH</t>
    </r>
    <r>
      <rPr>
        <vertAlign val="subscript"/>
        <sz val="10"/>
        <rFont val="ＭＳ Ｐ明朝"/>
        <family val="1"/>
        <charset val="128"/>
      </rPr>
      <t>4</t>
    </r>
    <r>
      <rPr>
        <sz val="10"/>
        <rFont val="ＭＳ Ｐ明朝"/>
        <family val="1"/>
        <charset val="128"/>
      </rPr>
      <t>/10</t>
    </r>
    <r>
      <rPr>
        <vertAlign val="superscript"/>
        <sz val="10"/>
        <rFont val="ＭＳ Ｐ明朝"/>
        <family val="1"/>
        <charset val="128"/>
      </rPr>
      <t>6</t>
    </r>
    <r>
      <rPr>
        <sz val="10"/>
        <rFont val="ＭＳ Ｐ明朝"/>
        <family val="1"/>
        <charset val="128"/>
      </rPr>
      <t>m</t>
    </r>
    <r>
      <rPr>
        <vertAlign val="superscript"/>
        <sz val="10"/>
        <rFont val="ＭＳ Ｐ明朝"/>
        <family val="1"/>
        <charset val="128"/>
      </rPr>
      <t>3</t>
    </r>
    <r>
      <rPr>
        <sz val="10"/>
        <rFont val="ＭＳ Ｐ明朝"/>
        <family val="1"/>
        <charset val="128"/>
      </rPr>
      <t>）</t>
    </r>
    <rPh sb="0" eb="2">
      <t>テンネン</t>
    </rPh>
    <rPh sb="5" eb="7">
      <t>ユソウ</t>
    </rPh>
    <rPh sb="11" eb="13">
      <t>ハイシュツ</t>
    </rPh>
    <rPh sb="13" eb="15">
      <t>ケイスウ</t>
    </rPh>
    <rPh sb="16" eb="18">
      <t>スイケイ</t>
    </rPh>
    <rPh sb="18" eb="20">
      <t>ケッカ</t>
    </rPh>
    <rPh sb="21" eb="23">
      <t>タンイ</t>
    </rPh>
    <phoneticPr fontId="3"/>
  </si>
  <si>
    <r>
      <rPr>
        <b/>
        <sz val="14"/>
        <rFont val="ＭＳ Ｐゴシック"/>
        <family val="3"/>
        <charset val="128"/>
      </rPr>
      <t>第</t>
    </r>
    <r>
      <rPr>
        <b/>
        <sz val="14"/>
        <rFont val="Times New Roman"/>
        <family val="1"/>
      </rPr>
      <t>3</t>
    </r>
    <r>
      <rPr>
        <b/>
        <sz val="14"/>
        <rFont val="ＭＳ Ｐゴシック"/>
        <family val="3"/>
        <charset val="128"/>
      </rPr>
      <t>章</t>
    </r>
    <r>
      <rPr>
        <b/>
        <sz val="14"/>
        <rFont val="Times New Roman"/>
        <family val="1"/>
      </rPr>
      <t xml:space="preserve"> </t>
    </r>
    <r>
      <rPr>
        <b/>
        <sz val="14"/>
        <rFont val="ＭＳ Ｐゴシック"/>
        <family val="3"/>
        <charset val="128"/>
      </rPr>
      <t>エネルギー分野</t>
    </r>
    <r>
      <rPr>
        <b/>
        <sz val="14"/>
        <rFont val="Times New Roman"/>
        <family val="1"/>
      </rPr>
      <t xml:space="preserve"> </t>
    </r>
    <r>
      <rPr>
        <b/>
        <sz val="14"/>
        <rFont val="ＭＳ Ｐゴシック"/>
        <family val="3"/>
        <charset val="128"/>
      </rPr>
      <t>掲載</t>
    </r>
    <r>
      <rPr>
        <b/>
        <sz val="14"/>
        <rFont val="Times New Roman"/>
        <family val="1"/>
      </rPr>
      <t xml:space="preserve"> </t>
    </r>
    <r>
      <rPr>
        <b/>
        <sz val="14"/>
        <rFont val="ＭＳ Ｐゴシック"/>
        <family val="3"/>
        <charset val="128"/>
      </rPr>
      <t>時系列データ</t>
    </r>
    <rPh sb="0" eb="1">
      <t>ダイ</t>
    </rPh>
    <rPh sb="9" eb="11">
      <t>ブンヤ</t>
    </rPh>
    <rPh sb="12" eb="14">
      <t>ケイサイ</t>
    </rPh>
    <rPh sb="15" eb="18">
      <t>ジケイレツ</t>
    </rPh>
    <phoneticPr fontId="32"/>
  </si>
  <si>
    <t>13, 14</t>
  </si>
  <si>
    <t>16, 25, 29, 52</t>
  </si>
  <si>
    <t>23, 24, 31</t>
  </si>
  <si>
    <t>34, 35, 39～44, 47, 49, 51</t>
  </si>
  <si>
    <t>61, 62, 64, 65, 67, 69, 72, 75, 78, 79, 80, 82, 84, 85, 89, 90, 92, 93</t>
  </si>
  <si>
    <r>
      <t>NIR3</t>
    </r>
    <r>
      <rPr>
        <u/>
        <sz val="11"/>
        <color indexed="12"/>
        <rFont val="ＭＳ Ｐゴシック"/>
        <family val="3"/>
        <charset val="128"/>
      </rPr>
      <t>章排出量</t>
    </r>
    <r>
      <rPr>
        <u/>
        <sz val="11"/>
        <color indexed="12"/>
        <rFont val="Times New Roman"/>
        <family val="1"/>
      </rPr>
      <t>_1A_J</t>
    </r>
  </si>
  <si>
    <r>
      <t>NIR3</t>
    </r>
    <r>
      <rPr>
        <u/>
        <sz val="11"/>
        <color indexed="12"/>
        <rFont val="ＭＳ Ｐゴシック"/>
        <family val="3"/>
        <charset val="128"/>
      </rPr>
      <t>章エネ起</t>
    </r>
    <phoneticPr fontId="3"/>
  </si>
  <si>
    <r>
      <t>NIR_3</t>
    </r>
    <r>
      <rPr>
        <u/>
        <sz val="11"/>
        <color indexed="12"/>
        <rFont val="ＭＳ Ｐゴシック"/>
        <family val="3"/>
        <charset val="128"/>
      </rPr>
      <t>章運輸</t>
    </r>
    <phoneticPr fontId="3"/>
  </si>
  <si>
    <r>
      <rPr>
        <u/>
        <sz val="11"/>
        <color indexed="12"/>
        <rFont val="ＭＳ Ｐゴシック"/>
        <family val="3"/>
        <charset val="128"/>
      </rPr>
      <t>廃棄物エネ利用</t>
    </r>
    <phoneticPr fontId="4"/>
  </si>
  <si>
    <r>
      <t>NIR3</t>
    </r>
    <r>
      <rPr>
        <u/>
        <sz val="11"/>
        <color indexed="12"/>
        <rFont val="ＭＳ Ｐゴシック"/>
        <family val="3"/>
        <charset val="128"/>
      </rPr>
      <t>章排出量</t>
    </r>
    <r>
      <rPr>
        <u/>
        <sz val="11"/>
        <color indexed="12"/>
        <rFont val="Times New Roman"/>
        <family val="1"/>
      </rPr>
      <t>_1B</t>
    </r>
  </si>
  <si>
    <r>
      <t>NIR3</t>
    </r>
    <r>
      <rPr>
        <u/>
        <sz val="11"/>
        <color indexed="12"/>
        <rFont val="ＭＳ Ｐゴシック"/>
        <family val="3"/>
        <charset val="128"/>
      </rPr>
      <t>章</t>
    </r>
    <r>
      <rPr>
        <u/>
        <sz val="11"/>
        <color indexed="12"/>
        <rFont val="Times New Roman"/>
        <family val="1"/>
      </rPr>
      <t>_</t>
    </r>
    <r>
      <rPr>
        <u/>
        <sz val="11"/>
        <color indexed="12"/>
        <rFont val="ＭＳ Ｐゴシック"/>
        <family val="3"/>
        <charset val="128"/>
      </rPr>
      <t>漏出</t>
    </r>
  </si>
  <si>
    <t>本シート</t>
    <rPh sb="0" eb="1">
      <t>ホン</t>
    </rPh>
    <phoneticPr fontId="32"/>
  </si>
  <si>
    <t>Contents</t>
    <phoneticPr fontId="32"/>
  </si>
  <si>
    <t>-</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</si>
</sst>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76" formatCode="#,##0.0;[Red]\-#,##0.0"/>
    <numFmt numFmtId="177" formatCode="0.0"/>
    <numFmt numFmtId="178" formatCode="#,##0.0000"/>
    <numFmt numFmtId="179" formatCode="0.000"/>
    <numFmt numFmtId="180" formatCode="0.0%"/>
    <numFmt numFmtId="181" formatCode="0.000_ "/>
    <numFmt numFmtId="182" formatCode="#,##0.0_ ;[Red]\-#,##0.0\ "/>
    <numFmt numFmtId="183" formatCode="#,##0_ "/>
    <numFmt numFmtId="184" formatCode="#,##0.00_ "/>
    <numFmt numFmtId="185" formatCode="#,##0.0_ "/>
    <numFmt numFmtId="186" formatCode="0.E+00"/>
    <numFmt numFmtId="187" formatCode="#,##0.000;[Red]\-#,##0.000"/>
    <numFmt numFmtId="188" formatCode="#,##0_);[Red]\(#,##0\)"/>
    <numFmt numFmtId="189" formatCode="0.0.E+00"/>
    <numFmt numFmtId="190" formatCode="#,##0.0000;[Red]\-#,##0.0000"/>
    <numFmt numFmtId="191" formatCode="0.000000_);[Red]\(0.000000\)"/>
    <numFmt numFmtId="192" formatCode="#,##0.0_);[Red]\(#,##0.0\)"/>
    <numFmt numFmtId="193" formatCode="yyyy/m/d;@"/>
    <numFmt numFmtId="194" formatCode="_-* #,##0.00_-;\-* #,##0.00_-;_-* &quot;-&quot;??_-;_-@_-"/>
    <numFmt numFmtId="195" formatCode="_-* #,##0.00\ _F_-;\-* #,##0.00\ _F_-;_-* &quot;-&quot;??\ _F_-;_-@_-"/>
    <numFmt numFmtId="196" formatCode="#,##0.0"/>
    <numFmt numFmtId="197" formatCode="#,##0;;&quot;NO&quot;"/>
    <numFmt numFmtId="198" formatCode="#,##0.0;;&quot;NO&quot;"/>
    <numFmt numFmtId="199" formatCode="#,##0.00;;&quot;NO&quot;"/>
    <numFmt numFmtId="200" formatCode="0.000_);[Red]\(0.000\)"/>
  </numFmts>
  <fonts count="115">
    <font>
      <sz val="11"/>
      <color theme="1"/>
      <name val="Times New Roman"/>
      <family val="2"/>
      <charset val="128"/>
    </font>
    <font>
      <sz val="11"/>
      <color theme="1"/>
      <name val="Times New Roman"/>
      <family val="2"/>
      <charset val="128"/>
    </font>
    <font>
      <sz val="11"/>
      <name val="Times New Roman"/>
      <family val="1"/>
    </font>
    <font>
      <sz val="6"/>
      <name val="Times New Roman"/>
      <family val="2"/>
      <charset val="128"/>
    </font>
    <font>
      <sz val="6"/>
      <name val="ＭＳ Ｐ明朝"/>
      <family val="1"/>
      <charset val="128"/>
    </font>
    <font>
      <sz val="11"/>
      <name val="ＭＳ Ｐ明朝"/>
      <family val="1"/>
      <charset val="128"/>
    </font>
    <font>
      <sz val="6"/>
      <name val="ＭＳ Ｐゴシック"/>
      <family val="3"/>
      <charset val="128"/>
      <scheme val="minor"/>
    </font>
    <font>
      <sz val="9"/>
      <name val="Times New Roman"/>
      <family val="1"/>
    </font>
    <font>
      <b/>
      <sz val="9"/>
      <name val="Times New Roman"/>
      <family val="1"/>
    </font>
    <font>
      <sz val="9"/>
      <color indexed="8"/>
      <name val="Times New Roman"/>
      <family val="1"/>
    </font>
    <font>
      <sz val="12"/>
      <color indexed="8"/>
      <name val="Times New Roman"/>
      <family val="1"/>
    </font>
    <font>
      <sz val="10"/>
      <name val="Arial"/>
      <family val="2"/>
    </font>
    <font>
      <b/>
      <sz val="12"/>
      <name val="Times New Roman"/>
      <family val="1"/>
    </font>
    <font>
      <b/>
      <sz val="12"/>
      <color indexed="8"/>
      <name val="Times New Roman"/>
      <family val="1"/>
    </font>
    <font>
      <sz val="8"/>
      <name val="Helvetica"/>
      <family val="2"/>
    </font>
    <font>
      <u/>
      <sz val="10"/>
      <color indexed="12"/>
      <name val="Times New Roman"/>
      <family val="1"/>
    </font>
    <font>
      <sz val="11"/>
      <name val="ＭＳ Ｐゴシック"/>
      <family val="3"/>
      <charset val="128"/>
    </font>
    <font>
      <sz val="11"/>
      <color theme="1"/>
      <name val="ＭＳ Ｐゴシック"/>
      <family val="3"/>
      <charset val="128"/>
      <scheme val="minor"/>
    </font>
    <font>
      <sz val="11"/>
      <name val="Century"/>
      <family val="1"/>
    </font>
    <font>
      <sz val="12"/>
      <name val="Osaka"/>
      <family val="3"/>
      <charset val="128"/>
    </font>
    <font>
      <sz val="8"/>
      <name val="ＭＳ 明朝"/>
      <family val="1"/>
      <charset val="128"/>
    </font>
    <font>
      <sz val="11"/>
      <name val="ＭＳ 明朝"/>
      <family val="1"/>
      <charset val="128"/>
    </font>
    <font>
      <sz val="12"/>
      <name val="ＭＳ Ｐゴシック"/>
      <family val="3"/>
      <charset val="128"/>
    </font>
    <font>
      <sz val="14"/>
      <name val="ＭＳ 明朝"/>
      <family val="1"/>
      <charset val="128"/>
    </font>
    <font>
      <b/>
      <sz val="11"/>
      <name val="Times New Roman"/>
      <family val="1"/>
    </font>
    <font>
      <i/>
      <sz val="11"/>
      <name val="Times New Roman"/>
      <family val="1"/>
    </font>
    <font>
      <sz val="6"/>
      <name val="ＭＳ 明朝"/>
      <family val="1"/>
      <charset val="128"/>
    </font>
    <font>
      <sz val="11"/>
      <color theme="1"/>
      <name val="Times New Roman"/>
      <family val="1"/>
    </font>
    <font>
      <vertAlign val="subscript"/>
      <sz val="11"/>
      <name val="Times New Roman"/>
      <family val="1"/>
    </font>
    <font>
      <sz val="11"/>
      <color theme="0"/>
      <name val="Times New Roman"/>
      <family val="1"/>
    </font>
    <font>
      <sz val="11"/>
      <color rgb="FFFF0000"/>
      <name val="ＭＳ Ｐ明朝"/>
      <family val="1"/>
      <charset val="128"/>
    </font>
    <font>
      <vertAlign val="superscript"/>
      <sz val="11"/>
      <name val="Times New Roman"/>
      <family val="1"/>
    </font>
    <font>
      <sz val="6"/>
      <name val="ＭＳ Ｐゴシック"/>
      <family val="3"/>
      <charset val="128"/>
    </font>
    <font>
      <sz val="12"/>
      <name val="Times New Roman"/>
      <family val="1"/>
    </font>
    <font>
      <sz val="10"/>
      <name val="Times New Roman"/>
      <family val="1"/>
    </font>
    <font>
      <sz val="10"/>
      <name val="ＭＳ Ｐ明朝"/>
      <family val="1"/>
      <charset val="128"/>
    </font>
    <font>
      <sz val="10"/>
      <name val="ＭＳ 明朝"/>
      <family val="1"/>
      <charset val="128"/>
    </font>
    <font>
      <b/>
      <sz val="11"/>
      <name val="ＭＳ 明朝"/>
      <family val="1"/>
      <charset val="128"/>
    </font>
    <font>
      <b/>
      <u/>
      <sz val="11"/>
      <name val="Times New Roman"/>
      <family val="1"/>
    </font>
    <font>
      <b/>
      <u/>
      <sz val="11"/>
      <name val="ＭＳ 明朝"/>
      <family val="1"/>
      <charset val="128"/>
    </font>
    <font>
      <b/>
      <sz val="11"/>
      <name val="ＭＳ Ｐゴシック"/>
      <family val="3"/>
      <charset val="128"/>
    </font>
    <font>
      <vertAlign val="superscript"/>
      <sz val="10"/>
      <name val="Times New Roman"/>
      <family val="1"/>
    </font>
    <font>
      <sz val="10"/>
      <name val="ＭＳ Ｐゴシック"/>
      <family val="3"/>
      <charset val="128"/>
    </font>
    <font>
      <vertAlign val="subscript"/>
      <sz val="9"/>
      <name val="Times New Roman"/>
      <family val="1"/>
    </font>
    <font>
      <sz val="9"/>
      <name val="ＭＳ 明朝"/>
      <family val="1"/>
      <charset val="128"/>
    </font>
    <font>
      <sz val="9"/>
      <name val="ＭＳ Ｐ明朝"/>
      <family val="1"/>
      <charset val="128"/>
    </font>
    <font>
      <sz val="6"/>
      <name val="Osaka"/>
      <family val="3"/>
      <charset val="128"/>
    </font>
    <font>
      <sz val="16"/>
      <name val="Times New Roman"/>
      <family val="1"/>
    </font>
    <font>
      <vertAlign val="subscript"/>
      <sz val="10"/>
      <name val="Times New Roman"/>
      <family val="1"/>
    </font>
    <font>
      <sz val="10"/>
      <color theme="1"/>
      <name val="Times New Roman"/>
      <family val="1"/>
    </font>
    <font>
      <vertAlign val="superscript"/>
      <sz val="10"/>
      <color theme="1"/>
      <name val="Times New Roman"/>
      <family val="1"/>
    </font>
    <font>
      <sz val="10"/>
      <color theme="1"/>
      <name val="ＭＳ Ｐ明朝"/>
      <family val="1"/>
      <charset val="128"/>
    </font>
    <font>
      <sz val="11"/>
      <color theme="1"/>
      <name val="ＭＳ Ｐゴシック"/>
      <family val="2"/>
      <charset val="128"/>
      <scheme val="minor"/>
    </font>
    <font>
      <vertAlign val="subscript"/>
      <sz val="10"/>
      <color theme="1"/>
      <name val="Times New Roman"/>
      <family val="1"/>
    </font>
    <font>
      <sz val="10"/>
      <color rgb="FFFF0000"/>
      <name val="Times New Roman"/>
      <family val="1"/>
    </font>
    <font>
      <sz val="10"/>
      <color theme="1"/>
      <name val="ＭＳ 明朝"/>
      <family val="1"/>
      <charset val="128"/>
    </font>
    <font>
      <b/>
      <sz val="14"/>
      <name val="Times New Roman"/>
      <family val="1"/>
    </font>
    <font>
      <b/>
      <sz val="14"/>
      <name val="ＭＳ Ｐゴシック"/>
      <family val="3"/>
      <charset val="128"/>
    </font>
    <font>
      <sz val="12"/>
      <name val="ＭＳ 明朝"/>
      <family val="1"/>
      <charset val="128"/>
    </font>
    <font>
      <u/>
      <sz val="11"/>
      <color indexed="12"/>
      <name val="ＭＳ Ｐゴシック"/>
      <family val="3"/>
      <charset val="128"/>
    </font>
    <font>
      <u/>
      <sz val="11"/>
      <color indexed="12"/>
      <name val="Times New Roman"/>
      <family val="1"/>
    </font>
    <font>
      <sz val="10"/>
      <color rgb="FFFF0000"/>
      <name val="ＭＳ Ｐ明朝"/>
      <family val="1"/>
      <charset val="128"/>
    </font>
    <font>
      <sz val="11"/>
      <color theme="1"/>
      <name val="ＭＳ Ｐゴシック"/>
      <family val="2"/>
      <scheme val="minor"/>
    </font>
    <font>
      <sz val="11"/>
      <color indexed="8"/>
      <name val="Calibri"/>
      <family val="2"/>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b/>
      <sz val="11"/>
      <color indexed="63"/>
      <name val="Calibri"/>
      <family val="2"/>
      <charset val="186"/>
    </font>
    <font>
      <sz val="11"/>
      <color indexed="20"/>
      <name val="Calibri"/>
      <family val="2"/>
      <charset val="186"/>
    </font>
    <font>
      <sz val="11"/>
      <color indexed="20"/>
      <name val="Calibri"/>
      <family val="2"/>
    </font>
    <font>
      <b/>
      <sz val="11"/>
      <color indexed="52"/>
      <name val="Calibri"/>
      <family val="2"/>
    </font>
    <font>
      <b/>
      <sz val="11"/>
      <color indexed="52"/>
      <name val="Calibri"/>
      <family val="2"/>
      <charset val="186"/>
    </font>
    <font>
      <b/>
      <sz val="11"/>
      <color indexed="9"/>
      <name val="Calibri"/>
      <family val="2"/>
      <charset val="186"/>
    </font>
    <font>
      <b/>
      <sz val="11"/>
      <color indexed="9"/>
      <name val="Calibri"/>
      <family val="2"/>
    </font>
    <font>
      <sz val="8"/>
      <name val="Helvetica"/>
    </font>
    <font>
      <b/>
      <sz val="11"/>
      <color indexed="12"/>
      <name val="Arial"/>
      <family val="2"/>
      <charset val="204"/>
    </font>
    <font>
      <sz val="11"/>
      <color indexed="62"/>
      <name val="Calibri"/>
      <family val="2"/>
    </font>
    <font>
      <sz val="11"/>
      <color rgb="FF3F3F76"/>
      <name val="ＭＳ Ｐゴシック"/>
      <family val="2"/>
      <scheme val="minor"/>
    </font>
    <font>
      <sz val="11"/>
      <color indexed="62"/>
      <name val="Calibri"/>
      <family val="2"/>
      <charset val="186"/>
    </font>
    <font>
      <b/>
      <sz val="11"/>
      <color indexed="8"/>
      <name val="Calibri"/>
      <family val="2"/>
    </font>
    <font>
      <b/>
      <sz val="11"/>
      <color indexed="8"/>
      <name val="Calibri"/>
      <family val="2"/>
      <charset val="186"/>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5"/>
      <color indexed="56"/>
      <name val="Calibri"/>
      <family val="2"/>
    </font>
    <font>
      <b/>
      <sz val="13"/>
      <color indexed="56"/>
      <name val="Calibri"/>
      <family val="2"/>
      <charset val="186"/>
    </font>
    <font>
      <b/>
      <sz val="13"/>
      <color indexed="56"/>
      <name val="Calibri"/>
      <family val="2"/>
    </font>
    <font>
      <b/>
      <sz val="11"/>
      <color indexed="56"/>
      <name val="Calibri"/>
      <family val="2"/>
      <charset val="186"/>
    </font>
    <font>
      <b/>
      <sz val="11"/>
      <color indexed="56"/>
      <name val="Calibri"/>
      <family val="2"/>
    </font>
    <font>
      <sz val="11"/>
      <color indexed="52"/>
      <name val="Calibri"/>
      <family val="2"/>
      <charset val="186"/>
    </font>
    <font>
      <sz val="11"/>
      <color indexed="52"/>
      <name val="Calibri"/>
      <family val="2"/>
    </font>
    <font>
      <sz val="11"/>
      <color indexed="60"/>
      <name val="Calibri"/>
      <family val="2"/>
      <charset val="186"/>
    </font>
    <font>
      <sz val="10"/>
      <name val="Arial"/>
      <family val="2"/>
      <charset val="186"/>
    </font>
    <font>
      <sz val="10"/>
      <name val="Arial"/>
      <family val="2"/>
      <charset val="204"/>
    </font>
    <font>
      <b/>
      <sz val="10"/>
      <name val="Arial"/>
      <family val="2"/>
    </font>
    <font>
      <b/>
      <sz val="18"/>
      <color indexed="56"/>
      <name val="Cambria"/>
      <family val="2"/>
      <charset val="186"/>
    </font>
    <font>
      <b/>
      <sz val="18"/>
      <color indexed="56"/>
      <name val="Cambria"/>
      <family val="2"/>
    </font>
    <font>
      <sz val="11"/>
      <color indexed="10"/>
      <name val="Calibri"/>
      <family val="2"/>
    </font>
    <font>
      <sz val="11"/>
      <color indexed="10"/>
      <name val="Calibri"/>
      <family val="2"/>
      <charset val="186"/>
    </font>
    <font>
      <u/>
      <sz val="10"/>
      <color indexed="12"/>
      <name val="Times New Roman"/>
      <family val="1"/>
      <charset val="186"/>
    </font>
    <font>
      <sz val="11"/>
      <color theme="1"/>
      <name val="ＭＳ 明朝"/>
      <family val="1"/>
      <charset val="128"/>
    </font>
    <font>
      <i/>
      <sz val="9"/>
      <name val="Times New Roman"/>
      <family val="1"/>
    </font>
    <font>
      <sz val="11"/>
      <name val="Times New Roman"/>
      <family val="1"/>
      <charset val="128"/>
    </font>
    <font>
      <sz val="10"/>
      <name val="Times New Roman"/>
      <family val="1"/>
      <charset val="128"/>
    </font>
    <font>
      <vertAlign val="superscript"/>
      <sz val="11"/>
      <name val="ＭＳ 明朝"/>
      <family val="1"/>
      <charset val="128"/>
    </font>
    <font>
      <sz val="11"/>
      <color rgb="FFFFFFFF"/>
      <name val="Times New Roman"/>
      <family val="1"/>
    </font>
    <font>
      <sz val="11"/>
      <color theme="1"/>
      <name val="ＭＳ Ｐゴシック"/>
      <family val="3"/>
      <charset val="128"/>
    </font>
    <font>
      <b/>
      <sz val="14"/>
      <name val="Times New Roman"/>
      <family val="3"/>
      <charset val="128"/>
    </font>
    <font>
      <sz val="11"/>
      <color theme="1"/>
      <name val="ＭＳ Ｐ明朝"/>
      <family val="1"/>
      <charset val="128"/>
    </font>
    <font>
      <vertAlign val="superscript"/>
      <sz val="10"/>
      <name val="ＭＳ Ｐ明朝"/>
      <family val="1"/>
      <charset val="128"/>
    </font>
    <font>
      <vertAlign val="subscript"/>
      <sz val="10"/>
      <name val="ＭＳ Ｐ明朝"/>
      <family val="1"/>
      <charset val="128"/>
    </font>
    <font>
      <sz val="10"/>
      <name val="Times New Roman"/>
      <family val="3"/>
      <charset val="128"/>
    </font>
  </fonts>
  <fills count="39">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mediumGray">
        <fgColor indexed="9"/>
        <bgColor indexed="9"/>
      </patternFill>
    </fill>
    <fill>
      <patternFill patternType="solid">
        <fgColor theme="0" tint="-0.24994659260841701"/>
        <bgColor indexed="65"/>
      </patternFill>
    </fill>
    <fill>
      <patternFill patternType="solid">
        <fgColor rgb="FFFFCC9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43"/>
      </patternFill>
    </fill>
    <fill>
      <patternFill patternType="solid">
        <fgColor indexed="26"/>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medium">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top style="double">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22">
    <xf numFmtId="0" fontId="0" fillId="0" borderId="0">
      <alignment vertical="center"/>
    </xf>
    <xf numFmtId="38" fontId="1" fillId="0" borderId="0" applyFont="0" applyFill="0" applyBorder="0" applyAlignment="0" applyProtection="0">
      <alignment vertical="center"/>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2" applyNumberFormat="0" applyFont="0" applyFill="0" applyBorder="0" applyProtection="0">
      <alignment horizontal="left" vertical="center" indent="5"/>
    </xf>
    <xf numFmtId="0" fontId="8" fillId="2" borderId="0" applyBorder="0" applyAlignment="0"/>
    <xf numFmtId="0" fontId="7" fillId="2" borderId="0" applyBorder="0">
      <alignment horizontal="right" vertical="center"/>
    </xf>
    <xf numFmtId="0" fontId="7" fillId="3" borderId="0" applyBorder="0">
      <alignment horizontal="right" vertical="center"/>
    </xf>
    <xf numFmtId="0" fontId="7" fillId="3" borderId="0" applyBorder="0">
      <alignment horizontal="right" vertical="center"/>
    </xf>
    <xf numFmtId="0" fontId="9" fillId="3" borderId="1">
      <alignment horizontal="right" vertical="center"/>
    </xf>
    <xf numFmtId="0" fontId="10" fillId="3" borderId="1">
      <alignment horizontal="right" vertical="center"/>
    </xf>
    <xf numFmtId="0" fontId="9" fillId="4" borderId="1">
      <alignment horizontal="right" vertical="center"/>
    </xf>
    <xf numFmtId="0" fontId="9" fillId="4" borderId="1">
      <alignment horizontal="right" vertical="center"/>
    </xf>
    <xf numFmtId="0" fontId="9" fillId="4" borderId="3">
      <alignment horizontal="right" vertical="center"/>
    </xf>
    <xf numFmtId="0" fontId="9" fillId="4" borderId="2">
      <alignment horizontal="right" vertical="center"/>
    </xf>
    <xf numFmtId="0" fontId="9" fillId="4" borderId="4">
      <alignment horizontal="right" vertical="center"/>
    </xf>
    <xf numFmtId="4" fontId="8" fillId="0" borderId="5" applyFill="0" applyBorder="0" applyProtection="0">
      <alignment horizontal="right" vertical="center"/>
    </xf>
    <xf numFmtId="0" fontId="9" fillId="0" borderId="0" applyNumberFormat="0">
      <alignment horizontal="right"/>
    </xf>
    <xf numFmtId="0" fontId="7" fillId="4" borderId="6">
      <alignment horizontal="left" vertical="center" wrapText="1" indent="2"/>
    </xf>
    <xf numFmtId="0" fontId="7" fillId="0" borderId="6">
      <alignment horizontal="left" vertical="center" wrapText="1" indent="2"/>
    </xf>
    <xf numFmtId="0" fontId="7" fillId="3" borderId="2">
      <alignment horizontal="left" vertical="center"/>
    </xf>
    <xf numFmtId="0" fontId="9" fillId="0" borderId="7">
      <alignment horizontal="left" vertical="top" wrapText="1"/>
    </xf>
    <xf numFmtId="0" fontId="11" fillId="0" borderId="8"/>
    <xf numFmtId="0" fontId="12" fillId="0" borderId="0" applyNumberFormat="0" applyFill="0" applyBorder="0" applyAlignment="0" applyProtection="0"/>
    <xf numFmtId="0" fontId="7" fillId="0" borderId="0" applyBorder="0">
      <alignment horizontal="right" vertical="center"/>
    </xf>
    <xf numFmtId="0" fontId="7" fillId="0" borderId="1">
      <alignment horizontal="right" vertical="center"/>
    </xf>
    <xf numFmtId="1" fontId="13" fillId="3" borderId="0" applyBorder="0">
      <alignment horizontal="right" vertical="center"/>
    </xf>
    <xf numFmtId="4" fontId="7" fillId="0" borderId="1" applyFill="0" applyBorder="0" applyProtection="0">
      <alignment horizontal="righ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0" fontId="7" fillId="0" borderId="1" applyNumberFormat="0" applyFill="0" applyAlignment="0" applyProtection="0"/>
    <xf numFmtId="0" fontId="14" fillId="5" borderId="0" applyNumberFormat="0" applyFont="0" applyBorder="0" applyAlignment="0" applyProtection="0"/>
    <xf numFmtId="178" fontId="7" fillId="6" borderId="1" applyNumberFormat="0" applyFont="0" applyBorder="0" applyAlignment="0" applyProtection="0">
      <alignment horizontal="right" vertical="center"/>
    </xf>
    <xf numFmtId="0" fontId="7" fillId="7" borderId="1"/>
    <xf numFmtId="0" fontId="15" fillId="0" borderId="0" applyNumberFormat="0" applyFill="0" applyBorder="0" applyAlignment="0" applyProtection="0"/>
    <xf numFmtId="0" fontId="7" fillId="0" borderId="0"/>
    <xf numFmtId="9" fontId="16" fillId="0" borderId="0" applyFont="0" applyFill="0" applyBorder="0" applyAlignment="0" applyProtection="0">
      <alignment vertical="center"/>
    </xf>
    <xf numFmtId="9" fontId="17" fillId="0" borderId="0" applyFont="0" applyFill="0" applyBorder="0" applyAlignment="0" applyProtection="0">
      <alignment vertical="center"/>
    </xf>
    <xf numFmtId="38" fontId="18" fillId="0" borderId="0" applyFont="0" applyFill="0" applyBorder="0" applyAlignment="0" applyProtection="0">
      <alignment vertical="center"/>
    </xf>
    <xf numFmtId="38" fontId="16" fillId="0" borderId="0" applyFont="0" applyFill="0" applyBorder="0" applyAlignment="0" applyProtection="0">
      <alignment vertical="center"/>
    </xf>
    <xf numFmtId="38" fontId="19" fillId="0" borderId="0" applyFont="0" applyFill="0" applyBorder="0" applyAlignment="0" applyProtection="0"/>
    <xf numFmtId="38" fontId="16" fillId="0" borderId="0" applyFont="0" applyFill="0" applyBorder="0" applyAlignment="0" applyProtection="0">
      <alignment vertical="center"/>
    </xf>
    <xf numFmtId="38" fontId="17" fillId="0" borderId="0" applyFont="0" applyFill="0" applyBorder="0" applyAlignment="0" applyProtection="0">
      <alignment vertical="center"/>
    </xf>
    <xf numFmtId="38" fontId="18" fillId="0" borderId="0" applyFont="0" applyFill="0" applyBorder="0" applyAlignment="0" applyProtection="0">
      <alignment vertical="center"/>
    </xf>
    <xf numFmtId="0" fontId="16" fillId="0" borderId="0"/>
    <xf numFmtId="0" fontId="16" fillId="0" borderId="0">
      <alignment vertical="center"/>
    </xf>
    <xf numFmtId="0" fontId="20" fillId="0" borderId="0">
      <alignment vertical="center"/>
    </xf>
    <xf numFmtId="0" fontId="20" fillId="0" borderId="0">
      <alignment vertical="center"/>
    </xf>
    <xf numFmtId="0" fontId="21" fillId="0" borderId="0">
      <alignment vertical="center"/>
    </xf>
    <xf numFmtId="0" fontId="16" fillId="0" borderId="0">
      <alignment vertical="center"/>
    </xf>
    <xf numFmtId="0" fontId="17" fillId="0" borderId="0">
      <alignment vertical="center"/>
    </xf>
    <xf numFmtId="0" fontId="22" fillId="0" borderId="0">
      <alignment vertical="center"/>
    </xf>
    <xf numFmtId="0" fontId="2" fillId="0" borderId="0">
      <alignment vertical="center"/>
    </xf>
    <xf numFmtId="0" fontId="18" fillId="0" borderId="0">
      <alignment vertical="center"/>
    </xf>
    <xf numFmtId="0" fontId="23" fillId="0" borderId="0"/>
    <xf numFmtId="1" fontId="23" fillId="0" borderId="0">
      <alignment vertical="center"/>
    </xf>
    <xf numFmtId="9" fontId="1" fillId="0" borderId="0" applyFont="0" applyFill="0" applyBorder="0" applyAlignment="0" applyProtection="0">
      <alignment vertical="center"/>
    </xf>
    <xf numFmtId="0" fontId="16" fillId="0" borderId="0"/>
    <xf numFmtId="0" fontId="16" fillId="0" borderId="0">
      <alignment vertical="center"/>
    </xf>
    <xf numFmtId="0" fontId="59" fillId="0" borderId="0" applyNumberFormat="0" applyFill="0" applyBorder="0" applyAlignment="0" applyProtection="0">
      <alignment vertical="top"/>
      <protection locked="0"/>
    </xf>
    <xf numFmtId="0" fontId="11" fillId="0" borderId="0"/>
    <xf numFmtId="0" fontId="62" fillId="0" borderId="0"/>
    <xf numFmtId="0" fontId="11" fillId="0" borderId="0" applyNumberFormat="0" applyFont="0" applyFill="0" applyBorder="0" applyProtection="0">
      <alignment horizontal="left" vertical="center" indent="5"/>
    </xf>
    <xf numFmtId="0" fontId="11" fillId="0" borderId="0" applyNumberFormat="0" applyFont="0" applyFill="0" applyBorder="0" applyProtection="0">
      <alignment horizontal="left" vertical="center" indent="2"/>
    </xf>
    <xf numFmtId="0" fontId="15" fillId="0" borderId="0" applyNumberFormat="0" applyFill="0" applyBorder="0" applyAlignment="0" applyProtection="0"/>
    <xf numFmtId="0" fontId="7" fillId="0" borderId="0"/>
    <xf numFmtId="0" fontId="63" fillId="16" borderId="0" applyNumberFormat="0" applyBorder="0" applyAlignment="0" applyProtection="0"/>
    <xf numFmtId="0" fontId="63" fillId="16" borderId="0" applyNumberFormat="0" applyBorder="0" applyAlignment="0" applyProtection="0"/>
    <xf numFmtId="0" fontId="64" fillId="16" borderId="0" applyNumberFormat="0" applyBorder="0" applyAlignment="0" applyProtection="0"/>
    <xf numFmtId="0" fontId="63" fillId="17" borderId="0" applyNumberFormat="0" applyBorder="0" applyAlignment="0" applyProtection="0"/>
    <xf numFmtId="0" fontId="63" fillId="17" borderId="0" applyNumberFormat="0" applyBorder="0" applyAlignment="0" applyProtection="0"/>
    <xf numFmtId="0" fontId="64" fillId="17" borderId="0" applyNumberFormat="0" applyBorder="0" applyAlignment="0" applyProtection="0"/>
    <xf numFmtId="0" fontId="63" fillId="18" borderId="0" applyNumberFormat="0" applyBorder="0" applyAlignment="0" applyProtection="0"/>
    <xf numFmtId="0" fontId="63" fillId="18" borderId="0" applyNumberFormat="0" applyBorder="0" applyAlignment="0" applyProtection="0"/>
    <xf numFmtId="0" fontId="64" fillId="18"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19" borderId="0" applyNumberFormat="0" applyBorder="0" applyAlignment="0" applyProtection="0"/>
    <xf numFmtId="0" fontId="63" fillId="20" borderId="0" applyNumberFormat="0" applyBorder="0" applyAlignment="0" applyProtection="0"/>
    <xf numFmtId="0" fontId="63" fillId="20" borderId="0" applyNumberFormat="0" applyBorder="0" applyAlignment="0" applyProtection="0"/>
    <xf numFmtId="0" fontId="64" fillId="20"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4" fillId="21" borderId="0" applyNumberFormat="0" applyBorder="0" applyAlignment="0" applyProtection="0"/>
    <xf numFmtId="0" fontId="64" fillId="16" borderId="0" applyNumberFormat="0" applyBorder="0" applyAlignment="0" applyProtection="0"/>
    <xf numFmtId="0" fontId="64" fillId="16" borderId="0" applyNumberFormat="0" applyBorder="0" applyAlignment="0" applyProtection="0"/>
    <xf numFmtId="0" fontId="64" fillId="17" borderId="0" applyNumberFormat="0" applyBorder="0" applyAlignment="0" applyProtection="0"/>
    <xf numFmtId="0" fontId="64" fillId="17" borderId="0" applyNumberFormat="0" applyBorder="0" applyAlignment="0" applyProtection="0"/>
    <xf numFmtId="0" fontId="64" fillId="18"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19" borderId="0" applyNumberFormat="0" applyBorder="0" applyAlignment="0" applyProtection="0"/>
    <xf numFmtId="0" fontId="64" fillId="20" borderId="0" applyNumberFormat="0" applyBorder="0" applyAlignment="0" applyProtection="0"/>
    <xf numFmtId="0" fontId="64" fillId="20" borderId="0" applyNumberFormat="0" applyBorder="0" applyAlignment="0" applyProtection="0"/>
    <xf numFmtId="0" fontId="64" fillId="21" borderId="0" applyNumberFormat="0" applyBorder="0" applyAlignment="0" applyProtection="0"/>
    <xf numFmtId="0" fontId="64" fillId="21" borderId="0" applyNumberFormat="0" applyBorder="0" applyAlignment="0" applyProtection="0"/>
    <xf numFmtId="0" fontId="11" fillId="0" borderId="0"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49" fontId="7" fillId="0" borderId="1" applyNumberFormat="0" applyFont="0" applyFill="0" applyBorder="0" applyProtection="0">
      <alignment horizontal="left" vertical="center" indent="2"/>
    </xf>
    <xf numFmtId="0" fontId="63" fillId="22" borderId="0" applyNumberFormat="0" applyBorder="0" applyAlignment="0" applyProtection="0"/>
    <xf numFmtId="0" fontId="63" fillId="22" borderId="0" applyNumberFormat="0" applyBorder="0" applyAlignment="0" applyProtection="0"/>
    <xf numFmtId="0" fontId="64" fillId="22"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4" fillId="23"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4" fillId="24"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19"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4" fillId="22" borderId="0" applyNumberFormat="0" applyBorder="0" applyAlignment="0" applyProtection="0"/>
    <xf numFmtId="0" fontId="63" fillId="25" borderId="0" applyNumberFormat="0" applyBorder="0" applyAlignment="0" applyProtection="0"/>
    <xf numFmtId="0" fontId="63" fillId="25" borderId="0" applyNumberFormat="0" applyBorder="0" applyAlignment="0" applyProtection="0"/>
    <xf numFmtId="0" fontId="64" fillId="25"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3" borderId="0" applyNumberFormat="0" applyBorder="0" applyAlignment="0" applyProtection="0"/>
    <xf numFmtId="0" fontId="64" fillId="24" borderId="0" applyNumberFormat="0" applyBorder="0" applyAlignment="0" applyProtection="0"/>
    <xf numFmtId="0" fontId="64" fillId="24" borderId="0" applyNumberFormat="0" applyBorder="0" applyAlignment="0" applyProtection="0"/>
    <xf numFmtId="0" fontId="64" fillId="19" borderId="0" applyNumberFormat="0" applyBorder="0" applyAlignment="0" applyProtection="0"/>
    <xf numFmtId="0" fontId="64" fillId="19" borderId="0" applyNumberFormat="0" applyBorder="0" applyAlignment="0" applyProtection="0"/>
    <xf numFmtId="0" fontId="64" fillId="22" borderId="0" applyNumberFormat="0" applyBorder="0" applyAlignment="0" applyProtection="0"/>
    <xf numFmtId="0" fontId="64" fillId="22" borderId="0" applyNumberFormat="0" applyBorder="0" applyAlignment="0" applyProtection="0"/>
    <xf numFmtId="0" fontId="64" fillId="25" borderId="0" applyNumberFormat="0" applyBorder="0" applyAlignment="0" applyProtection="0"/>
    <xf numFmtId="0" fontId="64" fillId="25" borderId="0" applyNumberFormat="0" applyBorder="0" applyAlignment="0" applyProtection="0"/>
    <xf numFmtId="0" fontId="11" fillId="0" borderId="0"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49" fontId="7" fillId="0" borderId="2" applyNumberFormat="0" applyFont="0" applyFill="0" applyBorder="0" applyProtection="0">
      <alignment horizontal="left" vertical="center" indent="5"/>
    </xf>
    <xf numFmtId="0" fontId="11" fillId="0" borderId="0" applyNumberFormat="0" applyFont="0" applyFill="0" applyBorder="0" applyProtection="0">
      <alignment horizontal="left" vertical="center"/>
    </xf>
    <xf numFmtId="0" fontId="65" fillId="26" borderId="0" applyNumberFormat="0" applyBorder="0" applyAlignment="0" applyProtection="0"/>
    <xf numFmtId="0" fontId="65" fillId="26" borderId="0" applyNumberFormat="0" applyBorder="0" applyAlignment="0" applyProtection="0"/>
    <xf numFmtId="0" fontId="66" fillId="26" borderId="0" applyNumberFormat="0" applyBorder="0" applyAlignment="0" applyProtection="0"/>
    <xf numFmtId="0" fontId="65" fillId="23" borderId="0" applyNumberFormat="0" applyBorder="0" applyAlignment="0" applyProtection="0"/>
    <xf numFmtId="0" fontId="65" fillId="23" borderId="0" applyNumberFormat="0" applyBorder="0" applyAlignment="0" applyProtection="0"/>
    <xf numFmtId="0" fontId="66" fillId="23" borderId="0" applyNumberFormat="0" applyBorder="0" applyAlignment="0" applyProtection="0"/>
    <xf numFmtId="0" fontId="65" fillId="24" borderId="0" applyNumberFormat="0" applyBorder="0" applyAlignment="0" applyProtection="0"/>
    <xf numFmtId="0" fontId="65" fillId="24" borderId="0" applyNumberFormat="0" applyBorder="0" applyAlignment="0" applyProtection="0"/>
    <xf numFmtId="0" fontId="66" fillId="24" borderId="0" applyNumberFormat="0" applyBorder="0" applyAlignment="0" applyProtection="0"/>
    <xf numFmtId="0" fontId="65" fillId="27" borderId="0" applyNumberFormat="0" applyBorder="0" applyAlignment="0" applyProtection="0"/>
    <xf numFmtId="0" fontId="65" fillId="27" borderId="0" applyNumberFormat="0" applyBorder="0" applyAlignment="0" applyProtection="0"/>
    <xf numFmtId="0" fontId="66" fillId="27" borderId="0" applyNumberFormat="0" applyBorder="0" applyAlignment="0" applyProtection="0"/>
    <xf numFmtId="0" fontId="65" fillId="28" borderId="0" applyNumberFormat="0" applyBorder="0" applyAlignment="0" applyProtection="0"/>
    <xf numFmtId="0" fontId="65" fillId="28" borderId="0" applyNumberFormat="0" applyBorder="0" applyAlignment="0" applyProtection="0"/>
    <xf numFmtId="0" fontId="66" fillId="28"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0" fontId="66" fillId="29"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6" fillId="23"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66" fillId="24" borderId="0" applyNumberFormat="0" applyBorder="0" applyAlignment="0" applyProtection="0"/>
    <xf numFmtId="0" fontId="66" fillId="27" borderId="0" applyNumberFormat="0" applyBorder="0" applyAlignment="0" applyProtection="0"/>
    <xf numFmtId="0" fontId="66" fillId="27" borderId="0" applyNumberFormat="0" applyBorder="0" applyAlignment="0" applyProtection="0"/>
    <xf numFmtId="0" fontId="66" fillId="28" borderId="0" applyNumberFormat="0" applyBorder="0" applyAlignment="0" applyProtection="0"/>
    <xf numFmtId="0" fontId="66" fillId="28"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0" fontId="65" fillId="30" borderId="0" applyNumberFormat="0" applyBorder="0" applyAlignment="0" applyProtection="0"/>
    <xf numFmtId="0" fontId="66" fillId="31" borderId="0" applyNumberFormat="0" applyBorder="0" applyAlignment="0" applyProtection="0"/>
    <xf numFmtId="0" fontId="66" fillId="31" borderId="0" applyNumberFormat="0" applyBorder="0" applyAlignment="0" applyProtection="0"/>
    <xf numFmtId="0" fontId="65" fillId="31" borderId="0" applyNumberFormat="0" applyBorder="0" applyAlignment="0" applyProtection="0"/>
    <xf numFmtId="0" fontId="66" fillId="32" borderId="0" applyNumberFormat="0" applyBorder="0" applyAlignment="0" applyProtection="0"/>
    <xf numFmtId="0" fontId="66" fillId="32" borderId="0" applyNumberFormat="0" applyBorder="0" applyAlignment="0" applyProtection="0"/>
    <xf numFmtId="0" fontId="65" fillId="32" borderId="0" applyNumberFormat="0" applyBorder="0" applyAlignment="0" applyProtection="0"/>
    <xf numFmtId="0" fontId="66" fillId="27" borderId="0" applyNumberFormat="0" applyBorder="0" applyAlignment="0" applyProtection="0"/>
    <xf numFmtId="0" fontId="66" fillId="27" borderId="0" applyNumberFormat="0" applyBorder="0" applyAlignment="0" applyProtection="0"/>
    <xf numFmtId="0" fontId="65" fillId="27" borderId="0" applyNumberFormat="0" applyBorder="0" applyAlignment="0" applyProtection="0"/>
    <xf numFmtId="0" fontId="66" fillId="28" borderId="0" applyNumberFormat="0" applyBorder="0" applyAlignment="0" applyProtection="0"/>
    <xf numFmtId="0" fontId="66" fillId="28" borderId="0" applyNumberFormat="0" applyBorder="0" applyAlignment="0" applyProtection="0"/>
    <xf numFmtId="0" fontId="65" fillId="28" borderId="0" applyNumberFormat="0" applyBorder="0" applyAlignment="0" applyProtection="0"/>
    <xf numFmtId="0" fontId="66" fillId="33" borderId="0" applyNumberFormat="0" applyBorder="0" applyAlignment="0" applyProtection="0"/>
    <xf numFmtId="0" fontId="66" fillId="33" borderId="0" applyNumberFormat="0" applyBorder="0" applyAlignment="0" applyProtection="0"/>
    <xf numFmtId="0" fontId="65" fillId="33" borderId="0" applyNumberFormat="0" applyBorder="0" applyAlignment="0" applyProtection="0"/>
    <xf numFmtId="4" fontId="8" fillId="2" borderId="0" applyBorder="0" applyAlignment="0"/>
    <xf numFmtId="4" fontId="7" fillId="2" borderId="0" applyBorder="0">
      <alignment horizontal="right" vertical="center"/>
    </xf>
    <xf numFmtId="0" fontId="7" fillId="2" borderId="1">
      <alignment horizontal="right" vertical="center"/>
    </xf>
    <xf numFmtId="4" fontId="7" fillId="3" borderId="0" applyBorder="0">
      <alignment horizontal="right" vertical="center"/>
    </xf>
    <xf numFmtId="0" fontId="7" fillId="3" borderId="0" applyBorder="0">
      <alignment horizontal="right" vertical="center"/>
    </xf>
    <xf numFmtId="0" fontId="7" fillId="3" borderId="0" applyBorder="0">
      <alignment horizontal="right" vertical="center"/>
    </xf>
    <xf numFmtId="4" fontId="7" fillId="3" borderId="0" applyBorder="0">
      <alignment horizontal="right" vertical="center"/>
    </xf>
    <xf numFmtId="0" fontId="7" fillId="3" borderId="0" applyBorder="0">
      <alignment horizontal="right" vertical="center"/>
    </xf>
    <xf numFmtId="0" fontId="7" fillId="3" borderId="0" applyBorder="0">
      <alignment horizontal="right" vertical="center"/>
    </xf>
    <xf numFmtId="0" fontId="7" fillId="3" borderId="44">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45">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4"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0" fontId="10" fillId="3"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45">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4"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0" fontId="9" fillId="4" borderId="1">
      <alignment horizontal="right" vertical="center"/>
    </xf>
    <xf numFmtId="4" fontId="9" fillId="4" borderId="2">
      <alignment horizontal="right" vertical="center"/>
    </xf>
    <xf numFmtId="4" fontId="9" fillId="4" borderId="2">
      <alignment horizontal="right" vertical="center"/>
    </xf>
    <xf numFmtId="4" fontId="9" fillId="4" borderId="2">
      <alignment horizontal="right" vertical="center"/>
    </xf>
    <xf numFmtId="4" fontId="9" fillId="4" borderId="2">
      <alignment horizontal="right" vertical="center"/>
    </xf>
    <xf numFmtId="4" fontId="9" fillId="4" borderId="2">
      <alignment horizontal="right" vertical="center"/>
    </xf>
    <xf numFmtId="4" fontId="9" fillId="4" borderId="2">
      <alignment horizontal="right" vertical="center"/>
    </xf>
    <xf numFmtId="4" fontId="9" fillId="4" borderId="2">
      <alignment horizontal="right" vertical="center"/>
    </xf>
    <xf numFmtId="4" fontId="9" fillId="4" borderId="2">
      <alignment horizontal="right" vertical="center"/>
    </xf>
    <xf numFmtId="4" fontId="9" fillId="4" borderId="2">
      <alignment horizontal="right" vertical="center"/>
    </xf>
    <xf numFmtId="4" fontId="9" fillId="4" borderId="2">
      <alignment horizontal="right" vertical="center"/>
    </xf>
    <xf numFmtId="0" fontId="9" fillId="4" borderId="2">
      <alignment horizontal="right" vertical="center"/>
    </xf>
    <xf numFmtId="0" fontId="9" fillId="4" borderId="2">
      <alignment horizontal="right" vertical="center"/>
    </xf>
    <xf numFmtId="0" fontId="9" fillId="4" borderId="2">
      <alignment horizontal="right" vertical="center"/>
    </xf>
    <xf numFmtId="0" fontId="9" fillId="4" borderId="2">
      <alignment horizontal="right" vertical="center"/>
    </xf>
    <xf numFmtId="0" fontId="9" fillId="4" borderId="2">
      <alignment horizontal="right" vertical="center"/>
    </xf>
    <xf numFmtId="0" fontId="9" fillId="4" borderId="2">
      <alignment horizontal="right" vertical="center"/>
    </xf>
    <xf numFmtId="0" fontId="9" fillId="4" borderId="2">
      <alignment horizontal="right" vertical="center"/>
    </xf>
    <xf numFmtId="0" fontId="9" fillId="4" borderId="2">
      <alignment horizontal="right" vertical="center"/>
    </xf>
    <xf numFmtId="0" fontId="9" fillId="4" borderId="2">
      <alignment horizontal="right" vertical="center"/>
    </xf>
    <xf numFmtId="0" fontId="9" fillId="4" borderId="2">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4"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0" fontId="9" fillId="4" borderId="4">
      <alignment horizontal="right" vertical="center"/>
    </xf>
    <xf numFmtId="4" fontId="9" fillId="4" borderId="4">
      <alignment horizontal="right" vertical="center"/>
    </xf>
    <xf numFmtId="0" fontId="65" fillId="30" borderId="0" applyNumberFormat="0" applyBorder="0" applyAlignment="0" applyProtection="0"/>
    <xf numFmtId="0" fontId="65" fillId="31" borderId="0" applyNumberFormat="0" applyBorder="0" applyAlignment="0" applyProtection="0"/>
    <xf numFmtId="0" fontId="65" fillId="32" borderId="0" applyNumberFormat="0" applyBorder="0" applyAlignment="0" applyProtection="0"/>
    <xf numFmtId="0" fontId="65" fillId="27" borderId="0" applyNumberFormat="0" applyBorder="0" applyAlignment="0" applyProtection="0"/>
    <xf numFmtId="0" fontId="65" fillId="28" borderId="0" applyNumberFormat="0" applyBorder="0" applyAlignment="0" applyProtection="0"/>
    <xf numFmtId="0" fontId="65" fillId="33" borderId="0" applyNumberFormat="0" applyBorder="0" applyAlignment="0" applyProtection="0"/>
    <xf numFmtId="0" fontId="67"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7" fillId="34" borderId="46" applyNumberFormat="0" applyAlignment="0" applyProtection="0"/>
    <xf numFmtId="0" fontId="69" fillId="17" borderId="0" applyNumberFormat="0" applyBorder="0" applyAlignment="0" applyProtection="0"/>
    <xf numFmtId="0" fontId="69" fillId="17" borderId="0" applyNumberFormat="0" applyBorder="0" applyAlignment="0" applyProtection="0"/>
    <xf numFmtId="0" fontId="70" fillId="17" borderId="0" applyNumberFormat="0" applyBorder="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1"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2" fillId="34" borderId="47" applyNumberFormat="0" applyAlignment="0" applyProtection="0"/>
    <xf numFmtId="0" fontId="73" fillId="35" borderId="48" applyNumberFormat="0" applyAlignment="0" applyProtection="0"/>
    <xf numFmtId="0" fontId="73" fillId="35" borderId="48" applyNumberFormat="0" applyAlignment="0" applyProtection="0"/>
    <xf numFmtId="0" fontId="74" fillId="35" borderId="48" applyNumberFormat="0" applyAlignment="0" applyProtection="0"/>
    <xf numFmtId="194" fontId="63" fillId="0" borderId="0" applyFont="0" applyFill="0" applyBorder="0" applyAlignment="0" applyProtection="0"/>
    <xf numFmtId="195" fontId="75" fillId="0" borderId="0" applyFont="0" applyFill="0" applyBorder="0" applyAlignment="0" applyProtection="0"/>
    <xf numFmtId="195" fontId="14" fillId="0" borderId="0" applyFont="0" applyFill="0" applyBorder="0" applyAlignment="0" applyProtection="0"/>
    <xf numFmtId="194" fontId="63" fillId="0" borderId="0" applyFont="0" applyFill="0" applyBorder="0" applyAlignment="0" applyProtection="0"/>
    <xf numFmtId="0" fontId="76" fillId="0" borderId="0">
      <alignment horizontal="left" vertical="center" indent="1"/>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4"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0" borderId="49">
      <alignment horizontal="left" vertical="center" wrapText="1" indent="2"/>
    </xf>
    <xf numFmtId="0" fontId="7" fillId="3" borderId="50">
      <alignment horizontal="left" vertical="center"/>
    </xf>
    <xf numFmtId="0" fontId="7" fillId="3" borderId="50">
      <alignment horizontal="left" vertical="center"/>
    </xf>
    <xf numFmtId="0" fontId="7" fillId="3" borderId="50">
      <alignment horizontal="left" vertical="center"/>
    </xf>
    <xf numFmtId="0" fontId="7" fillId="3" borderId="50">
      <alignment horizontal="left" vertical="center"/>
    </xf>
    <xf numFmtId="0" fontId="7" fillId="3" borderId="50">
      <alignment horizontal="left" vertical="center"/>
    </xf>
    <xf numFmtId="0" fontId="7" fillId="3" borderId="50">
      <alignment horizontal="left" vertical="center"/>
    </xf>
    <xf numFmtId="0" fontId="7" fillId="3" borderId="50">
      <alignment horizontal="left" vertical="center"/>
    </xf>
    <xf numFmtId="0" fontId="7" fillId="3" borderId="50">
      <alignment horizontal="left" vertical="center"/>
    </xf>
    <xf numFmtId="0" fontId="7" fillId="3" borderId="50">
      <alignment horizontal="left" vertical="center"/>
    </xf>
    <xf numFmtId="0" fontId="77" fillId="21" borderId="47" applyNumberFormat="0" applyAlignment="0" applyProtection="0"/>
    <xf numFmtId="0" fontId="78" fillId="15" borderId="43"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77" fillId="21" borderId="47" applyNumberFormat="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0" fillId="0" borderId="51"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18" borderId="0" applyNumberFormat="0" applyBorder="0" applyAlignment="0" applyProtection="0"/>
    <xf numFmtId="0" fontId="84" fillId="18" borderId="0" applyNumberFormat="0" applyBorder="0" applyAlignment="0" applyProtection="0"/>
    <xf numFmtId="0" fontId="85" fillId="18" borderId="0" applyNumberFormat="0" applyBorder="0" applyAlignment="0" applyProtection="0"/>
    <xf numFmtId="0" fontId="85" fillId="18" borderId="0" applyNumberFormat="0" applyBorder="0" applyAlignment="0" applyProtection="0"/>
    <xf numFmtId="0" fontId="86" fillId="0" borderId="52" applyNumberFormat="0" applyFill="0" applyAlignment="0" applyProtection="0"/>
    <xf numFmtId="0" fontId="86" fillId="0" borderId="52" applyNumberFormat="0" applyFill="0" applyAlignment="0" applyProtection="0"/>
    <xf numFmtId="0" fontId="87" fillId="0" borderId="52" applyNumberFormat="0" applyFill="0" applyAlignment="0" applyProtection="0"/>
    <xf numFmtId="0" fontId="88" fillId="0" borderId="53" applyNumberFormat="0" applyFill="0" applyAlignment="0" applyProtection="0"/>
    <xf numFmtId="0" fontId="88" fillId="0" borderId="53" applyNumberFormat="0" applyFill="0" applyAlignment="0" applyProtection="0"/>
    <xf numFmtId="0" fontId="89" fillId="0" borderId="53" applyNumberFormat="0" applyFill="0" applyAlignment="0" applyProtection="0"/>
    <xf numFmtId="0" fontId="90" fillId="0" borderId="54" applyNumberFormat="0" applyFill="0" applyAlignment="0" applyProtection="0"/>
    <xf numFmtId="0" fontId="90" fillId="0" borderId="54" applyNumberFormat="0" applyFill="0" applyAlignment="0" applyProtection="0"/>
    <xf numFmtId="0" fontId="91" fillId="0" borderId="54"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9" fillId="21" borderId="47" applyNumberFormat="0" applyAlignment="0" applyProtection="0"/>
    <xf numFmtId="0" fontId="78" fillId="15" borderId="43" applyNumberFormat="0" applyAlignment="0" applyProtection="0"/>
    <xf numFmtId="4" fontId="7" fillId="0" borderId="0" applyBorder="0">
      <alignment horizontal="right" vertical="center"/>
    </xf>
    <xf numFmtId="0" fontId="7" fillId="0" borderId="0" applyBorder="0">
      <alignment horizontal="right" vertical="center"/>
    </xf>
    <xf numFmtId="0" fontId="7" fillId="0" borderId="0" applyBorder="0">
      <alignment horizontal="right" vertical="center"/>
    </xf>
    <xf numFmtId="0" fontId="7" fillId="0" borderId="2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4"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1">
      <alignment horizontal="right" vertical="center"/>
    </xf>
    <xf numFmtId="0" fontId="7" fillId="0" borderId="45">
      <alignment horizontal="right" vertical="center"/>
    </xf>
    <xf numFmtId="0" fontId="11" fillId="36" borderId="1"/>
    <xf numFmtId="0" fontId="92" fillId="0" borderId="55" applyNumberFormat="0" applyFill="0" applyAlignment="0" applyProtection="0"/>
    <xf numFmtId="0" fontId="92" fillId="0" borderId="55" applyNumberFormat="0" applyFill="0" applyAlignment="0" applyProtection="0"/>
    <xf numFmtId="0" fontId="93" fillId="0" borderId="55" applyNumberFormat="0" applyFill="0" applyAlignment="0" applyProtection="0"/>
    <xf numFmtId="0" fontId="94" fillId="37" borderId="0" applyNumberFormat="0" applyBorder="0" applyAlignment="0" applyProtection="0"/>
    <xf numFmtId="0" fontId="94" fillId="37" borderId="0" applyNumberFormat="0" applyBorder="0" applyAlignment="0" applyProtection="0"/>
    <xf numFmtId="0" fontId="11" fillId="0" borderId="0"/>
    <xf numFmtId="0" fontId="11" fillId="0" borderId="0"/>
    <xf numFmtId="0" fontId="62" fillId="0" borderId="0"/>
    <xf numFmtId="0" fontId="62" fillId="0" borderId="0"/>
    <xf numFmtId="0" fontId="62" fillId="0" borderId="0"/>
    <xf numFmtId="0" fontId="62" fillId="0" borderId="0"/>
    <xf numFmtId="0" fontId="11" fillId="0" borderId="0"/>
    <xf numFmtId="0" fontId="11" fillId="0" borderId="0"/>
    <xf numFmtId="0" fontId="11" fillId="0" borderId="0"/>
    <xf numFmtId="0" fontId="11" fillId="0" borderId="0"/>
    <xf numFmtId="0" fontId="75" fillId="0" borderId="0"/>
    <xf numFmtId="0" fontId="14" fillId="0" borderId="0"/>
    <xf numFmtId="4" fontId="11" fillId="0" borderId="0"/>
    <xf numFmtId="4" fontId="11" fillId="0" borderId="0"/>
    <xf numFmtId="4" fontId="95" fillId="0" borderId="0"/>
    <xf numFmtId="4" fontId="11" fillId="0" borderId="0"/>
    <xf numFmtId="4" fontId="11" fillId="0" borderId="0"/>
    <xf numFmtId="4" fontId="11" fillId="0" borderId="0"/>
    <xf numFmtId="0" fontId="11" fillId="0" borderId="0"/>
    <xf numFmtId="0" fontId="11" fillId="0" borderId="0"/>
    <xf numFmtId="0" fontId="11" fillId="0" borderId="0"/>
    <xf numFmtId="0" fontId="96" fillId="0" borderId="0"/>
    <xf numFmtId="0" fontId="96" fillId="0" borderId="0"/>
    <xf numFmtId="0" fontId="96" fillId="0" borderId="0"/>
    <xf numFmtId="0" fontId="1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1" fillId="0" borderId="0"/>
    <xf numFmtId="0" fontId="62" fillId="0" borderId="0"/>
    <xf numFmtId="0" fontId="62" fillId="0" borderId="0"/>
    <xf numFmtId="0" fontId="11" fillId="0" borderId="0"/>
    <xf numFmtId="0" fontId="11" fillId="0" borderId="0"/>
    <xf numFmtId="0" fontId="96" fillId="0" borderId="0"/>
    <xf numFmtId="0" fontId="62" fillId="0" borderId="0"/>
    <xf numFmtId="0" fontId="62" fillId="0" borderId="0"/>
    <xf numFmtId="4" fontId="7" fillId="0" borderId="0"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 fontId="7" fillId="0" borderId="1" applyFill="0" applyBorder="0" applyProtection="0">
      <alignment horizontal="righ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49" fontId="8" fillId="0" borderId="1" applyNumberFormat="0" applyFill="0" applyBorder="0" applyProtection="0">
      <alignment horizontal="left" vertical="center"/>
    </xf>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7" fillId="0" borderId="1" applyNumberFormat="0" applyFill="0" applyAlignment="0" applyProtection="0"/>
    <xf numFmtId="0" fontId="11" fillId="7" borderId="0" applyNumberFormat="0" applyFont="0" applyBorder="0" applyAlignment="0" applyProtection="0"/>
    <xf numFmtId="4" fontId="11" fillId="7" borderId="0" applyNumberFormat="0" applyFont="0" applyBorder="0" applyAlignment="0" applyProtection="0"/>
    <xf numFmtId="4" fontId="11" fillId="7" borderId="0" applyNumberFormat="0" applyFont="0" applyBorder="0" applyAlignment="0" applyProtection="0"/>
    <xf numFmtId="0" fontId="11" fillId="7" borderId="0" applyNumberFormat="0" applyFont="0" applyBorder="0" applyAlignment="0" applyProtection="0"/>
    <xf numFmtId="0" fontId="11" fillId="7" borderId="0" applyNumberFormat="0" applyFont="0" applyBorder="0" applyAlignment="0" applyProtection="0"/>
    <xf numFmtId="0" fontId="11" fillId="7" borderId="0" applyNumberFormat="0" applyFont="0" applyBorder="0" applyAlignment="0" applyProtection="0"/>
    <xf numFmtId="0" fontId="11" fillId="7" borderId="0" applyNumberFormat="0" applyFont="0" applyBorder="0" applyAlignment="0" applyProtection="0"/>
    <xf numFmtId="0" fontId="75" fillId="5" borderId="0" applyNumberFormat="0" applyFont="0" applyBorder="0" applyAlignment="0" applyProtection="0"/>
    <xf numFmtId="0" fontId="14" fillId="5" borderId="0" applyNumberFormat="0" applyFont="0" applyBorder="0" applyAlignment="0" applyProtection="0"/>
    <xf numFmtId="0" fontId="63" fillId="0" borderId="0"/>
    <xf numFmtId="4" fontId="11" fillId="0" borderId="0"/>
    <xf numFmtId="4" fontId="34" fillId="0" borderId="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64" fillId="38" borderId="56" applyNumberFormat="0" applyFont="0" applyAlignment="0" applyProtection="0"/>
    <xf numFmtId="0" fontId="11" fillId="38" borderId="56" applyNumberFormat="0" applyFont="0" applyAlignment="0" applyProtection="0"/>
    <xf numFmtId="0" fontId="11" fillId="38" borderId="56" applyNumberFormat="0" applyFont="0" applyAlignment="0" applyProtection="0"/>
    <xf numFmtId="0" fontId="11" fillId="38" borderId="56" applyNumberFormat="0" applyFont="0" applyAlignment="0" applyProtection="0"/>
    <xf numFmtId="0" fontId="11" fillId="38" borderId="56" applyNumberFormat="0" applyFont="0" applyAlignment="0" applyProtection="0"/>
    <xf numFmtId="0" fontId="11" fillId="38" borderId="56" applyNumberFormat="0" applyFont="0" applyAlignment="0" applyProtection="0"/>
    <xf numFmtId="0" fontId="11" fillId="38" borderId="56" applyNumberFormat="0" applyFont="0" applyAlignment="0" applyProtection="0"/>
    <xf numFmtId="0" fontId="11" fillId="38" borderId="56" applyNumberFormat="0" applyFont="0" applyAlignment="0" applyProtection="0"/>
    <xf numFmtId="0" fontId="11" fillId="38" borderId="56" applyNumberFormat="0" applyFon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178" fontId="7" fillId="6" borderId="57" applyNumberFormat="0" applyFont="0" applyBorder="0" applyAlignment="0" applyProtection="0">
      <alignment horizontal="right" vertical="center"/>
    </xf>
    <xf numFmtId="9" fontId="75" fillId="0" borderId="0" applyFont="0" applyFill="0" applyBorder="0" applyAlignment="0" applyProtection="0"/>
    <xf numFmtId="9" fontId="14" fillId="0" borderId="0" applyFont="0" applyFill="0" applyBorder="0" applyAlignment="0" applyProtection="0"/>
    <xf numFmtId="0" fontId="97" fillId="0" borderId="0" applyNumberFormat="0" applyFill="0" applyBorder="0" applyAlignment="0" applyProtection="0"/>
    <xf numFmtId="0" fontId="70" fillId="17" borderId="0" applyNumberFormat="0" applyBorder="0" applyAlignment="0" applyProtection="0"/>
    <xf numFmtId="4" fontId="7" fillId="7" borderId="57"/>
    <xf numFmtId="4" fontId="7" fillId="7" borderId="57"/>
    <xf numFmtId="4" fontId="7" fillId="7" borderId="57"/>
    <xf numFmtId="4" fontId="7" fillId="7" borderId="57"/>
    <xf numFmtId="4" fontId="7" fillId="7" borderId="57"/>
    <xf numFmtId="4" fontId="7" fillId="7" borderId="57"/>
    <xf numFmtId="4" fontId="7" fillId="7" borderId="57"/>
    <xf numFmtId="4" fontId="7" fillId="7" borderId="57"/>
    <xf numFmtId="4" fontId="7" fillId="7" borderId="57"/>
    <xf numFmtId="4" fontId="7" fillId="7" borderId="57"/>
    <xf numFmtId="4" fontId="7" fillId="7" borderId="57"/>
    <xf numFmtId="4" fontId="7" fillId="7" borderId="57"/>
    <xf numFmtId="0" fontId="7" fillId="7" borderId="57"/>
    <xf numFmtId="0" fontId="7" fillId="7" borderId="57"/>
    <xf numFmtId="0" fontId="7" fillId="7" borderId="57"/>
    <xf numFmtId="0" fontId="7" fillId="7" borderId="57"/>
    <xf numFmtId="0" fontId="7" fillId="7" borderId="57"/>
    <xf numFmtId="0" fontId="7" fillId="7" borderId="57"/>
    <xf numFmtId="0" fontId="7" fillId="7" borderId="57"/>
    <xf numFmtId="0" fontId="7" fillId="7" borderId="57"/>
    <xf numFmtId="0" fontId="7" fillId="7" borderId="57"/>
    <xf numFmtId="0" fontId="7" fillId="7" borderId="57"/>
    <xf numFmtId="0" fontId="7" fillId="7" borderId="57"/>
    <xf numFmtId="0" fontId="7" fillId="7" borderId="57"/>
    <xf numFmtId="0" fontId="7" fillId="7" borderId="57"/>
    <xf numFmtId="0" fontId="7" fillId="7" borderId="45"/>
    <xf numFmtId="0" fontId="62" fillId="0" borderId="0"/>
    <xf numFmtId="0" fontId="62" fillId="0" borderId="0"/>
    <xf numFmtId="0" fontId="62" fillId="0" borderId="0"/>
    <xf numFmtId="0" fontId="62" fillId="0" borderId="0"/>
    <xf numFmtId="0" fontId="98" fillId="0" borderId="0" applyNumberFormat="0" applyFill="0" applyBorder="0" applyAlignment="0" applyProtection="0"/>
    <xf numFmtId="0" fontId="98" fillId="0" borderId="0" applyNumberFormat="0" applyFill="0" applyBorder="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81" fillId="0" borderId="51" applyNumberFormat="0" applyFill="0" applyAlignment="0" applyProtection="0"/>
    <xf numFmtId="0" fontId="99" fillId="0" borderId="0" applyNumberFormat="0" applyFill="0" applyBorder="0" applyAlignment="0" applyProtection="0"/>
    <xf numFmtId="0" fontId="87" fillId="0" borderId="52" applyNumberFormat="0" applyFill="0" applyAlignment="0" applyProtection="0"/>
    <xf numFmtId="0" fontId="89" fillId="0" borderId="53" applyNumberFormat="0" applyFill="0" applyAlignment="0" applyProtection="0"/>
    <xf numFmtId="0" fontId="91" fillId="0" borderId="54" applyNumberFormat="0" applyFill="0" applyAlignment="0" applyProtection="0"/>
    <xf numFmtId="0" fontId="91" fillId="0" borderId="0" applyNumberFormat="0" applyFill="0" applyBorder="0" applyAlignment="0" applyProtection="0"/>
    <xf numFmtId="0" fontId="93" fillId="0" borderId="55"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74" fillId="35" borderId="48" applyNumberFormat="0" applyAlignment="0" applyProtection="0"/>
    <xf numFmtId="0" fontId="10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38" fontId="16" fillId="0" borderId="0" applyFont="0" applyFill="0" applyBorder="0" applyAlignment="0" applyProtection="0"/>
  </cellStyleXfs>
  <cellXfs count="801">
    <xf numFmtId="0" fontId="0" fillId="0" borderId="0" xfId="0">
      <alignment vertical="center"/>
    </xf>
    <xf numFmtId="0" fontId="2" fillId="0" borderId="0" xfId="0" applyFont="1">
      <alignment vertical="center"/>
    </xf>
    <xf numFmtId="0" fontId="5" fillId="0" borderId="0" xfId="0" applyFont="1">
      <alignment vertical="center"/>
    </xf>
    <xf numFmtId="0" fontId="2" fillId="8" borderId="0" xfId="48" applyFont="1" applyFill="1">
      <alignment vertical="center"/>
    </xf>
    <xf numFmtId="10" fontId="2" fillId="8" borderId="0" xfId="48" applyNumberFormat="1" applyFont="1" applyFill="1">
      <alignment vertical="center"/>
    </xf>
    <xf numFmtId="0" fontId="27" fillId="0" borderId="0" xfId="50" applyFont="1" applyFill="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vertical="center" wrapText="1"/>
    </xf>
    <xf numFmtId="0" fontId="18" fillId="10" borderId="0" xfId="0" applyFont="1" applyFill="1">
      <alignment vertical="center"/>
    </xf>
    <xf numFmtId="0" fontId="18" fillId="10" borderId="0" xfId="0" applyFont="1" applyFill="1" applyAlignment="1">
      <alignment horizontal="center" vertical="center"/>
    </xf>
    <xf numFmtId="0" fontId="18" fillId="10" borderId="0" xfId="0" applyFont="1" applyFill="1" applyAlignment="1">
      <alignment horizontal="center" vertical="center" wrapText="1"/>
    </xf>
    <xf numFmtId="0" fontId="18" fillId="10" borderId="0" xfId="0" applyFont="1" applyFill="1" applyAlignment="1">
      <alignment vertical="center" wrapText="1"/>
    </xf>
    <xf numFmtId="0" fontId="2" fillId="10" borderId="0" xfId="0" applyFont="1" applyFill="1" applyBorder="1" applyAlignment="1">
      <alignment horizontal="center" vertical="center" wrapText="1"/>
    </xf>
    <xf numFmtId="0" fontId="2" fillId="10" borderId="0" xfId="0" applyFont="1" applyFill="1" applyBorder="1" applyAlignment="1">
      <alignment horizontal="left" vertical="center" wrapText="1" indent="1"/>
    </xf>
    <xf numFmtId="49" fontId="2" fillId="10" borderId="0" xfId="0" quotePrefix="1" applyNumberFormat="1" applyFont="1" applyFill="1" applyBorder="1" applyAlignment="1">
      <alignment horizontal="center" vertical="center" wrapText="1"/>
    </xf>
    <xf numFmtId="0" fontId="2" fillId="10" borderId="0" xfId="0" applyFont="1" applyFill="1">
      <alignment vertical="center"/>
    </xf>
    <xf numFmtId="0" fontId="2" fillId="5" borderId="1" xfId="0" applyFont="1" applyFill="1" applyBorder="1" applyAlignment="1">
      <alignment horizontal="center" vertical="center" wrapText="1"/>
    </xf>
    <xf numFmtId="0" fontId="2" fillId="9" borderId="12" xfId="0" applyFont="1" applyFill="1" applyBorder="1" applyAlignment="1">
      <alignment vertical="center"/>
    </xf>
    <xf numFmtId="0" fontId="2" fillId="9" borderId="13" xfId="0" applyFont="1" applyFill="1" applyBorder="1" applyAlignment="1">
      <alignment vertical="center"/>
    </xf>
    <xf numFmtId="0" fontId="2" fillId="0" borderId="0" xfId="0" applyFont="1" applyAlignment="1">
      <alignment vertical="center"/>
    </xf>
    <xf numFmtId="0" fontId="2" fillId="8" borderId="18" xfId="0" applyFont="1" applyFill="1" applyBorder="1" applyAlignment="1">
      <alignment horizontal="left" vertical="center"/>
    </xf>
    <xf numFmtId="0" fontId="2" fillId="5" borderId="14"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2" xfId="0" applyFont="1" applyFill="1" applyBorder="1" applyAlignment="1">
      <alignment horizontal="center" vertical="center"/>
    </xf>
    <xf numFmtId="49" fontId="2" fillId="10" borderId="1" xfId="0" quotePrefix="1" applyNumberFormat="1" applyFont="1" applyFill="1" applyBorder="1" applyAlignment="1">
      <alignment horizontal="center" vertical="center" wrapText="1"/>
    </xf>
    <xf numFmtId="0" fontId="18" fillId="9" borderId="12" xfId="0" applyFont="1" applyFill="1" applyBorder="1">
      <alignment vertical="center"/>
    </xf>
    <xf numFmtId="0" fontId="2" fillId="10" borderId="13" xfId="0" applyFont="1" applyFill="1" applyBorder="1" applyAlignment="1">
      <alignment vertical="center"/>
    </xf>
    <xf numFmtId="0" fontId="34" fillId="8" borderId="0" xfId="44" applyFont="1" applyFill="1" applyAlignment="1">
      <alignment vertical="center"/>
    </xf>
    <xf numFmtId="0" fontId="2" fillId="11" borderId="1" xfId="44" applyFont="1" applyFill="1" applyBorder="1" applyAlignment="1">
      <alignment horizontal="center" vertical="center"/>
    </xf>
    <xf numFmtId="38" fontId="2" fillId="11" borderId="1" xfId="44" applyNumberFormat="1" applyFont="1" applyFill="1" applyBorder="1" applyAlignment="1">
      <alignment horizontal="center" vertical="center" wrapText="1"/>
    </xf>
    <xf numFmtId="0" fontId="34" fillId="8" borderId="0" xfId="44" applyFont="1" applyFill="1" applyAlignment="1">
      <alignment horizontal="left" vertical="center"/>
    </xf>
    <xf numFmtId="0" fontId="34" fillId="8" borderId="0" xfId="44" applyFont="1" applyFill="1" applyAlignment="1">
      <alignment horizontal="right" vertical="center"/>
    </xf>
    <xf numFmtId="0" fontId="34" fillId="8" borderId="0" xfId="44" applyFont="1" applyFill="1" applyAlignment="1">
      <alignment horizontal="center" vertical="center"/>
    </xf>
    <xf numFmtId="10" fontId="24" fillId="8" borderId="8" xfId="48" applyNumberFormat="1" applyFont="1" applyFill="1" applyBorder="1">
      <alignment vertical="center"/>
    </xf>
    <xf numFmtId="0" fontId="24" fillId="8" borderId="8" xfId="48" applyFont="1" applyFill="1" applyBorder="1">
      <alignment vertical="center"/>
    </xf>
    <xf numFmtId="10" fontId="2" fillId="8" borderId="0" xfId="48" applyNumberFormat="1" applyFont="1" applyFill="1" applyAlignment="1">
      <alignment horizontal="center" vertical="center"/>
    </xf>
    <xf numFmtId="0" fontId="38" fillId="8" borderId="0" xfId="48" applyFont="1" applyFill="1">
      <alignment vertical="center"/>
    </xf>
    <xf numFmtId="183" fontId="24" fillId="8" borderId="8" xfId="48" applyNumberFormat="1" applyFont="1" applyFill="1" applyBorder="1">
      <alignment vertical="center"/>
    </xf>
    <xf numFmtId="185" fontId="2" fillId="8" borderId="0" xfId="48" applyNumberFormat="1" applyFont="1" applyFill="1" applyAlignment="1">
      <alignment horizontal="center" vertical="center"/>
    </xf>
    <xf numFmtId="185" fontId="2" fillId="8" borderId="0" xfId="48" applyNumberFormat="1" applyFont="1" applyFill="1">
      <alignment vertical="center"/>
    </xf>
    <xf numFmtId="0" fontId="2" fillId="5" borderId="36" xfId="48" applyFont="1" applyFill="1" applyBorder="1" applyAlignment="1">
      <alignment horizontal="center" vertical="center"/>
    </xf>
    <xf numFmtId="0" fontId="2" fillId="5" borderId="36" xfId="48" applyFont="1" applyFill="1" applyBorder="1">
      <alignment vertical="center"/>
    </xf>
    <xf numFmtId="0" fontId="2" fillId="8" borderId="0" xfId="48" applyFont="1" applyFill="1" applyAlignment="1">
      <alignment horizontal="left" vertical="center"/>
    </xf>
    <xf numFmtId="0" fontId="2" fillId="8" borderId="0" xfId="48" applyFont="1" applyFill="1" applyAlignment="1">
      <alignment horizontal="right" vertical="center"/>
    </xf>
    <xf numFmtId="183" fontId="2" fillId="8" borderId="0" xfId="48" applyNumberFormat="1" applyFont="1" applyFill="1" applyAlignment="1">
      <alignment horizontal="center" vertical="center"/>
    </xf>
    <xf numFmtId="183" fontId="2" fillId="8" borderId="0" xfId="48" applyNumberFormat="1" applyFont="1" applyFill="1">
      <alignment vertical="center"/>
    </xf>
    <xf numFmtId="184" fontId="2" fillId="8" borderId="0" xfId="48" applyNumberFormat="1" applyFont="1" applyFill="1">
      <alignment vertical="center"/>
    </xf>
    <xf numFmtId="0" fontId="16" fillId="0" borderId="0" xfId="58">
      <alignment vertical="center"/>
    </xf>
    <xf numFmtId="3" fontId="16" fillId="0" borderId="0" xfId="58" applyNumberFormat="1">
      <alignment vertical="center"/>
    </xf>
    <xf numFmtId="0" fontId="16" fillId="8" borderId="0" xfId="58" applyFill="1">
      <alignment vertical="center"/>
    </xf>
    <xf numFmtId="3" fontId="2" fillId="8" borderId="21" xfId="58" applyNumberFormat="1" applyFont="1" applyFill="1" applyBorder="1">
      <alignment vertical="center"/>
    </xf>
    <xf numFmtId="3" fontId="2" fillId="8" borderId="11" xfId="58" applyNumberFormat="1" applyFont="1" applyFill="1" applyBorder="1">
      <alignment vertical="center"/>
    </xf>
    <xf numFmtId="0" fontId="2" fillId="8" borderId="21" xfId="58" applyFont="1" applyFill="1" applyBorder="1" applyAlignment="1">
      <alignment horizontal="left" vertical="center" indent="1"/>
    </xf>
    <xf numFmtId="3" fontId="2" fillId="8" borderId="0" xfId="58" applyNumberFormat="1" applyFont="1" applyFill="1" applyBorder="1">
      <alignment vertical="center"/>
    </xf>
    <xf numFmtId="3" fontId="2" fillId="8" borderId="17" xfId="58" applyNumberFormat="1" applyFont="1" applyFill="1" applyBorder="1">
      <alignment vertical="center"/>
    </xf>
    <xf numFmtId="0" fontId="2" fillId="8" borderId="0" xfId="58" applyFont="1" applyFill="1" applyBorder="1" applyAlignment="1">
      <alignment horizontal="left" vertical="center" indent="1"/>
    </xf>
    <xf numFmtId="0" fontId="40" fillId="8" borderId="0" xfId="58" applyFont="1" applyFill="1">
      <alignment vertical="center"/>
    </xf>
    <xf numFmtId="3" fontId="24" fillId="8" borderId="0" xfId="58" applyNumberFormat="1" applyFont="1" applyFill="1" applyBorder="1">
      <alignment vertical="center"/>
    </xf>
    <xf numFmtId="3" fontId="24" fillId="8" borderId="17" xfId="58" applyNumberFormat="1" applyFont="1" applyFill="1" applyBorder="1">
      <alignment vertical="center"/>
    </xf>
    <xf numFmtId="0" fontId="24" fillId="8" borderId="0" xfId="58" applyFont="1" applyFill="1" applyBorder="1" applyAlignment="1">
      <alignment horizontal="left" vertical="center"/>
    </xf>
    <xf numFmtId="3" fontId="2" fillId="8" borderId="37" xfId="58" applyNumberFormat="1" applyFont="1" applyFill="1" applyBorder="1">
      <alignment vertical="center"/>
    </xf>
    <xf numFmtId="3" fontId="2" fillId="8" borderId="29" xfId="58" applyNumberFormat="1" applyFont="1" applyFill="1" applyBorder="1">
      <alignment vertical="center"/>
    </xf>
    <xf numFmtId="0" fontId="2" fillId="8" borderId="37" xfId="58" applyFont="1" applyFill="1" applyBorder="1" applyAlignment="1">
      <alignment horizontal="left" vertical="center" indent="1"/>
    </xf>
    <xf numFmtId="0" fontId="16" fillId="8" borderId="0" xfId="58" applyFill="1" applyBorder="1">
      <alignment vertical="center"/>
    </xf>
    <xf numFmtId="3" fontId="24" fillId="8" borderId="22" xfId="58" applyNumberFormat="1" applyFont="1" applyFill="1" applyBorder="1">
      <alignment vertical="center"/>
    </xf>
    <xf numFmtId="3" fontId="24" fillId="8" borderId="18" xfId="58" applyNumberFormat="1" applyFont="1" applyFill="1" applyBorder="1">
      <alignment vertical="center"/>
    </xf>
    <xf numFmtId="0" fontId="24" fillId="8" borderId="22" xfId="58" applyFont="1" applyFill="1" applyBorder="1">
      <alignment vertical="center"/>
    </xf>
    <xf numFmtId="38" fontId="2" fillId="8" borderId="11" xfId="58" applyNumberFormat="1" applyFont="1" applyFill="1" applyBorder="1">
      <alignment vertical="center"/>
    </xf>
    <xf numFmtId="0" fontId="40" fillId="8" borderId="0" xfId="58" applyFont="1" applyFill="1" applyBorder="1">
      <alignment vertical="center"/>
    </xf>
    <xf numFmtId="3" fontId="2" fillId="8" borderId="37" xfId="58" applyNumberFormat="1" applyFont="1" applyFill="1" applyBorder="1" applyAlignment="1">
      <alignment horizontal="center" vertical="center"/>
    </xf>
    <xf numFmtId="3" fontId="2" fillId="8" borderId="29" xfId="58" applyNumberFormat="1" applyFont="1" applyFill="1" applyBorder="1" applyAlignment="1">
      <alignment horizontal="center" vertical="center"/>
    </xf>
    <xf numFmtId="0" fontId="24" fillId="8" borderId="0" xfId="58" applyFont="1" applyFill="1" applyBorder="1">
      <alignment vertical="center"/>
    </xf>
    <xf numFmtId="3" fontId="2" fillId="8" borderId="21" xfId="58" applyNumberFormat="1" applyFont="1" applyFill="1" applyBorder="1" applyAlignment="1">
      <alignment horizontal="center" vertical="center"/>
    </xf>
    <xf numFmtId="3" fontId="2" fillId="8" borderId="11" xfId="58" applyNumberFormat="1" applyFont="1" applyFill="1" applyBorder="1" applyAlignment="1">
      <alignment horizontal="center" vertical="center"/>
    </xf>
    <xf numFmtId="3" fontId="2" fillId="8" borderId="0" xfId="58" applyNumberFormat="1" applyFont="1" applyFill="1" applyBorder="1" applyAlignment="1">
      <alignment horizontal="center" vertical="center"/>
    </xf>
    <xf numFmtId="3" fontId="2" fillId="8" borderId="17" xfId="58" applyNumberFormat="1" applyFont="1" applyFill="1" applyBorder="1" applyAlignment="1">
      <alignment horizontal="center" vertical="center"/>
    </xf>
    <xf numFmtId="0" fontId="2" fillId="5" borderId="12" xfId="58" applyFont="1" applyFill="1" applyBorder="1" applyAlignment="1">
      <alignment horizontal="center" vertical="center"/>
    </xf>
    <xf numFmtId="0" fontId="2" fillId="5" borderId="13" xfId="58" applyFont="1" applyFill="1" applyBorder="1" applyAlignment="1">
      <alignment horizontal="center" vertical="center"/>
    </xf>
    <xf numFmtId="0" fontId="2" fillId="5" borderId="21" xfId="58" applyFont="1" applyFill="1" applyBorder="1" applyAlignment="1">
      <alignment horizontal="center" vertical="center"/>
    </xf>
    <xf numFmtId="0" fontId="16" fillId="10" borderId="0" xfId="58" applyFill="1">
      <alignment vertical="center"/>
    </xf>
    <xf numFmtId="0" fontId="2" fillId="10" borderId="0" xfId="58" applyFont="1" applyFill="1" applyAlignment="1">
      <alignment horizontal="right" vertical="center"/>
    </xf>
    <xf numFmtId="0" fontId="2" fillId="10" borderId="0" xfId="58" applyFont="1" applyFill="1">
      <alignment vertical="center"/>
    </xf>
    <xf numFmtId="0" fontId="18" fillId="0" borderId="0" xfId="0" applyFont="1" applyAlignment="1">
      <alignment vertical="center"/>
    </xf>
    <xf numFmtId="0" fontId="18" fillId="10" borderId="0" xfId="0" applyFont="1" applyFill="1" applyAlignment="1">
      <alignment vertical="center"/>
    </xf>
    <xf numFmtId="182" fontId="2" fillId="10" borderId="0" xfId="0" applyNumberFormat="1" applyFont="1" applyFill="1" applyBorder="1" applyAlignment="1">
      <alignment horizontal="center" vertical="center"/>
    </xf>
    <xf numFmtId="0" fontId="2" fillId="10" borderId="13" xfId="0" applyFont="1" applyFill="1" applyBorder="1" applyAlignment="1">
      <alignment horizontal="left" vertical="center"/>
    </xf>
    <xf numFmtId="0" fontId="18" fillId="10" borderId="12" xfId="0" applyFont="1" applyFill="1" applyBorder="1">
      <alignment vertical="center"/>
    </xf>
    <xf numFmtId="0" fontId="2" fillId="10" borderId="16" xfId="0" applyFont="1" applyFill="1" applyBorder="1" applyAlignment="1">
      <alignment vertical="center"/>
    </xf>
    <xf numFmtId="182" fontId="2" fillId="10" borderId="1" xfId="1" applyNumberFormat="1" applyFont="1" applyFill="1" applyBorder="1" applyAlignment="1">
      <alignment horizontal="center" vertical="center" wrapText="1"/>
    </xf>
    <xf numFmtId="0" fontId="2" fillId="10" borderId="13" xfId="0" applyFont="1" applyFill="1" applyBorder="1" applyAlignment="1">
      <alignment horizontal="left" vertical="center" indent="1"/>
    </xf>
    <xf numFmtId="0" fontId="2" fillId="10" borderId="13" xfId="0" applyFont="1" applyFill="1" applyBorder="1" applyAlignment="1">
      <alignment horizontal="justify" vertical="center" wrapText="1"/>
    </xf>
    <xf numFmtId="0" fontId="2" fillId="10" borderId="13" xfId="0" applyFont="1" applyFill="1" applyBorder="1" applyAlignment="1">
      <alignment horizontal="left" vertical="center" wrapText="1" indent="1"/>
    </xf>
    <xf numFmtId="0" fontId="5" fillId="10" borderId="13" xfId="0" applyFont="1" applyFill="1" applyBorder="1" applyAlignment="1">
      <alignment horizontal="left" vertical="center" indent="1"/>
    </xf>
    <xf numFmtId="0" fontId="31" fillId="5" borderId="10" xfId="0" applyFont="1" applyFill="1" applyBorder="1" applyAlignment="1">
      <alignment horizontal="center" vertical="center" wrapText="1"/>
    </xf>
    <xf numFmtId="186" fontId="18" fillId="0" borderId="0" xfId="0" applyNumberFormat="1" applyFont="1" applyAlignment="1">
      <alignment vertical="center"/>
    </xf>
    <xf numFmtId="38" fontId="18" fillId="8" borderId="0" xfId="1" applyFont="1" applyFill="1" applyAlignment="1">
      <alignment vertical="center"/>
    </xf>
    <xf numFmtId="38" fontId="18" fillId="8" borderId="0" xfId="1" applyFont="1" applyFill="1" applyBorder="1" applyAlignment="1">
      <alignment vertical="center" wrapText="1"/>
    </xf>
    <xf numFmtId="0" fontId="0" fillId="8" borderId="0" xfId="0" applyFill="1" applyAlignment="1">
      <alignment vertical="center" wrapText="1"/>
    </xf>
    <xf numFmtId="0" fontId="0" fillId="8" borderId="0" xfId="0" applyFill="1" applyAlignment="1">
      <alignment horizontal="left" vertical="center"/>
    </xf>
    <xf numFmtId="0" fontId="0" fillId="8" borderId="0" xfId="0" applyFill="1">
      <alignment vertical="center"/>
    </xf>
    <xf numFmtId="0" fontId="18" fillId="8" borderId="0" xfId="0" applyFont="1" applyFill="1" applyAlignment="1">
      <alignment vertical="center" wrapText="1"/>
    </xf>
    <xf numFmtId="0" fontId="18" fillId="8" borderId="0" xfId="0" applyFont="1" applyFill="1" applyAlignment="1">
      <alignment horizontal="left" vertical="center"/>
    </xf>
    <xf numFmtId="0" fontId="18" fillId="8" borderId="0" xfId="0" applyFont="1" applyFill="1">
      <alignment vertical="center"/>
    </xf>
    <xf numFmtId="40" fontId="2" fillId="8" borderId="1" xfId="1" applyNumberFormat="1" applyFont="1" applyFill="1" applyBorder="1" applyAlignment="1">
      <alignment horizontal="left" vertical="center" wrapText="1"/>
    </xf>
    <xf numFmtId="176" fontId="2" fillId="8" borderId="12" xfId="1" applyNumberFormat="1" applyFont="1" applyFill="1" applyBorder="1" applyAlignment="1">
      <alignment horizontal="right" vertical="center" wrapText="1"/>
    </xf>
    <xf numFmtId="176" fontId="2" fillId="8" borderId="13" xfId="1" applyNumberFormat="1" applyFont="1" applyFill="1" applyBorder="1" applyAlignment="1">
      <alignment horizontal="right" vertical="center" wrapText="1"/>
    </xf>
    <xf numFmtId="0" fontId="2" fillId="8" borderId="14" xfId="0" applyFont="1" applyFill="1" applyBorder="1" applyAlignment="1">
      <alignment horizontal="center" vertical="center" wrapText="1"/>
    </xf>
    <xf numFmtId="0" fontId="2" fillId="8" borderId="12" xfId="0" applyFont="1" applyFill="1" applyBorder="1" applyAlignment="1">
      <alignment horizontal="left" vertical="center"/>
    </xf>
    <xf numFmtId="0" fontId="2" fillId="8" borderId="13" xfId="0" applyFont="1" applyFill="1" applyBorder="1" applyAlignment="1">
      <alignment horizontal="center" vertical="center"/>
    </xf>
    <xf numFmtId="0" fontId="2" fillId="8" borderId="12" xfId="0" applyFont="1" applyFill="1" applyBorder="1" applyAlignment="1">
      <alignment horizontal="center" vertical="center" wrapText="1"/>
    </xf>
    <xf numFmtId="0" fontId="0" fillId="8" borderId="0" xfId="0" applyFill="1" applyBorder="1">
      <alignment vertical="center"/>
    </xf>
    <xf numFmtId="38" fontId="2" fillId="8" borderId="12" xfId="1" applyFont="1" applyFill="1" applyBorder="1" applyAlignment="1">
      <alignment horizontal="left" vertical="center" wrapText="1"/>
    </xf>
    <xf numFmtId="38" fontId="2" fillId="8" borderId="12" xfId="1" applyFont="1" applyFill="1" applyBorder="1" applyAlignment="1">
      <alignment horizontal="right" vertical="center" wrapText="1"/>
    </xf>
    <xf numFmtId="0" fontId="2" fillId="8" borderId="12" xfId="0" applyFont="1" applyFill="1" applyBorder="1" applyAlignment="1">
      <alignment horizontal="center" vertical="center"/>
    </xf>
    <xf numFmtId="0" fontId="18" fillId="8" borderId="0" xfId="0" applyFont="1" applyFill="1" applyBorder="1">
      <alignment vertical="center"/>
    </xf>
    <xf numFmtId="38" fontId="2" fillId="8" borderId="5" xfId="1" applyFont="1" applyFill="1" applyBorder="1" applyAlignment="1">
      <alignment horizontal="left" vertical="center" wrapText="1"/>
    </xf>
    <xf numFmtId="38" fontId="2" fillId="8" borderId="21" xfId="1" applyFont="1" applyFill="1" applyBorder="1" applyAlignment="1">
      <alignment horizontal="right" vertical="center" wrapText="1"/>
    </xf>
    <xf numFmtId="38" fontId="2" fillId="8" borderId="11" xfId="1" applyFont="1" applyFill="1" applyBorder="1" applyAlignment="1">
      <alignment horizontal="right" vertical="center" wrapText="1"/>
    </xf>
    <xf numFmtId="0" fontId="2" fillId="8" borderId="19" xfId="0" applyFont="1" applyFill="1" applyBorder="1" applyAlignment="1">
      <alignment horizontal="center" vertical="center" wrapText="1"/>
    </xf>
    <xf numFmtId="0" fontId="2" fillId="8" borderId="21" xfId="0" applyFont="1" applyFill="1" applyBorder="1" applyAlignment="1">
      <alignment horizontal="left" vertical="center"/>
    </xf>
    <xf numFmtId="0" fontId="2" fillId="8" borderId="11" xfId="0" applyFont="1" applyFill="1" applyBorder="1" applyAlignment="1">
      <alignment horizontal="center" vertical="center"/>
    </xf>
    <xf numFmtId="38" fontId="2" fillId="8" borderId="10" xfId="1" applyFont="1" applyFill="1" applyBorder="1" applyAlignment="1">
      <alignment horizontal="left" vertical="center" wrapText="1"/>
    </xf>
    <xf numFmtId="38" fontId="2" fillId="8" borderId="22" xfId="1" applyFont="1" applyFill="1" applyBorder="1" applyAlignment="1">
      <alignment horizontal="right" vertical="center" wrapText="1"/>
    </xf>
    <xf numFmtId="38" fontId="2" fillId="8" borderId="18" xfId="1" applyFont="1" applyFill="1" applyBorder="1" applyAlignment="1">
      <alignment horizontal="right" vertical="center" wrapText="1"/>
    </xf>
    <xf numFmtId="0" fontId="2" fillId="8" borderId="15" xfId="0" applyFont="1" applyFill="1" applyBorder="1" applyAlignment="1">
      <alignment horizontal="center" vertical="center" wrapText="1"/>
    </xf>
    <xf numFmtId="0" fontId="2" fillId="8" borderId="22" xfId="0" applyFont="1" applyFill="1" applyBorder="1" applyAlignment="1">
      <alignment horizontal="left" vertical="center"/>
    </xf>
    <xf numFmtId="0" fontId="2" fillId="8" borderId="21" xfId="0" applyFont="1" applyFill="1" applyBorder="1" applyAlignment="1">
      <alignment horizontal="right" vertical="center"/>
    </xf>
    <xf numFmtId="38" fontId="2" fillId="8" borderId="9" xfId="1" applyFont="1" applyFill="1" applyBorder="1" applyAlignment="1">
      <alignment horizontal="left" vertical="center" wrapText="1"/>
    </xf>
    <xf numFmtId="38" fontId="2" fillId="8" borderId="0" xfId="1" applyFont="1" applyFill="1" applyBorder="1" applyAlignment="1">
      <alignment horizontal="right" vertical="center" wrapText="1"/>
    </xf>
    <xf numFmtId="38" fontId="2" fillId="8" borderId="17" xfId="1" applyFont="1" applyFill="1" applyBorder="1" applyAlignment="1">
      <alignment horizontal="right" vertical="center" wrapText="1"/>
    </xf>
    <xf numFmtId="0" fontId="2" fillId="8" borderId="20" xfId="0" applyFont="1" applyFill="1" applyBorder="1" applyAlignment="1">
      <alignment horizontal="center" vertical="center" wrapText="1"/>
    </xf>
    <xf numFmtId="0" fontId="2" fillId="8" borderId="0" xfId="0" applyFont="1" applyFill="1" applyBorder="1" applyAlignment="1">
      <alignment horizontal="left" vertical="center"/>
    </xf>
    <xf numFmtId="0" fontId="2" fillId="8" borderId="17" xfId="0" applyFont="1" applyFill="1" applyBorder="1" applyAlignment="1">
      <alignment horizontal="center" vertical="center"/>
    </xf>
    <xf numFmtId="0" fontId="2" fillId="5" borderId="12" xfId="0" applyFont="1" applyFill="1" applyBorder="1" applyAlignment="1">
      <alignment horizontal="center" vertical="center" wrapText="1"/>
    </xf>
    <xf numFmtId="0" fontId="2" fillId="5" borderId="13" xfId="0" applyFont="1" applyFill="1" applyBorder="1" applyAlignment="1">
      <alignment horizontal="left" vertical="center"/>
    </xf>
    <xf numFmtId="0" fontId="18" fillId="8" borderId="0" xfId="0" applyFont="1" applyFill="1" applyBorder="1" applyAlignment="1">
      <alignment vertical="center" wrapText="1"/>
    </xf>
    <xf numFmtId="0" fontId="2" fillId="8" borderId="0" xfId="0" applyFont="1" applyFill="1" applyAlignment="1">
      <alignment horizontal="right" vertical="center"/>
    </xf>
    <xf numFmtId="38" fontId="18" fillId="8" borderId="0" xfId="1" applyFont="1" applyFill="1" applyAlignment="1">
      <alignment vertical="center" wrapText="1"/>
    </xf>
    <xf numFmtId="40" fontId="2" fillId="8" borderId="1" xfId="1" applyNumberFormat="1" applyFont="1" applyFill="1" applyBorder="1" applyAlignment="1">
      <alignment vertical="center" wrapText="1"/>
    </xf>
    <xf numFmtId="38" fontId="2" fillId="8" borderId="12" xfId="1" applyFont="1" applyFill="1" applyBorder="1" applyAlignment="1">
      <alignment vertical="center" wrapText="1"/>
    </xf>
    <xf numFmtId="38" fontId="2" fillId="8" borderId="5" xfId="1" applyFont="1" applyFill="1" applyBorder="1" applyAlignment="1">
      <alignment vertical="center" wrapText="1"/>
    </xf>
    <xf numFmtId="0" fontId="2" fillId="8" borderId="21" xfId="0" applyFont="1" applyFill="1" applyBorder="1" applyAlignment="1">
      <alignment horizontal="center" vertical="center"/>
    </xf>
    <xf numFmtId="38" fontId="2" fillId="8" borderId="10" xfId="1" applyFont="1" applyFill="1" applyBorder="1" applyAlignment="1">
      <alignment vertical="center" wrapText="1"/>
    </xf>
    <xf numFmtId="38" fontId="2" fillId="8" borderId="1" xfId="1" applyFont="1" applyFill="1" applyBorder="1" applyAlignment="1">
      <alignment vertical="center" wrapText="1"/>
    </xf>
    <xf numFmtId="38" fontId="2" fillId="8" borderId="13" xfId="1" applyFont="1" applyFill="1" applyBorder="1" applyAlignment="1">
      <alignment horizontal="right" vertical="center" wrapText="1"/>
    </xf>
    <xf numFmtId="38" fontId="2" fillId="8" borderId="9" xfId="1" applyFont="1" applyFill="1" applyBorder="1" applyAlignment="1">
      <alignment vertical="center" wrapText="1"/>
    </xf>
    <xf numFmtId="0" fontId="0" fillId="8" borderId="0" xfId="0" applyFill="1" applyBorder="1" applyAlignment="1">
      <alignment vertical="center" wrapText="1"/>
    </xf>
    <xf numFmtId="0" fontId="34" fillId="10" borderId="0" xfId="0" applyFont="1" applyFill="1">
      <alignment vertical="center"/>
    </xf>
    <xf numFmtId="0" fontId="34" fillId="10" borderId="0" xfId="0" applyFont="1" applyFill="1" applyBorder="1">
      <alignment vertical="center"/>
    </xf>
    <xf numFmtId="0" fontId="35" fillId="10" borderId="0" xfId="0" applyFont="1" applyFill="1" applyBorder="1">
      <alignment vertical="center"/>
    </xf>
    <xf numFmtId="38" fontId="34" fillId="10" borderId="23" xfId="1" applyFont="1" applyFill="1" applyBorder="1" applyAlignment="1">
      <alignment horizontal="right" vertical="center"/>
    </xf>
    <xf numFmtId="38" fontId="34" fillId="10" borderId="23" xfId="0" applyNumberFormat="1" applyFont="1" applyFill="1" applyBorder="1" applyAlignment="1">
      <alignment horizontal="right" vertical="center"/>
    </xf>
    <xf numFmtId="0" fontId="35" fillId="10" borderId="23" xfId="0" applyFont="1" applyFill="1" applyBorder="1">
      <alignment vertical="center"/>
    </xf>
    <xf numFmtId="38" fontId="34" fillId="10" borderId="1" xfId="1" applyFont="1" applyFill="1" applyBorder="1" applyAlignment="1">
      <alignment horizontal="right" vertical="center"/>
    </xf>
    <xf numFmtId="176" fontId="34" fillId="10" borderId="1" xfId="1" applyNumberFormat="1" applyFont="1" applyFill="1" applyBorder="1" applyAlignment="1">
      <alignment horizontal="right" vertical="center"/>
    </xf>
    <xf numFmtId="0" fontId="35" fillId="10" borderId="1" xfId="0" applyFont="1" applyFill="1" applyBorder="1" applyAlignment="1">
      <alignment horizontal="left" vertical="center"/>
    </xf>
    <xf numFmtId="0" fontId="35" fillId="10" borderId="5" xfId="0" applyFont="1" applyFill="1" applyBorder="1" applyAlignment="1">
      <alignment horizontal="left" vertical="center"/>
    </xf>
    <xf numFmtId="0" fontId="34" fillId="10" borderId="0" xfId="0" applyFont="1" applyFill="1" applyAlignment="1">
      <alignment horizontal="center" vertical="center"/>
    </xf>
    <xf numFmtId="0" fontId="34" fillId="9" borderId="1" xfId="0" applyFont="1" applyFill="1" applyBorder="1" applyAlignment="1">
      <alignment horizontal="center" vertical="center"/>
    </xf>
    <xf numFmtId="0" fontId="35" fillId="9" borderId="1" xfId="0" applyFont="1" applyFill="1" applyBorder="1" applyAlignment="1">
      <alignment horizontal="center" vertical="center"/>
    </xf>
    <xf numFmtId="0" fontId="34" fillId="10" borderId="0" xfId="0" applyFont="1" applyFill="1" applyBorder="1" applyAlignment="1">
      <alignment horizontal="right" vertical="center"/>
    </xf>
    <xf numFmtId="38" fontId="34" fillId="10" borderId="0" xfId="0" applyNumberFormat="1" applyFont="1" applyFill="1" applyBorder="1" applyAlignment="1">
      <alignment horizontal="right" vertical="center"/>
    </xf>
    <xf numFmtId="38" fontId="34" fillId="10" borderId="1" xfId="0" applyNumberFormat="1" applyFont="1" applyFill="1" applyBorder="1" applyAlignment="1">
      <alignment horizontal="right" vertical="center"/>
    </xf>
    <xf numFmtId="176" fontId="34" fillId="10" borderId="1" xfId="0" applyNumberFormat="1" applyFont="1" applyFill="1" applyBorder="1" applyAlignment="1">
      <alignment horizontal="right" vertical="center"/>
    </xf>
    <xf numFmtId="187" fontId="34" fillId="10" borderId="1" xfId="0" applyNumberFormat="1" applyFont="1" applyFill="1" applyBorder="1" applyAlignment="1">
      <alignment horizontal="right" vertical="center"/>
    </xf>
    <xf numFmtId="187" fontId="34" fillId="10" borderId="1" xfId="1"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18" fillId="0" borderId="1" xfId="0" applyFont="1" applyBorder="1">
      <alignment vertical="center"/>
    </xf>
    <xf numFmtId="0" fontId="2" fillId="0" borderId="1" xfId="0" applyFont="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horizontal="left" vertical="center" inden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38" fontId="18" fillId="8" borderId="0" xfId="43" applyFont="1" applyFill="1" applyAlignment="1">
      <alignment vertical="center"/>
    </xf>
    <xf numFmtId="38" fontId="18" fillId="8" borderId="0" xfId="43" applyFont="1" applyFill="1" applyBorder="1" applyAlignment="1">
      <alignment vertical="center" wrapText="1"/>
    </xf>
    <xf numFmtId="0" fontId="18" fillId="8" borderId="0" xfId="0" applyFont="1" applyFill="1" applyBorder="1" applyAlignment="1">
      <alignment horizontal="left" vertical="center"/>
    </xf>
    <xf numFmtId="0" fontId="0" fillId="8" borderId="0" xfId="0" applyFont="1" applyFill="1" applyAlignment="1">
      <alignment vertical="center"/>
    </xf>
    <xf numFmtId="0" fontId="7" fillId="8" borderId="0" xfId="0" applyFont="1" applyFill="1" applyAlignment="1">
      <alignment vertical="center"/>
    </xf>
    <xf numFmtId="188" fontId="7" fillId="8" borderId="1" xfId="0" applyNumberFormat="1" applyFont="1" applyFill="1" applyBorder="1" applyAlignment="1">
      <alignment horizontal="center" vertical="center"/>
    </xf>
    <xf numFmtId="0" fontId="7" fillId="12" borderId="14" xfId="0" applyFont="1" applyFill="1" applyBorder="1" applyAlignment="1">
      <alignment horizontal="left" vertical="center" wrapText="1"/>
    </xf>
    <xf numFmtId="0" fontId="7" fillId="12" borderId="13" xfId="0" applyFont="1" applyFill="1" applyBorder="1" applyAlignment="1">
      <alignment horizontal="left" vertical="center" wrapText="1"/>
    </xf>
    <xf numFmtId="0" fontId="7" fillId="11" borderId="1" xfId="0" applyFont="1" applyFill="1" applyBorder="1" applyAlignment="1">
      <alignment horizontal="center" vertical="center"/>
    </xf>
    <xf numFmtId="188" fontId="7" fillId="11" borderId="10" xfId="0" applyNumberFormat="1" applyFont="1" applyFill="1" applyBorder="1" applyAlignment="1">
      <alignment horizontal="center" vertical="center" wrapText="1"/>
    </xf>
    <xf numFmtId="188" fontId="7" fillId="11" borderId="15" xfId="0" applyNumberFormat="1" applyFont="1" applyFill="1" applyBorder="1" applyAlignment="1">
      <alignment horizontal="center" vertical="center" wrapText="1"/>
    </xf>
    <xf numFmtId="188" fontId="7" fillId="11" borderId="18" xfId="0" applyNumberFormat="1" applyFont="1" applyFill="1" applyBorder="1" applyAlignment="1">
      <alignment horizontal="center" vertical="center" wrapText="1"/>
    </xf>
    <xf numFmtId="0" fontId="7" fillId="12" borderId="0" xfId="0" applyFont="1" applyFill="1" applyAlignment="1">
      <alignment vertical="center"/>
    </xf>
    <xf numFmtId="0" fontId="7" fillId="8" borderId="0" xfId="0" applyFont="1" applyFill="1" applyAlignment="1">
      <alignment vertical="center" wrapText="1"/>
    </xf>
    <xf numFmtId="0" fontId="7" fillId="8" borderId="0" xfId="0" applyFont="1" applyFill="1" applyBorder="1" applyAlignment="1">
      <alignment vertical="center"/>
    </xf>
    <xf numFmtId="0" fontId="44" fillId="8" borderId="0" xfId="0" applyFont="1" applyFill="1" applyAlignment="1">
      <alignment vertical="center"/>
    </xf>
    <xf numFmtId="0" fontId="7" fillId="8" borderId="22" xfId="0" applyFont="1" applyFill="1" applyBorder="1" applyAlignment="1">
      <alignment horizontal="center" vertical="center" wrapText="1"/>
    </xf>
    <xf numFmtId="38" fontId="7" fillId="8" borderId="22" xfId="0" applyNumberFormat="1" applyFont="1" applyFill="1" applyBorder="1" applyAlignment="1">
      <alignment horizontal="center" vertical="center" wrapText="1"/>
    </xf>
    <xf numFmtId="0" fontId="45" fillId="12" borderId="0" xfId="0" applyFont="1" applyFill="1" applyBorder="1" applyAlignment="1">
      <alignment vertical="center"/>
    </xf>
    <xf numFmtId="0" fontId="7" fillId="12" borderId="0" xfId="0" applyFont="1" applyFill="1" applyBorder="1" applyAlignment="1">
      <alignment vertical="center" wrapText="1"/>
    </xf>
    <xf numFmtId="0" fontId="7" fillId="12" borderId="0" xfId="0" applyFont="1" applyFill="1" applyBorder="1" applyAlignment="1">
      <alignment horizontal="center" vertical="center" wrapText="1"/>
    </xf>
    <xf numFmtId="181" fontId="7" fillId="8" borderId="1" xfId="0" applyNumberFormat="1" applyFont="1" applyFill="1" applyBorder="1" applyAlignment="1">
      <alignment horizontal="right" vertical="center"/>
    </xf>
    <xf numFmtId="181" fontId="7" fillId="11" borderId="1" xfId="0" applyNumberFormat="1" applyFont="1" applyFill="1" applyBorder="1" applyAlignment="1">
      <alignment horizontal="right" vertical="center"/>
    </xf>
    <xf numFmtId="0" fontId="7" fillId="12" borderId="1" xfId="0" applyFont="1" applyFill="1" applyBorder="1" applyAlignment="1">
      <alignment horizontal="center" vertical="center" wrapText="1"/>
    </xf>
    <xf numFmtId="0" fontId="7" fillId="12" borderId="14" xfId="0" applyFont="1" applyFill="1" applyBorder="1" applyAlignment="1">
      <alignment vertical="center" wrapText="1"/>
    </xf>
    <xf numFmtId="0" fontId="7" fillId="12" borderId="13" xfId="0" applyFont="1" applyFill="1" applyBorder="1" applyAlignment="1">
      <alignment vertical="center" wrapText="1"/>
    </xf>
    <xf numFmtId="38" fontId="7" fillId="11" borderId="1" xfId="0" applyNumberFormat="1" applyFont="1" applyFill="1" applyBorder="1" applyAlignment="1">
      <alignment horizontal="center" vertical="center"/>
    </xf>
    <xf numFmtId="38" fontId="7" fillId="11" borderId="10" xfId="0" applyNumberFormat="1" applyFont="1" applyFill="1" applyBorder="1" applyAlignment="1">
      <alignment horizontal="center" vertical="center" wrapText="1"/>
    </xf>
    <xf numFmtId="38" fontId="7" fillId="11" borderId="15" xfId="0" applyNumberFormat="1" applyFont="1" applyFill="1" applyBorder="1" applyAlignment="1">
      <alignment horizontal="center" vertical="center" wrapText="1"/>
    </xf>
    <xf numFmtId="38" fontId="7" fillId="11" borderId="18" xfId="0" applyNumberFormat="1" applyFont="1" applyFill="1" applyBorder="1" applyAlignment="1">
      <alignment horizontal="center" vertical="center" wrapText="1"/>
    </xf>
    <xf numFmtId="38" fontId="18" fillId="8" borderId="0" xfId="43" applyFont="1" applyFill="1" applyAlignment="1">
      <alignment vertical="center" wrapText="1"/>
    </xf>
    <xf numFmtId="0" fontId="0" fillId="10" borderId="0" xfId="0" applyFont="1" applyFill="1">
      <alignment vertical="center"/>
    </xf>
    <xf numFmtId="0" fontId="18" fillId="10" borderId="0" xfId="57" applyFont="1" applyFill="1" applyAlignment="1">
      <alignment vertical="center"/>
    </xf>
    <xf numFmtId="0" fontId="18" fillId="10" borderId="0" xfId="57" applyFont="1" applyFill="1" applyAlignment="1">
      <alignment horizontal="center" vertical="center"/>
    </xf>
    <xf numFmtId="0" fontId="2" fillId="5" borderId="1" xfId="49" applyFont="1" applyFill="1" applyBorder="1" applyAlignment="1">
      <alignment horizontal="center" vertical="center"/>
    </xf>
    <xf numFmtId="0" fontId="5" fillId="10" borderId="0" xfId="57" applyFont="1" applyFill="1" applyAlignment="1">
      <alignment vertical="center"/>
    </xf>
    <xf numFmtId="0" fontId="2" fillId="8" borderId="0" xfId="49" applyFont="1" applyFill="1">
      <alignment vertical="center"/>
    </xf>
    <xf numFmtId="0" fontId="2" fillId="8" borderId="21" xfId="49" applyFont="1" applyFill="1" applyBorder="1" applyAlignment="1">
      <alignment horizontal="centerContinuous" vertical="center"/>
    </xf>
    <xf numFmtId="0" fontId="2" fillId="8" borderId="26" xfId="49" applyFont="1" applyFill="1" applyBorder="1" applyAlignment="1">
      <alignment horizontal="center" vertical="center"/>
    </xf>
    <xf numFmtId="0" fontId="5" fillId="8" borderId="21" xfId="49" applyFont="1" applyFill="1" applyBorder="1" applyAlignment="1">
      <alignment horizontal="centerContinuous" vertical="center"/>
    </xf>
    <xf numFmtId="0" fontId="5" fillId="8" borderId="26" xfId="49" applyFont="1" applyFill="1" applyBorder="1" applyAlignment="1">
      <alignment horizontal="centerContinuous" vertical="center"/>
    </xf>
    <xf numFmtId="40" fontId="2" fillId="13" borderId="27" xfId="43" applyNumberFormat="1" applyFont="1" applyFill="1" applyBorder="1" applyAlignment="1">
      <alignment horizontal="right" vertical="center"/>
    </xf>
    <xf numFmtId="40" fontId="2" fillId="13" borderId="27" xfId="40" applyNumberFormat="1" applyFont="1" applyFill="1" applyBorder="1" applyAlignment="1">
      <alignment horizontal="right" vertical="center"/>
    </xf>
    <xf numFmtId="0" fontId="2" fillId="8" borderId="27" xfId="49" applyFont="1" applyFill="1" applyBorder="1" applyAlignment="1">
      <alignment horizontal="center" vertical="center"/>
    </xf>
    <xf numFmtId="190" fontId="2" fillId="13" borderId="30" xfId="43" applyNumberFormat="1" applyFont="1" applyFill="1" applyBorder="1" applyAlignment="1">
      <alignment horizontal="right" vertical="center"/>
    </xf>
    <xf numFmtId="0" fontId="2" fillId="8" borderId="30" xfId="49" applyFont="1" applyFill="1" applyBorder="1" applyAlignment="1">
      <alignment horizontal="center" vertical="center"/>
    </xf>
    <xf numFmtId="0" fontId="2" fillId="8" borderId="0" xfId="49" applyFont="1" applyFill="1" applyBorder="1" applyAlignment="1">
      <alignment vertical="center"/>
    </xf>
    <xf numFmtId="0" fontId="2" fillId="8" borderId="27" xfId="49" applyFont="1" applyFill="1" applyBorder="1" applyAlignment="1">
      <alignment vertical="center"/>
    </xf>
    <xf numFmtId="190" fontId="2" fillId="13" borderId="1" xfId="40" applyNumberFormat="1" applyFont="1" applyFill="1" applyBorder="1" applyAlignment="1">
      <alignment horizontal="right" vertical="center"/>
    </xf>
    <xf numFmtId="0" fontId="2" fillId="8" borderId="9" xfId="49" applyFont="1" applyFill="1" applyBorder="1" applyAlignment="1">
      <alignment horizontal="center" vertical="center"/>
    </xf>
    <xf numFmtId="0" fontId="2" fillId="8" borderId="1" xfId="49" applyFont="1" applyFill="1" applyBorder="1" applyAlignment="1">
      <alignment vertical="center"/>
    </xf>
    <xf numFmtId="0" fontId="2" fillId="8" borderId="20" xfId="49" applyFont="1" applyFill="1" applyBorder="1" applyAlignment="1">
      <alignment vertical="center"/>
    </xf>
    <xf numFmtId="191" fontId="2" fillId="14" borderId="1" xfId="40" applyNumberFormat="1" applyFont="1" applyFill="1" applyBorder="1" applyAlignment="1">
      <alignment horizontal="right" vertical="center"/>
    </xf>
    <xf numFmtId="0" fontId="2" fillId="8" borderId="13" xfId="49" applyFont="1" applyFill="1" applyBorder="1" applyAlignment="1">
      <alignment vertical="center"/>
    </xf>
    <xf numFmtId="0" fontId="2" fillId="8" borderId="22" xfId="49" applyFont="1" applyFill="1" applyBorder="1" applyAlignment="1">
      <alignment vertical="center"/>
    </xf>
    <xf numFmtId="0" fontId="2" fillId="8" borderId="18" xfId="49" applyFont="1" applyFill="1" applyBorder="1" applyAlignment="1">
      <alignment vertical="center"/>
    </xf>
    <xf numFmtId="0" fontId="2" fillId="8" borderId="22" xfId="49" applyFont="1" applyFill="1" applyBorder="1" applyAlignment="1">
      <alignment vertical="center" wrapText="1"/>
    </xf>
    <xf numFmtId="0" fontId="2" fillId="8" borderId="17" xfId="49" applyFont="1" applyFill="1" applyBorder="1" applyAlignment="1">
      <alignment vertical="center" wrapText="1"/>
    </xf>
    <xf numFmtId="0" fontId="2" fillId="8" borderId="40" xfId="49" applyFont="1" applyFill="1" applyBorder="1" applyAlignment="1">
      <alignment horizontal="center" vertical="center"/>
    </xf>
    <xf numFmtId="38" fontId="2" fillId="13" borderId="30" xfId="43" applyFont="1" applyFill="1" applyBorder="1" applyAlignment="1">
      <alignment horizontal="right" vertical="center"/>
    </xf>
    <xf numFmtId="0" fontId="2" fillId="8" borderId="42" xfId="49" applyFont="1" applyFill="1" applyBorder="1" applyAlignment="1">
      <alignment horizontal="centerContinuous" vertical="center"/>
    </xf>
    <xf numFmtId="0" fontId="2" fillId="8" borderId="35" xfId="49" applyFont="1" applyFill="1" applyBorder="1" applyAlignment="1">
      <alignment horizontal="centerContinuous" vertical="center"/>
    </xf>
    <xf numFmtId="176" fontId="2" fillId="13" borderId="1" xfId="43" applyNumberFormat="1" applyFont="1" applyFill="1" applyBorder="1" applyAlignment="1">
      <alignment horizontal="right" vertical="center"/>
    </xf>
    <xf numFmtId="40" fontId="2" fillId="13" borderId="1" xfId="43" applyNumberFormat="1" applyFont="1" applyFill="1" applyBorder="1" applyAlignment="1">
      <alignment horizontal="right" vertical="center"/>
    </xf>
    <xf numFmtId="0" fontId="2" fillId="8" borderId="10" xfId="49" applyFont="1" applyFill="1" applyBorder="1" applyAlignment="1">
      <alignment horizontal="center" vertical="center"/>
    </xf>
    <xf numFmtId="0" fontId="2" fillId="5" borderId="12" xfId="49" applyFont="1" applyFill="1" applyBorder="1" applyAlignment="1">
      <alignment horizontal="centerContinuous" vertical="center"/>
    </xf>
    <xf numFmtId="0" fontId="2" fillId="5" borderId="13" xfId="49" applyFont="1" applyFill="1" applyBorder="1" applyAlignment="1">
      <alignment horizontal="centerContinuous" vertical="center"/>
    </xf>
    <xf numFmtId="0" fontId="47" fillId="8" borderId="0" xfId="49" applyFont="1" applyFill="1">
      <alignment vertical="center"/>
    </xf>
    <xf numFmtId="0" fontId="34" fillId="8" borderId="1" xfId="44" applyFont="1" applyFill="1" applyBorder="1" applyAlignment="1">
      <alignment vertical="center"/>
    </xf>
    <xf numFmtId="0" fontId="34" fillId="8" borderId="1" xfId="44" applyFont="1" applyFill="1" applyBorder="1" applyAlignment="1">
      <alignment horizontal="center" vertical="center"/>
    </xf>
    <xf numFmtId="0" fontId="34" fillId="8" borderId="14" xfId="44" applyFont="1" applyFill="1" applyBorder="1" applyAlignment="1">
      <alignment vertical="center"/>
    </xf>
    <xf numFmtId="0" fontId="34" fillId="8" borderId="13" xfId="44" applyFont="1" applyFill="1" applyBorder="1" applyAlignment="1">
      <alignment vertical="center"/>
    </xf>
    <xf numFmtId="0" fontId="34" fillId="8" borderId="14" xfId="44" applyFont="1" applyFill="1" applyBorder="1" applyAlignment="1">
      <alignment horizontal="left" vertical="center"/>
    </xf>
    <xf numFmtId="0" fontId="34" fillId="8" borderId="13" xfId="44" applyFont="1" applyFill="1" applyBorder="1" applyAlignment="1">
      <alignment horizontal="left" vertical="center"/>
    </xf>
    <xf numFmtId="0" fontId="34" fillId="9" borderId="1" xfId="49" applyFont="1" applyFill="1" applyBorder="1" applyAlignment="1">
      <alignment horizontal="center" vertical="center"/>
    </xf>
    <xf numFmtId="0" fontId="35" fillId="9" borderId="1" xfId="49" applyFont="1" applyFill="1" applyBorder="1" applyAlignment="1">
      <alignment horizontal="center" vertical="center"/>
    </xf>
    <xf numFmtId="0" fontId="35" fillId="9" borderId="14" xfId="44" applyFont="1" applyFill="1" applyBorder="1" applyAlignment="1">
      <alignment horizontal="center" vertical="center"/>
    </xf>
    <xf numFmtId="0" fontId="35" fillId="9" borderId="13" xfId="44" applyFont="1" applyFill="1" applyBorder="1" applyAlignment="1">
      <alignment horizontal="center" vertical="center"/>
    </xf>
    <xf numFmtId="0" fontId="34" fillId="8" borderId="13" xfId="49" applyFont="1" applyFill="1" applyBorder="1" applyAlignment="1">
      <alignment vertical="center" wrapText="1"/>
    </xf>
    <xf numFmtId="0" fontId="34" fillId="8" borderId="12" xfId="44" applyFont="1" applyFill="1" applyBorder="1" applyAlignment="1">
      <alignment vertical="center"/>
    </xf>
    <xf numFmtId="0" fontId="34" fillId="8" borderId="5" xfId="44" applyFont="1" applyFill="1" applyBorder="1" applyAlignment="1">
      <alignment vertical="center"/>
    </xf>
    <xf numFmtId="0" fontId="34" fillId="8" borderId="5" xfId="44" applyFont="1" applyFill="1" applyBorder="1" applyAlignment="1">
      <alignment horizontal="left" vertical="center"/>
    </xf>
    <xf numFmtId="0" fontId="34" fillId="8" borderId="1" xfId="49" applyFont="1" applyFill="1" applyBorder="1" applyAlignment="1">
      <alignment vertical="center"/>
    </xf>
    <xf numFmtId="0" fontId="34" fillId="8" borderId="10" xfId="49" applyFont="1" applyFill="1" applyBorder="1" applyAlignment="1">
      <alignment vertical="center"/>
    </xf>
    <xf numFmtId="0" fontId="34" fillId="8" borderId="10" xfId="49" applyFont="1" applyFill="1" applyBorder="1" applyAlignment="1">
      <alignment vertical="center" wrapText="1"/>
    </xf>
    <xf numFmtId="0" fontId="34" fillId="8" borderId="9" xfId="49" applyFont="1" applyFill="1" applyBorder="1" applyAlignment="1">
      <alignment vertical="center" wrapText="1"/>
    </xf>
    <xf numFmtId="0" fontId="34" fillId="8" borderId="9" xfId="49" applyFont="1" applyFill="1" applyBorder="1" applyAlignment="1">
      <alignment vertical="center"/>
    </xf>
    <xf numFmtId="0" fontId="34" fillId="5" borderId="1" xfId="49" applyFont="1" applyFill="1" applyBorder="1" applyAlignment="1">
      <alignment horizontal="center" vertical="center"/>
    </xf>
    <xf numFmtId="0" fontId="34" fillId="5" borderId="12" xfId="49" applyFont="1" applyFill="1" applyBorder="1" applyAlignment="1">
      <alignment horizontal="centerContinuous" vertical="center"/>
    </xf>
    <xf numFmtId="0" fontId="36" fillId="5" borderId="13" xfId="49" applyFont="1" applyFill="1" applyBorder="1" applyAlignment="1">
      <alignment horizontal="centerContinuous" vertical="center"/>
    </xf>
    <xf numFmtId="38" fontId="34" fillId="8" borderId="5" xfId="44" applyNumberFormat="1" applyFont="1" applyFill="1" applyBorder="1" applyAlignment="1">
      <alignment vertical="center"/>
    </xf>
    <xf numFmtId="187" fontId="34" fillId="8" borderId="1" xfId="43" applyNumberFormat="1" applyFont="1" applyFill="1" applyBorder="1" applyAlignment="1">
      <alignment vertical="center"/>
    </xf>
    <xf numFmtId="176" fontId="34" fillId="8" borderId="1" xfId="43" applyNumberFormat="1" applyFont="1" applyFill="1" applyBorder="1" applyAlignment="1">
      <alignment vertical="center"/>
    </xf>
    <xf numFmtId="0" fontId="35" fillId="8" borderId="14" xfId="44" applyFont="1" applyFill="1" applyBorder="1" applyAlignment="1">
      <alignment vertical="center"/>
    </xf>
    <xf numFmtId="0" fontId="35" fillId="8" borderId="13" xfId="44" applyFont="1" applyFill="1" applyBorder="1" applyAlignment="1">
      <alignment vertical="center"/>
    </xf>
    <xf numFmtId="0" fontId="34" fillId="8" borderId="0" xfId="44" applyFont="1" applyFill="1" applyBorder="1" applyAlignment="1">
      <alignment vertical="center"/>
    </xf>
    <xf numFmtId="0" fontId="34" fillId="10" borderId="0" xfId="44" applyFont="1" applyFill="1" applyBorder="1" applyAlignment="1">
      <alignment vertical="center"/>
    </xf>
    <xf numFmtId="0" fontId="34" fillId="11" borderId="11" xfId="44" applyFont="1" applyFill="1" applyBorder="1" applyAlignment="1">
      <alignment horizontal="center" vertical="center"/>
    </xf>
    <xf numFmtId="0" fontId="34" fillId="11" borderId="5" xfId="44" applyFont="1" applyFill="1" applyBorder="1" applyAlignment="1">
      <alignment horizontal="center" vertical="center"/>
    </xf>
    <xf numFmtId="0" fontId="34" fillId="11" borderId="19" xfId="44" applyFont="1" applyFill="1" applyBorder="1" applyAlignment="1">
      <alignment horizontal="centerContinuous" vertical="center"/>
    </xf>
    <xf numFmtId="0" fontId="34" fillId="11" borderId="0" xfId="44" applyFont="1" applyFill="1" applyBorder="1" applyAlignment="1">
      <alignment horizontal="centerContinuous" vertical="center"/>
    </xf>
    <xf numFmtId="0" fontId="34" fillId="11" borderId="17" xfId="44" applyFont="1" applyFill="1" applyBorder="1" applyAlignment="1">
      <alignment horizontal="centerContinuous" vertical="center"/>
    </xf>
    <xf numFmtId="0" fontId="34" fillId="11" borderId="18" xfId="44" applyFont="1" applyFill="1" applyBorder="1" applyAlignment="1">
      <alignment horizontal="center" vertical="center"/>
    </xf>
    <xf numFmtId="0" fontId="34" fillId="11" borderId="10" xfId="44" applyFont="1" applyFill="1" applyBorder="1" applyAlignment="1">
      <alignment horizontal="center" vertical="center"/>
    </xf>
    <xf numFmtId="0" fontId="34" fillId="11" borderId="15" xfId="44" applyFont="1" applyFill="1" applyBorder="1" applyAlignment="1">
      <alignment horizontal="centerContinuous" vertical="center"/>
    </xf>
    <xf numFmtId="0" fontId="34" fillId="11" borderId="18" xfId="44" applyFont="1" applyFill="1" applyBorder="1" applyAlignment="1">
      <alignment horizontal="centerContinuous" vertical="center"/>
    </xf>
    <xf numFmtId="0" fontId="34" fillId="11" borderId="21" xfId="44" applyFont="1" applyFill="1" applyBorder="1" applyAlignment="1">
      <alignment horizontal="centerContinuous" vertical="center"/>
    </xf>
    <xf numFmtId="0" fontId="35" fillId="11" borderId="11" xfId="44" applyFont="1" applyFill="1" applyBorder="1" applyAlignment="1">
      <alignment vertical="center"/>
    </xf>
    <xf numFmtId="0" fontId="35" fillId="11" borderId="17" xfId="44" applyFont="1" applyFill="1" applyBorder="1" applyAlignment="1">
      <alignment vertical="center"/>
    </xf>
    <xf numFmtId="0" fontId="34" fillId="11" borderId="22" xfId="44" applyFont="1" applyFill="1" applyBorder="1" applyAlignment="1">
      <alignment horizontal="centerContinuous" vertical="center"/>
    </xf>
    <xf numFmtId="0" fontId="35" fillId="11" borderId="10" xfId="44" applyFont="1" applyFill="1" applyBorder="1" applyAlignment="1">
      <alignment horizontal="centerContinuous" vertical="center"/>
    </xf>
    <xf numFmtId="0" fontId="35" fillId="11" borderId="18" xfId="44" applyFont="1" applyFill="1" applyBorder="1" applyAlignment="1">
      <alignment vertical="center"/>
    </xf>
    <xf numFmtId="0" fontId="34" fillId="10" borderId="0" xfId="44" applyFont="1" applyFill="1" applyBorder="1" applyAlignment="1">
      <alignment horizontal="center" vertical="center"/>
    </xf>
    <xf numFmtId="0" fontId="35" fillId="10" borderId="0" xfId="44" applyFont="1" applyFill="1" applyBorder="1" applyAlignment="1">
      <alignment vertical="center"/>
    </xf>
    <xf numFmtId="3" fontId="34" fillId="10" borderId="0" xfId="44" applyNumberFormat="1" applyFont="1" applyFill="1" applyBorder="1" applyAlignment="1">
      <alignment vertical="center"/>
    </xf>
    <xf numFmtId="0" fontId="34" fillId="10" borderId="0" xfId="44" applyFont="1" applyFill="1" applyBorder="1" applyAlignment="1">
      <alignment horizontal="left" vertical="center" wrapText="1"/>
    </xf>
    <xf numFmtId="0" fontId="34" fillId="5" borderId="10" xfId="44" applyFont="1" applyFill="1" applyBorder="1" applyAlignment="1">
      <alignment horizontal="center" vertical="center"/>
    </xf>
    <xf numFmtId="38" fontId="34" fillId="5" borderId="10" xfId="44" applyNumberFormat="1" applyFont="1" applyFill="1" applyBorder="1" applyAlignment="1">
      <alignment horizontal="center" vertical="center" wrapText="1"/>
    </xf>
    <xf numFmtId="38" fontId="34" fillId="5" borderId="15" xfId="44" applyNumberFormat="1" applyFont="1" applyFill="1" applyBorder="1" applyAlignment="1">
      <alignment horizontal="center" vertical="center" wrapText="1"/>
    </xf>
    <xf numFmtId="38" fontId="34" fillId="5" borderId="18" xfId="44" applyNumberFormat="1" applyFont="1" applyFill="1" applyBorder="1" applyAlignment="1">
      <alignment horizontal="center" vertical="center" wrapText="1"/>
    </xf>
    <xf numFmtId="0" fontId="34" fillId="10" borderId="0" xfId="44" applyFont="1" applyFill="1" applyAlignment="1">
      <alignment vertical="center"/>
    </xf>
    <xf numFmtId="0" fontId="34" fillId="10" borderId="0" xfId="44" applyFont="1" applyFill="1" applyAlignment="1">
      <alignment horizontal="center" vertical="center"/>
    </xf>
    <xf numFmtId="38" fontId="34" fillId="8" borderId="5" xfId="44" applyNumberFormat="1" applyFont="1" applyFill="1" applyBorder="1" applyAlignment="1">
      <alignment horizontal="center" vertical="center"/>
    </xf>
    <xf numFmtId="38" fontId="34" fillId="8" borderId="13" xfId="44" applyNumberFormat="1" applyFont="1" applyFill="1" applyBorder="1" applyAlignment="1">
      <alignment horizontal="left" vertical="center"/>
    </xf>
    <xf numFmtId="0" fontId="34" fillId="10" borderId="14" xfId="44" applyFont="1" applyFill="1" applyBorder="1" applyAlignment="1">
      <alignment horizontal="left" wrapText="1"/>
    </xf>
    <xf numFmtId="0" fontId="34" fillId="10" borderId="13" xfId="44" applyFont="1" applyFill="1" applyBorder="1" applyAlignment="1">
      <alignment horizontal="left"/>
    </xf>
    <xf numFmtId="38" fontId="34" fillId="8" borderId="9" xfId="44" applyNumberFormat="1" applyFont="1" applyFill="1" applyBorder="1" applyAlignment="1">
      <alignment horizontal="center" vertical="center"/>
    </xf>
    <xf numFmtId="38" fontId="34" fillId="8" borderId="14" xfId="44" applyNumberFormat="1" applyFont="1" applyFill="1" applyBorder="1" applyAlignment="1">
      <alignment horizontal="left" vertical="center"/>
    </xf>
    <xf numFmtId="0" fontId="34" fillId="10" borderId="13" xfId="44" applyFont="1" applyFill="1" applyBorder="1" applyAlignment="1">
      <alignment horizontal="left" wrapText="1"/>
    </xf>
    <xf numFmtId="38" fontId="34" fillId="8" borderId="10" xfId="44" applyNumberFormat="1" applyFont="1" applyFill="1" applyBorder="1" applyAlignment="1">
      <alignment horizontal="center" vertical="center"/>
    </xf>
    <xf numFmtId="0" fontId="34" fillId="5" borderId="1" xfId="44" applyFont="1" applyFill="1" applyBorder="1" applyAlignment="1">
      <alignment horizontal="center" vertical="center"/>
    </xf>
    <xf numFmtId="38" fontId="34" fillId="5" borderId="1" xfId="44" applyNumberFormat="1" applyFont="1" applyFill="1" applyBorder="1" applyAlignment="1">
      <alignment horizontal="center" vertical="center" wrapText="1"/>
    </xf>
    <xf numFmtId="38" fontId="34" fillId="5" borderId="14" xfId="44" applyNumberFormat="1" applyFont="1" applyFill="1" applyBorder="1" applyAlignment="1">
      <alignment horizontal="center" vertical="center" wrapText="1"/>
    </xf>
    <xf numFmtId="38" fontId="34" fillId="5" borderId="13" xfId="44" applyNumberFormat="1" applyFont="1" applyFill="1" applyBorder="1" applyAlignment="1">
      <alignment horizontal="center" vertical="center" wrapText="1"/>
    </xf>
    <xf numFmtId="0" fontId="34" fillId="8" borderId="0" xfId="44" applyFont="1" applyFill="1" applyBorder="1" applyAlignment="1">
      <alignment horizontal="left" vertical="center"/>
    </xf>
    <xf numFmtId="3" fontId="34" fillId="8" borderId="5" xfId="44" applyNumberFormat="1" applyFont="1" applyFill="1" applyBorder="1" applyAlignment="1">
      <alignment vertical="center"/>
    </xf>
    <xf numFmtId="0" fontId="49" fillId="0" borderId="23" xfId="0" applyFont="1" applyBorder="1" applyAlignment="1">
      <alignment horizontal="center" vertical="center"/>
    </xf>
    <xf numFmtId="0" fontId="34" fillId="8" borderId="19" xfId="44" applyFont="1" applyFill="1" applyBorder="1" applyAlignment="1">
      <alignment vertical="center"/>
    </xf>
    <xf numFmtId="0" fontId="51" fillId="10" borderId="19" xfId="0" applyFont="1" applyFill="1" applyBorder="1" applyAlignment="1">
      <alignment vertical="center"/>
    </xf>
    <xf numFmtId="0" fontId="51" fillId="10" borderId="11" xfId="0" applyFont="1" applyFill="1" applyBorder="1" applyAlignment="1">
      <alignment vertical="center"/>
    </xf>
    <xf numFmtId="3" fontId="34" fillId="8" borderId="33" xfId="44" applyNumberFormat="1" applyFont="1" applyFill="1" applyBorder="1" applyAlignment="1">
      <alignment vertical="center"/>
    </xf>
    <xf numFmtId="0" fontId="49" fillId="0" borderId="33" xfId="0" applyFont="1" applyBorder="1" applyAlignment="1">
      <alignment horizontal="center" vertical="center"/>
    </xf>
    <xf numFmtId="0" fontId="51" fillId="10" borderId="38" xfId="0" applyFont="1" applyFill="1" applyBorder="1" applyAlignment="1">
      <alignment vertical="center"/>
    </xf>
    <xf numFmtId="0" fontId="51" fillId="10" borderId="39" xfId="0" applyFont="1" applyFill="1" applyBorder="1" applyAlignment="1">
      <alignment vertical="center"/>
    </xf>
    <xf numFmtId="3" fontId="34" fillId="8" borderId="1" xfId="44" applyNumberFormat="1" applyFont="1" applyFill="1" applyBorder="1" applyAlignment="1">
      <alignment vertical="center"/>
    </xf>
    <xf numFmtId="0" fontId="49" fillId="0" borderId="1" xfId="0" applyFont="1" applyBorder="1" applyAlignment="1">
      <alignment horizontal="center" vertical="center"/>
    </xf>
    <xf numFmtId="0" fontId="51" fillId="10" borderId="14" xfId="0" applyFont="1" applyFill="1" applyBorder="1" applyAlignment="1">
      <alignment vertical="center"/>
    </xf>
    <xf numFmtId="0" fontId="51" fillId="10" borderId="13" xfId="0" applyFont="1" applyFill="1" applyBorder="1" applyAlignment="1">
      <alignment vertical="center"/>
    </xf>
    <xf numFmtId="0" fontId="35" fillId="8" borderId="0" xfId="44" applyFont="1" applyFill="1" applyAlignment="1">
      <alignment vertical="center"/>
    </xf>
    <xf numFmtId="0" fontId="34" fillId="8" borderId="0" xfId="48" applyFont="1" applyFill="1" applyAlignment="1">
      <alignment vertical="center"/>
    </xf>
    <xf numFmtId="0" fontId="34" fillId="8" borderId="1" xfId="0" applyFont="1" applyFill="1" applyBorder="1" applyAlignment="1">
      <alignment horizontal="center" vertical="center"/>
    </xf>
    <xf numFmtId="0" fontId="35" fillId="10" borderId="14" xfId="44" applyFont="1" applyFill="1" applyBorder="1" applyAlignment="1">
      <alignment vertical="center"/>
    </xf>
    <xf numFmtId="0" fontId="35" fillId="10" borderId="13" xfId="44" applyFont="1" applyFill="1" applyBorder="1" applyAlignment="1">
      <alignment vertical="center"/>
    </xf>
    <xf numFmtId="0" fontId="34" fillId="8" borderId="1" xfId="50" applyFont="1" applyFill="1" applyBorder="1" applyAlignment="1">
      <alignment horizontal="center" vertical="center"/>
    </xf>
    <xf numFmtId="0" fontId="36" fillId="10" borderId="19" xfId="44" applyFont="1" applyFill="1" applyBorder="1" applyAlignment="1">
      <alignment vertical="center"/>
    </xf>
    <xf numFmtId="0" fontId="36" fillId="10" borderId="11" xfId="44" applyFont="1" applyFill="1" applyBorder="1" applyAlignment="1">
      <alignment vertical="center"/>
    </xf>
    <xf numFmtId="0" fontId="34" fillId="8" borderId="9" xfId="49" applyFont="1" applyFill="1" applyBorder="1" applyAlignment="1">
      <alignment horizontal="center" vertical="center"/>
    </xf>
    <xf numFmtId="0" fontId="34" fillId="8" borderId="27" xfId="49" applyFont="1" applyFill="1" applyBorder="1" applyAlignment="1">
      <alignment horizontal="center" vertical="center"/>
    </xf>
    <xf numFmtId="0" fontId="34" fillId="10" borderId="38" xfId="44" applyFont="1" applyFill="1" applyBorder="1" applyAlignment="1">
      <alignment horizontal="left" vertical="center" wrapText="1"/>
    </xf>
    <xf numFmtId="0" fontId="34" fillId="10" borderId="39" xfId="44" applyFont="1" applyFill="1" applyBorder="1" applyAlignment="1">
      <alignment horizontal="left" vertical="center" wrapText="1"/>
    </xf>
    <xf numFmtId="0" fontId="34" fillId="10" borderId="14" xfId="44" applyFont="1" applyFill="1" applyBorder="1" applyAlignment="1">
      <alignment horizontal="left" vertical="center" wrapText="1"/>
    </xf>
    <xf numFmtId="0" fontId="34" fillId="10" borderId="13" xfId="44" applyFont="1" applyFill="1" applyBorder="1" applyAlignment="1">
      <alignment horizontal="left" vertical="center" wrapText="1"/>
    </xf>
    <xf numFmtId="0" fontId="34" fillId="8" borderId="10" xfId="49" applyFont="1" applyFill="1" applyBorder="1" applyAlignment="1">
      <alignment horizontal="center" vertical="center"/>
    </xf>
    <xf numFmtId="38" fontId="34" fillId="8" borderId="1" xfId="44" applyNumberFormat="1" applyFont="1" applyFill="1" applyBorder="1" applyAlignment="1">
      <alignment horizontal="center" vertical="center"/>
    </xf>
    <xf numFmtId="0" fontId="36" fillId="8" borderId="0" xfId="44" applyFont="1" applyFill="1" applyBorder="1" applyAlignment="1">
      <alignment horizontal="left" vertical="center"/>
    </xf>
    <xf numFmtId="38" fontId="34" fillId="8" borderId="0" xfId="43" applyFont="1" applyFill="1" applyBorder="1" applyAlignment="1">
      <alignment vertical="center"/>
    </xf>
    <xf numFmtId="38" fontId="34" fillId="8" borderId="1" xfId="43" applyFont="1" applyFill="1" applyBorder="1" applyAlignment="1">
      <alignment vertical="center"/>
    </xf>
    <xf numFmtId="188" fontId="34" fillId="8" borderId="1" xfId="44" applyNumberFormat="1" applyFont="1" applyFill="1" applyBorder="1" applyAlignment="1">
      <alignment horizontal="center" vertical="center"/>
    </xf>
    <xf numFmtId="0" fontId="36" fillId="10" borderId="14" xfId="44" applyFont="1" applyFill="1" applyBorder="1" applyAlignment="1">
      <alignment horizontal="left" vertical="center"/>
    </xf>
    <xf numFmtId="0" fontId="36" fillId="10" borderId="13" xfId="44" applyFont="1" applyFill="1" applyBorder="1" applyAlignment="1">
      <alignment horizontal="left" vertical="center"/>
    </xf>
    <xf numFmtId="188" fontId="34" fillId="5" borderId="1" xfId="44" applyNumberFormat="1" applyFont="1" applyFill="1" applyBorder="1" applyAlignment="1">
      <alignment horizontal="center" vertical="center" wrapText="1"/>
    </xf>
    <xf numFmtId="188" fontId="34" fillId="5" borderId="15" xfId="44" applyNumberFormat="1" applyFont="1" applyFill="1" applyBorder="1" applyAlignment="1">
      <alignment horizontal="center" vertical="center" wrapText="1"/>
    </xf>
    <xf numFmtId="188" fontId="34" fillId="5" borderId="18" xfId="44" applyNumberFormat="1" applyFont="1" applyFill="1" applyBorder="1" applyAlignment="1">
      <alignment horizontal="center" vertical="center" wrapText="1"/>
    </xf>
    <xf numFmtId="0" fontId="34" fillId="0" borderId="13" xfId="44" applyFont="1" applyBorder="1" applyAlignment="1">
      <alignment horizontal="left" vertical="center"/>
    </xf>
    <xf numFmtId="188" fontId="34" fillId="8" borderId="5" xfId="44" applyNumberFormat="1" applyFont="1" applyFill="1" applyBorder="1" applyAlignment="1">
      <alignment horizontal="center" vertical="center"/>
    </xf>
    <xf numFmtId="0" fontId="35" fillId="8" borderId="1" xfId="44" applyFont="1" applyFill="1" applyBorder="1" applyAlignment="1">
      <alignment vertical="center"/>
    </xf>
    <xf numFmtId="0" fontId="34" fillId="10" borderId="5" xfId="44" applyFont="1" applyFill="1" applyBorder="1" applyAlignment="1">
      <alignment horizontal="left" vertical="center" wrapText="1"/>
    </xf>
    <xf numFmtId="188" fontId="34" fillId="8" borderId="9" xfId="44" applyNumberFormat="1" applyFont="1" applyFill="1" applyBorder="1" applyAlignment="1">
      <alignment horizontal="center" vertical="center"/>
    </xf>
    <xf numFmtId="0" fontId="35" fillId="10" borderId="9" xfId="44" applyFont="1" applyFill="1" applyBorder="1" applyAlignment="1">
      <alignment horizontal="left" vertical="center" wrapText="1"/>
    </xf>
    <xf numFmtId="38" fontId="34" fillId="8" borderId="1" xfId="1" applyFont="1" applyFill="1" applyBorder="1" applyAlignment="1">
      <alignment vertical="center"/>
    </xf>
    <xf numFmtId="188" fontId="34" fillId="8" borderId="10" xfId="44" applyNumberFormat="1" applyFont="1" applyFill="1" applyBorder="1" applyAlignment="1">
      <alignment horizontal="center" vertical="center"/>
    </xf>
    <xf numFmtId="0" fontId="36" fillId="10" borderId="10" xfId="44" applyFont="1" applyFill="1" applyBorder="1" applyAlignment="1">
      <alignment horizontal="left" vertical="center" wrapText="1"/>
    </xf>
    <xf numFmtId="0" fontId="34" fillId="9" borderId="14" xfId="44" applyFont="1" applyFill="1" applyBorder="1" applyAlignment="1">
      <alignment horizontal="centerContinuous" vertical="center"/>
    </xf>
    <xf numFmtId="188" fontId="34" fillId="5" borderId="18" xfId="44" applyNumberFormat="1" applyFont="1" applyFill="1" applyBorder="1" applyAlignment="1">
      <alignment horizontal="centerContinuous" vertical="center" wrapText="1"/>
    </xf>
    <xf numFmtId="0" fontId="35" fillId="8" borderId="0" xfId="44" applyFont="1" applyFill="1" applyAlignment="1">
      <alignment horizontal="left" vertical="center"/>
    </xf>
    <xf numFmtId="0" fontId="34" fillId="8" borderId="13" xfId="49" applyFont="1" applyFill="1" applyBorder="1" applyAlignment="1">
      <alignment horizontal="center" vertical="center"/>
    </xf>
    <xf numFmtId="0" fontId="36" fillId="10" borderId="5" xfId="44" applyFont="1" applyFill="1" applyBorder="1" applyAlignment="1">
      <alignment horizontal="left" vertical="center" wrapText="1"/>
    </xf>
    <xf numFmtId="0" fontId="36" fillId="10" borderId="10" xfId="44" applyFont="1" applyFill="1" applyBorder="1" applyAlignment="1">
      <alignment horizontal="left" wrapText="1"/>
    </xf>
    <xf numFmtId="0" fontId="36" fillId="8" borderId="0" xfId="44" applyFont="1" applyFill="1" applyAlignment="1">
      <alignment vertical="center"/>
    </xf>
    <xf numFmtId="183" fontId="34" fillId="8" borderId="0" xfId="44" applyNumberFormat="1" applyFont="1" applyFill="1" applyBorder="1" applyAlignment="1">
      <alignment vertical="center"/>
    </xf>
    <xf numFmtId="38" fontId="34" fillId="8" borderId="0" xfId="44" applyNumberFormat="1" applyFont="1" applyFill="1" applyBorder="1" applyAlignment="1">
      <alignment horizontal="center" vertical="center"/>
    </xf>
    <xf numFmtId="38" fontId="54" fillId="8" borderId="0" xfId="44" applyNumberFormat="1" applyFont="1" applyFill="1" applyBorder="1" applyAlignment="1">
      <alignment vertical="center"/>
    </xf>
    <xf numFmtId="38" fontId="34" fillId="8" borderId="14" xfId="44" applyNumberFormat="1" applyFont="1" applyFill="1" applyBorder="1" applyAlignment="1">
      <alignment vertical="center"/>
    </xf>
    <xf numFmtId="38" fontId="34" fillId="8" borderId="13" xfId="44" applyNumberFormat="1" applyFont="1" applyFill="1" applyBorder="1" applyAlignment="1">
      <alignment vertical="center"/>
    </xf>
    <xf numFmtId="192" fontId="34" fillId="0" borderId="1" xfId="44" applyNumberFormat="1" applyFont="1" applyBorder="1" applyAlignment="1">
      <alignment horizontal="left" vertical="center"/>
    </xf>
    <xf numFmtId="40" fontId="34" fillId="0" borderId="1" xfId="44" applyNumberFormat="1" applyFont="1" applyBorder="1" applyAlignment="1">
      <alignment horizontal="left" vertical="center" wrapText="1"/>
    </xf>
    <xf numFmtId="0" fontId="34" fillId="8" borderId="1" xfId="44" applyFont="1" applyFill="1" applyBorder="1" applyAlignment="1">
      <alignment horizontal="left" vertical="center"/>
    </xf>
    <xf numFmtId="0" fontId="21" fillId="5" borderId="1" xfId="0" applyFont="1" applyFill="1" applyBorder="1" applyAlignment="1">
      <alignment horizontal="center" vertical="center" wrapText="1"/>
    </xf>
    <xf numFmtId="0" fontId="35" fillId="10" borderId="0" xfId="44" applyFont="1" applyFill="1" applyAlignment="1">
      <alignment vertical="center"/>
    </xf>
    <xf numFmtId="38" fontId="34" fillId="8" borderId="12" xfId="43" applyFont="1" applyFill="1" applyBorder="1" applyAlignment="1">
      <alignment vertical="center"/>
    </xf>
    <xf numFmtId="0" fontId="34" fillId="10" borderId="12" xfId="44" applyFont="1" applyFill="1" applyBorder="1" applyAlignment="1">
      <alignment horizontal="center" vertical="center"/>
    </xf>
    <xf numFmtId="38" fontId="34" fillId="10" borderId="12" xfId="43" applyFont="1" applyFill="1" applyBorder="1" applyAlignment="1">
      <alignment vertical="center"/>
    </xf>
    <xf numFmtId="0" fontId="34" fillId="10" borderId="1" xfId="44" applyFont="1" applyFill="1" applyBorder="1" applyAlignment="1">
      <alignment horizontal="center" vertical="center" wrapText="1"/>
    </xf>
    <xf numFmtId="0" fontId="54" fillId="8" borderId="0" xfId="44" applyFont="1" applyFill="1" applyAlignment="1">
      <alignment horizontal="left" vertical="center"/>
    </xf>
    <xf numFmtId="0" fontId="2" fillId="5" borderId="1" xfId="0" applyFont="1" applyFill="1" applyBorder="1" applyAlignment="1">
      <alignment horizontal="center" vertical="center" wrapText="1"/>
    </xf>
    <xf numFmtId="38" fontId="2" fillId="12" borderId="5" xfId="44" applyNumberFormat="1" applyFont="1" applyFill="1" applyBorder="1" applyAlignment="1">
      <alignment horizontal="left" vertical="center" wrapText="1"/>
    </xf>
    <xf numFmtId="38" fontId="2" fillId="12" borderId="1" xfId="44" applyNumberFormat="1" applyFont="1" applyFill="1" applyBorder="1" applyAlignment="1">
      <alignment horizontal="center" vertical="center"/>
    </xf>
    <xf numFmtId="38" fontId="2" fillId="12" borderId="1" xfId="44" applyNumberFormat="1" applyFont="1" applyFill="1" applyBorder="1" applyAlignment="1">
      <alignment horizontal="left" vertical="center" wrapText="1"/>
    </xf>
    <xf numFmtId="38" fontId="2" fillId="12" borderId="10" xfId="44" applyNumberFormat="1" applyFont="1" applyFill="1" applyBorder="1" applyAlignment="1">
      <alignment horizontal="left" vertical="center" wrapText="1"/>
    </xf>
    <xf numFmtId="38" fontId="2" fillId="12" borderId="33" xfId="44" applyNumberFormat="1" applyFont="1" applyFill="1" applyBorder="1" applyAlignment="1">
      <alignment horizontal="left" vertical="center" wrapText="1"/>
    </xf>
    <xf numFmtId="38" fontId="2" fillId="12" borderId="33" xfId="44" applyNumberFormat="1" applyFont="1" applyFill="1" applyBorder="1" applyAlignment="1">
      <alignment horizontal="center" vertical="center"/>
    </xf>
    <xf numFmtId="38" fontId="2" fillId="12" borderId="30" xfId="44" applyNumberFormat="1" applyFont="1" applyFill="1" applyBorder="1" applyAlignment="1">
      <alignment horizontal="center" vertical="center"/>
    </xf>
    <xf numFmtId="38" fontId="2" fillId="12" borderId="5" xfId="0" applyNumberFormat="1" applyFont="1" applyFill="1" applyBorder="1" applyAlignment="1">
      <alignment horizontal="center" vertical="center"/>
    </xf>
    <xf numFmtId="38" fontId="2" fillId="12" borderId="1" xfId="0" applyNumberFormat="1" applyFont="1" applyFill="1" applyBorder="1" applyAlignment="1">
      <alignment horizontal="center" vertical="center"/>
    </xf>
    <xf numFmtId="38" fontId="2" fillId="12" borderId="30" xfId="0" applyNumberFormat="1" applyFont="1" applyFill="1" applyBorder="1" applyAlignment="1">
      <alignment horizontal="center" vertical="center"/>
    </xf>
    <xf numFmtId="38" fontId="2" fillId="12" borderId="27" xfId="0" applyNumberFormat="1" applyFont="1" applyFill="1" applyBorder="1" applyAlignment="1">
      <alignment horizontal="center" vertical="center"/>
    </xf>
    <xf numFmtId="38" fontId="2" fillId="12" borderId="1" xfId="0" applyNumberFormat="1" applyFont="1" applyFill="1" applyBorder="1" applyAlignment="1">
      <alignment horizontal="center" vertical="center" wrapText="1"/>
    </xf>
    <xf numFmtId="38" fontId="2" fillId="12" borderId="33" xfId="0" applyNumberFormat="1" applyFont="1" applyFill="1" applyBorder="1" applyAlignment="1">
      <alignment horizontal="center" vertical="center" wrapText="1"/>
    </xf>
    <xf numFmtId="38" fontId="2" fillId="12" borderId="27" xfId="0" applyNumberFormat="1" applyFont="1" applyFill="1" applyBorder="1" applyAlignment="1">
      <alignment horizontal="center" vertical="center" wrapText="1"/>
    </xf>
    <xf numFmtId="38" fontId="2" fillId="12" borderId="23" xfId="0" applyNumberFormat="1" applyFont="1" applyFill="1" applyBorder="1" applyAlignment="1">
      <alignment horizontal="center" vertical="center"/>
    </xf>
    <xf numFmtId="0" fontId="2" fillId="12" borderId="21" xfId="58" applyFont="1" applyFill="1" applyBorder="1">
      <alignment vertical="center"/>
    </xf>
    <xf numFmtId="38" fontId="2" fillId="12" borderId="27" xfId="44" applyNumberFormat="1" applyFont="1" applyFill="1" applyBorder="1" applyAlignment="1">
      <alignment horizontal="center" vertical="center"/>
    </xf>
    <xf numFmtId="38" fontId="2" fillId="12" borderId="1" xfId="43" applyFont="1" applyFill="1" applyBorder="1" applyAlignment="1">
      <alignment horizontal="right" vertical="center"/>
    </xf>
    <xf numFmtId="40" fontId="2" fillId="12" borderId="1" xfId="43" applyNumberFormat="1" applyFont="1" applyFill="1" applyBorder="1" applyAlignment="1">
      <alignment horizontal="right" vertical="center"/>
    </xf>
    <xf numFmtId="176" fontId="2" fillId="12" borderId="1" xfId="43" applyNumberFormat="1" applyFont="1" applyFill="1" applyBorder="1" applyAlignment="1">
      <alignment horizontal="right" vertical="center"/>
    </xf>
    <xf numFmtId="38" fontId="2" fillId="12" borderId="13" xfId="57" applyNumberFormat="1" applyFont="1" applyFill="1" applyBorder="1" applyAlignment="1">
      <alignment horizontal="left" vertical="center"/>
    </xf>
    <xf numFmtId="38" fontId="2" fillId="12" borderId="39" xfId="57" applyNumberFormat="1" applyFont="1" applyFill="1" applyBorder="1" applyAlignment="1">
      <alignment horizontal="left" vertical="center"/>
    </xf>
    <xf numFmtId="38" fontId="2" fillId="12" borderId="33" xfId="43" applyFont="1" applyFill="1" applyBorder="1" applyAlignment="1">
      <alignment horizontal="right" vertical="center"/>
    </xf>
    <xf numFmtId="38" fontId="2" fillId="12" borderId="27" xfId="43" applyFont="1" applyFill="1" applyBorder="1" applyAlignment="1">
      <alignment horizontal="right" vertical="center"/>
    </xf>
    <xf numFmtId="40" fontId="2" fillId="12" borderId="5" xfId="43" applyNumberFormat="1" applyFont="1" applyFill="1" applyBorder="1" applyAlignment="1">
      <alignment horizontal="right" vertical="center"/>
    </xf>
    <xf numFmtId="189" fontId="2" fillId="12" borderId="1" xfId="43" applyNumberFormat="1" applyFont="1" applyFill="1" applyBorder="1" applyAlignment="1">
      <alignment horizontal="right" vertical="center"/>
    </xf>
    <xf numFmtId="38" fontId="2" fillId="12" borderId="33" xfId="0" applyNumberFormat="1" applyFont="1" applyFill="1" applyBorder="1" applyAlignment="1">
      <alignment horizontal="center" vertical="center"/>
    </xf>
    <xf numFmtId="176" fontId="2" fillId="12" borderId="33" xfId="43" applyNumberFormat="1" applyFont="1" applyFill="1" applyBorder="1" applyAlignment="1">
      <alignment horizontal="right" vertical="center"/>
    </xf>
    <xf numFmtId="176" fontId="2" fillId="12" borderId="27" xfId="43" applyNumberFormat="1" applyFont="1" applyFill="1" applyBorder="1" applyAlignment="1">
      <alignment horizontal="right" vertical="center"/>
    </xf>
    <xf numFmtId="176" fontId="2" fillId="12" borderId="5" xfId="43" applyNumberFormat="1" applyFont="1" applyFill="1" applyBorder="1" applyAlignment="1">
      <alignment horizontal="right" vertical="center"/>
    </xf>
    <xf numFmtId="189" fontId="2" fillId="12" borderId="5" xfId="43" applyNumberFormat="1" applyFont="1" applyFill="1" applyBorder="1" applyAlignment="1">
      <alignment horizontal="right" vertical="center"/>
    </xf>
    <xf numFmtId="38" fontId="2" fillId="12" borderId="5" xfId="43" applyFont="1" applyFill="1" applyBorder="1" applyAlignment="1">
      <alignment horizontal="right" vertical="center"/>
    </xf>
    <xf numFmtId="187" fontId="2" fillId="12" borderId="33" xfId="43" applyNumberFormat="1" applyFont="1" applyFill="1" applyBorder="1" applyAlignment="1">
      <alignment horizontal="right" vertical="center"/>
    </xf>
    <xf numFmtId="38" fontId="2" fillId="12" borderId="23" xfId="43" applyFont="1" applyFill="1" applyBorder="1" applyAlignment="1">
      <alignment horizontal="right" vertical="center"/>
    </xf>
    <xf numFmtId="182" fontId="2" fillId="12" borderId="1" xfId="43" applyNumberFormat="1" applyFont="1" applyFill="1" applyBorder="1" applyAlignment="1">
      <alignment horizontal="center" vertical="center" wrapText="1"/>
    </xf>
    <xf numFmtId="38" fontId="2" fillId="12" borderId="1" xfId="57" applyNumberFormat="1" applyFont="1" applyFill="1" applyBorder="1" applyAlignment="1">
      <alignment horizontal="left" vertical="center"/>
    </xf>
    <xf numFmtId="38" fontId="2" fillId="12" borderId="1" xfId="57" applyNumberFormat="1" applyFont="1" applyFill="1" applyBorder="1" applyAlignment="1">
      <alignment horizontal="left" vertical="center" wrapText="1"/>
    </xf>
    <xf numFmtId="0" fontId="16" fillId="0" borderId="0" xfId="58" applyBorder="1">
      <alignment vertical="center"/>
    </xf>
    <xf numFmtId="0" fontId="2" fillId="10" borderId="0" xfId="58" applyFont="1" applyFill="1" applyAlignment="1">
      <alignment horizontal="left" vertical="center"/>
    </xf>
    <xf numFmtId="0" fontId="2" fillId="10" borderId="21" xfId="58" applyFont="1" applyFill="1" applyBorder="1">
      <alignment vertical="center"/>
    </xf>
    <xf numFmtId="0" fontId="24" fillId="8" borderId="0" xfId="58" applyFont="1" applyFill="1">
      <alignment vertical="center"/>
    </xf>
    <xf numFmtId="0" fontId="2" fillId="8" borderId="0" xfId="58" applyFont="1" applyFill="1">
      <alignment vertical="center"/>
    </xf>
    <xf numFmtId="0" fontId="2" fillId="8" borderId="0" xfId="58" applyFont="1" applyFill="1" applyBorder="1">
      <alignment vertical="center"/>
    </xf>
    <xf numFmtId="0" fontId="24" fillId="8" borderId="0" xfId="58" applyFont="1" applyFill="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7" fillId="8" borderId="0" xfId="0" applyFont="1" applyFill="1" applyAlignment="1">
      <alignment horizontal="left" vertical="center"/>
    </xf>
    <xf numFmtId="0" fontId="27" fillId="8" borderId="0" xfId="0" applyFont="1" applyFill="1">
      <alignment vertical="center"/>
    </xf>
    <xf numFmtId="0" fontId="0" fillId="10" borderId="0" xfId="0" applyFill="1">
      <alignment vertical="center"/>
    </xf>
    <xf numFmtId="0" fontId="0" fillId="10" borderId="0" xfId="0" applyFill="1" applyAlignment="1">
      <alignment horizontal="left" vertical="center"/>
    </xf>
    <xf numFmtId="0" fontId="0" fillId="10" borderId="0" xfId="0" applyFill="1" applyAlignment="1">
      <alignment vertical="center" wrapText="1"/>
    </xf>
    <xf numFmtId="38" fontId="18" fillId="10" borderId="0" xfId="1" applyFont="1" applyFill="1" applyBorder="1" applyAlignment="1">
      <alignment vertical="center" wrapText="1"/>
    </xf>
    <xf numFmtId="38" fontId="18" fillId="10" borderId="0" xfId="1" applyFont="1" applyFill="1" applyAlignment="1">
      <alignment vertical="center"/>
    </xf>
    <xf numFmtId="0" fontId="34" fillId="10" borderId="0" xfId="0" applyFont="1" applyFill="1" applyAlignment="1">
      <alignment horizontal="right" vertical="center"/>
    </xf>
    <xf numFmtId="0" fontId="34" fillId="10" borderId="0" xfId="0" applyFont="1" applyFill="1" applyAlignment="1">
      <alignment horizontal="left" vertical="center"/>
    </xf>
    <xf numFmtId="182" fontId="2" fillId="10" borderId="1" xfId="43" applyNumberFormat="1" applyFont="1" applyFill="1" applyBorder="1" applyAlignment="1">
      <alignment horizontal="center" vertical="center" wrapText="1"/>
    </xf>
    <xf numFmtId="0" fontId="34" fillId="8" borderId="0" xfId="0" applyFont="1" applyFill="1" applyAlignment="1">
      <alignment horizontal="right" vertical="center"/>
    </xf>
    <xf numFmtId="0" fontId="49" fillId="8" borderId="0" xfId="0" applyFont="1" applyFill="1" applyAlignment="1">
      <alignment horizontal="left" vertical="center"/>
    </xf>
    <xf numFmtId="0" fontId="34" fillId="8" borderId="0" xfId="0" applyFont="1" applyFill="1" applyAlignment="1">
      <alignment vertical="center"/>
    </xf>
    <xf numFmtId="0" fontId="49" fillId="8" borderId="0" xfId="0" applyFont="1" applyFill="1" applyAlignment="1">
      <alignment vertical="center"/>
    </xf>
    <xf numFmtId="38" fontId="7" fillId="8" borderId="0" xfId="0" applyNumberFormat="1"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12" borderId="0" xfId="0" applyFont="1" applyFill="1" applyBorder="1" applyAlignment="1">
      <alignment horizontal="left" vertical="center" wrapText="1"/>
    </xf>
    <xf numFmtId="188" fontId="7" fillId="8" borderId="0" xfId="0" applyNumberFormat="1" applyFont="1" applyFill="1" applyBorder="1" applyAlignment="1">
      <alignment horizontal="center" vertical="center"/>
    </xf>
    <xf numFmtId="183" fontId="7" fillId="8" borderId="0" xfId="0" applyNumberFormat="1" applyFont="1" applyFill="1" applyBorder="1" applyAlignment="1">
      <alignment vertical="center"/>
    </xf>
    <xf numFmtId="0" fontId="5" fillId="10" borderId="0" xfId="0" applyFont="1" applyFill="1" applyBorder="1">
      <alignment vertical="center"/>
    </xf>
    <xf numFmtId="0" fontId="25" fillId="10" borderId="0" xfId="0" applyFont="1" applyFill="1" applyBorder="1" applyAlignment="1">
      <alignment vertical="center"/>
    </xf>
    <xf numFmtId="0" fontId="2" fillId="10" borderId="0" xfId="0" applyFont="1" applyFill="1" applyBorder="1" applyAlignment="1">
      <alignment horizontal="center" vertical="center"/>
    </xf>
    <xf numFmtId="176" fontId="2" fillId="10" borderId="0" xfId="43" applyNumberFormat="1" applyFont="1" applyFill="1" applyBorder="1">
      <alignment vertical="center"/>
    </xf>
    <xf numFmtId="0" fontId="7" fillId="10" borderId="1" xfId="0" applyFont="1" applyFill="1" applyBorder="1" applyAlignment="1">
      <alignment horizontal="center" vertical="center"/>
    </xf>
    <xf numFmtId="38" fontId="5" fillId="10" borderId="0" xfId="43" applyFont="1" applyFill="1" applyBorder="1" applyAlignment="1">
      <alignment vertical="center"/>
    </xf>
    <xf numFmtId="38" fontId="18" fillId="10" borderId="0" xfId="43" applyFont="1" applyFill="1" applyBorder="1" applyAlignment="1">
      <alignment vertical="center"/>
    </xf>
    <xf numFmtId="38" fontId="18" fillId="10" borderId="0" xfId="43" applyFont="1" applyFill="1" applyBorder="1" applyAlignment="1">
      <alignment vertical="center" wrapText="1"/>
    </xf>
    <xf numFmtId="0" fontId="2" fillId="10" borderId="0" xfId="57" applyFont="1" applyFill="1" applyAlignment="1">
      <alignment horizontal="left" vertical="center"/>
    </xf>
    <xf numFmtId="0" fontId="18" fillId="10" borderId="0" xfId="57" applyFont="1" applyFill="1" applyAlignment="1">
      <alignment horizontal="right" vertical="center"/>
    </xf>
    <xf numFmtId="0" fontId="2" fillId="8" borderId="0" xfId="49" applyFont="1" applyFill="1" applyAlignment="1">
      <alignment horizontal="right" vertical="center"/>
    </xf>
    <xf numFmtId="0" fontId="2" fillId="8" borderId="0" xfId="49" applyFont="1" applyFill="1" applyAlignment="1">
      <alignment horizontal="left" vertical="center"/>
    </xf>
    <xf numFmtId="0" fontId="2" fillId="10" borderId="0" xfId="49" applyFont="1" applyFill="1">
      <alignment vertical="center"/>
    </xf>
    <xf numFmtId="38" fontId="34" fillId="10" borderId="1" xfId="43" applyFont="1" applyFill="1" applyBorder="1" applyAlignment="1">
      <alignment vertical="center"/>
    </xf>
    <xf numFmtId="0" fontId="34" fillId="9" borderId="1" xfId="44" applyFont="1" applyFill="1" applyBorder="1" applyAlignment="1">
      <alignment horizontal="center" vertical="center"/>
    </xf>
    <xf numFmtId="0" fontId="34" fillId="10" borderId="0" xfId="44" applyFont="1" applyFill="1" applyBorder="1" applyAlignment="1">
      <alignment horizontal="left" wrapText="1"/>
    </xf>
    <xf numFmtId="38" fontId="34" fillId="10" borderId="0" xfId="43" applyFont="1" applyFill="1" applyBorder="1" applyAlignment="1">
      <alignment vertical="center"/>
    </xf>
    <xf numFmtId="0" fontId="34" fillId="10" borderId="0" xfId="44" applyFont="1" applyFill="1" applyBorder="1" applyAlignment="1">
      <alignment horizontal="centerContinuous" vertical="center"/>
    </xf>
    <xf numFmtId="0" fontId="34" fillId="9" borderId="21" xfId="44" applyFont="1" applyFill="1" applyBorder="1" applyAlignment="1">
      <alignment horizontal="centerContinuous" vertical="center"/>
    </xf>
    <xf numFmtId="0" fontId="34" fillId="9" borderId="10" xfId="44" applyFont="1" applyFill="1" applyBorder="1" applyAlignment="1">
      <alignment horizontal="center" vertical="center"/>
    </xf>
    <xf numFmtId="0" fontId="34" fillId="8" borderId="15" xfId="44" applyFont="1" applyFill="1" applyBorder="1" applyAlignment="1">
      <alignment vertical="center"/>
    </xf>
    <xf numFmtId="0" fontId="34" fillId="8" borderId="58" xfId="44" applyFont="1" applyFill="1" applyBorder="1" applyAlignment="1">
      <alignment vertical="center"/>
    </xf>
    <xf numFmtId="0" fontId="34" fillId="9" borderId="22" xfId="44" applyFont="1" applyFill="1" applyBorder="1" applyAlignment="1">
      <alignment horizontal="centerContinuous" vertical="center"/>
    </xf>
    <xf numFmtId="0" fontId="61" fillId="10" borderId="0" xfId="0" applyFont="1" applyFill="1" applyAlignment="1">
      <alignment vertical="center"/>
    </xf>
    <xf numFmtId="0" fontId="2" fillId="5" borderId="1" xfId="0" applyFont="1" applyFill="1" applyBorder="1" applyAlignment="1">
      <alignment horizontal="center" vertical="center" wrapText="1"/>
    </xf>
    <xf numFmtId="38" fontId="2" fillId="12" borderId="1" xfId="1" applyFont="1" applyFill="1" applyBorder="1" applyAlignment="1">
      <alignment vertical="center"/>
    </xf>
    <xf numFmtId="38" fontId="2" fillId="12" borderId="1" xfId="1" applyFont="1" applyFill="1" applyBorder="1" applyAlignment="1">
      <alignment horizontal="right" vertical="center"/>
    </xf>
    <xf numFmtId="38" fontId="2" fillId="12" borderId="33" xfId="1" applyFont="1" applyFill="1" applyBorder="1" applyAlignment="1">
      <alignment horizontal="right" vertical="center"/>
    </xf>
    <xf numFmtId="38" fontId="2" fillId="12" borderId="30" xfId="1" applyFont="1" applyFill="1" applyBorder="1" applyAlignment="1">
      <alignment vertical="center"/>
    </xf>
    <xf numFmtId="38" fontId="2" fillId="12" borderId="27" xfId="1" applyFont="1" applyFill="1" applyBorder="1" applyAlignment="1">
      <alignment vertical="center"/>
    </xf>
    <xf numFmtId="38" fontId="2" fillId="12" borderId="23" xfId="1" applyFont="1" applyFill="1" applyBorder="1" applyAlignment="1">
      <alignment vertical="center"/>
    </xf>
    <xf numFmtId="40" fontId="2" fillId="12" borderId="1" xfId="1" applyNumberFormat="1" applyFont="1" applyFill="1" applyBorder="1" applyAlignment="1">
      <alignment vertical="center"/>
    </xf>
    <xf numFmtId="40" fontId="2" fillId="12" borderId="1" xfId="1" applyNumberFormat="1" applyFont="1" applyFill="1" applyBorder="1" applyAlignment="1">
      <alignment horizontal="right" vertical="center"/>
    </xf>
    <xf numFmtId="40" fontId="2" fillId="12" borderId="33" xfId="1" applyNumberFormat="1" applyFont="1" applyFill="1" applyBorder="1" applyAlignment="1">
      <alignment horizontal="right" vertical="center"/>
    </xf>
    <xf numFmtId="40" fontId="2" fillId="12" borderId="30" xfId="1" applyNumberFormat="1" applyFont="1" applyFill="1" applyBorder="1" applyAlignment="1">
      <alignment vertical="center"/>
    </xf>
    <xf numFmtId="0" fontId="45" fillId="9" borderId="13" xfId="0" applyFont="1" applyFill="1" applyBorder="1" applyAlignment="1">
      <alignment horizontal="center" vertical="center"/>
    </xf>
    <xf numFmtId="0" fontId="7" fillId="9" borderId="14" xfId="0" applyFont="1" applyFill="1" applyBorder="1" applyAlignment="1">
      <alignment vertical="center"/>
    </xf>
    <xf numFmtId="0" fontId="45" fillId="9"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10" borderId="13" xfId="0" applyFont="1" applyFill="1" applyBorder="1">
      <alignment vertical="center"/>
    </xf>
    <xf numFmtId="0" fontId="104" fillId="10" borderId="14" xfId="0" applyFont="1" applyFill="1" applyBorder="1" applyAlignment="1">
      <alignment vertical="center"/>
    </xf>
    <xf numFmtId="176" fontId="7" fillId="10" borderId="1" xfId="0" applyNumberFormat="1" applyFont="1" applyFill="1" applyBorder="1">
      <alignment vertical="center"/>
    </xf>
    <xf numFmtId="0" fontId="7" fillId="10" borderId="39" xfId="0" applyFont="1" applyFill="1" applyBorder="1">
      <alignment vertical="center"/>
    </xf>
    <xf numFmtId="0" fontId="104" fillId="10" borderId="38" xfId="0" applyFont="1" applyFill="1" applyBorder="1" applyAlignment="1">
      <alignment vertical="center"/>
    </xf>
    <xf numFmtId="0" fontId="7" fillId="10" borderId="33" xfId="0" applyFont="1" applyFill="1" applyBorder="1" applyAlignment="1">
      <alignment horizontal="center" vertical="center"/>
    </xf>
    <xf numFmtId="38" fontId="7" fillId="10" borderId="33" xfId="0" applyNumberFormat="1" applyFont="1" applyFill="1" applyBorder="1">
      <alignment vertical="center"/>
    </xf>
    <xf numFmtId="0" fontId="7" fillId="10" borderId="11" xfId="0" applyFont="1" applyFill="1" applyBorder="1">
      <alignment vertical="center"/>
    </xf>
    <xf numFmtId="0" fontId="104" fillId="10" borderId="19" xfId="0" applyFont="1" applyFill="1" applyBorder="1" applyAlignment="1">
      <alignment vertical="center"/>
    </xf>
    <xf numFmtId="0" fontId="7" fillId="10" borderId="5" xfId="0" applyFont="1" applyFill="1" applyBorder="1" applyAlignment="1">
      <alignment horizontal="center" vertical="center"/>
    </xf>
    <xf numFmtId="38" fontId="7" fillId="10" borderId="5" xfId="0" applyNumberFormat="1" applyFont="1" applyFill="1" applyBorder="1">
      <alignment vertical="center"/>
    </xf>
    <xf numFmtId="9" fontId="7" fillId="10" borderId="1" xfId="56" applyFont="1" applyFill="1" applyBorder="1">
      <alignment vertical="center"/>
    </xf>
    <xf numFmtId="180" fontId="7" fillId="10" borderId="1" xfId="56" applyNumberFormat="1" applyFont="1" applyFill="1" applyBorder="1">
      <alignment vertical="center"/>
    </xf>
    <xf numFmtId="0" fontId="45" fillId="10" borderId="13" xfId="0" applyFont="1" applyFill="1" applyBorder="1">
      <alignment vertical="center"/>
    </xf>
    <xf numFmtId="176" fontId="7" fillId="10" borderId="1" xfId="43" applyNumberFormat="1" applyFont="1" applyFill="1" applyBorder="1">
      <alignment vertical="center"/>
    </xf>
    <xf numFmtId="0" fontId="61" fillId="10" borderId="0" xfId="44" applyFont="1" applyFill="1" applyAlignment="1">
      <alignment vertical="center"/>
    </xf>
    <xf numFmtId="3" fontId="34" fillId="10" borderId="1" xfId="44" applyNumberFormat="1" applyFont="1" applyFill="1" applyBorder="1" applyAlignment="1">
      <alignment vertical="center"/>
    </xf>
    <xf numFmtId="38" fontId="34" fillId="10" borderId="1" xfId="1" applyFont="1" applyFill="1" applyBorder="1" applyAlignment="1">
      <alignment vertical="center"/>
    </xf>
    <xf numFmtId="0" fontId="34" fillId="9" borderId="14" xfId="44" applyFont="1" applyFill="1" applyBorder="1" applyAlignment="1">
      <alignment horizontal="center" vertical="center"/>
    </xf>
    <xf numFmtId="0" fontId="2" fillId="10" borderId="0" xfId="58" applyFont="1" applyFill="1" applyBorder="1">
      <alignment vertical="center"/>
    </xf>
    <xf numFmtId="0" fontId="103" fillId="8" borderId="0" xfId="0" applyFont="1" applyFill="1">
      <alignment vertical="center"/>
    </xf>
    <xf numFmtId="0" fontId="2" fillId="12" borderId="0" xfId="58" applyFont="1" applyFill="1" applyBorder="1">
      <alignment vertical="center"/>
    </xf>
    <xf numFmtId="0" fontId="2" fillId="12" borderId="0" xfId="58" applyFont="1" applyFill="1" applyBorder="1" applyAlignment="1">
      <alignment horizontal="right" vertical="center"/>
    </xf>
    <xf numFmtId="0" fontId="2" fillId="12" borderId="21" xfId="58" applyFont="1" applyFill="1" applyBorder="1" applyAlignment="1">
      <alignment horizontal="right" vertical="center"/>
    </xf>
    <xf numFmtId="0" fontId="21" fillId="10" borderId="13" xfId="0" applyFont="1" applyFill="1" applyBorder="1" applyAlignment="1">
      <alignment horizontal="left" vertical="center" indent="1"/>
    </xf>
    <xf numFmtId="0" fontId="2" fillId="5" borderId="1" xfId="0" applyFont="1" applyFill="1" applyBorder="1" applyAlignment="1">
      <alignment horizontal="center" vertical="center" wrapText="1"/>
    </xf>
    <xf numFmtId="49" fontId="2" fillId="0" borderId="1" xfId="0" quotePrefix="1" applyNumberFormat="1" applyFont="1" applyFill="1" applyBorder="1" applyAlignment="1">
      <alignment horizontal="center" vertical="center" wrapText="1"/>
    </xf>
    <xf numFmtId="38" fontId="34" fillId="8" borderId="0" xfId="44" applyNumberFormat="1" applyFont="1" applyFill="1" applyAlignment="1">
      <alignment vertical="center"/>
    </xf>
    <xf numFmtId="38" fontId="2" fillId="8" borderId="21" xfId="58" applyNumberFormat="1" applyFont="1" applyFill="1" applyBorder="1">
      <alignment vertical="center"/>
    </xf>
    <xf numFmtId="3" fontId="24" fillId="8" borderId="41" xfId="58" applyNumberFormat="1" applyFont="1" applyFill="1" applyBorder="1">
      <alignment vertical="center"/>
    </xf>
    <xf numFmtId="0" fontId="35" fillId="8" borderId="13" xfId="44" applyFont="1" applyFill="1" applyBorder="1" applyAlignment="1">
      <alignment horizontal="left" vertical="center"/>
    </xf>
    <xf numFmtId="0" fontId="2" fillId="10" borderId="59" xfId="0" applyFont="1" applyFill="1" applyBorder="1">
      <alignment vertical="center"/>
    </xf>
    <xf numFmtId="0" fontId="106" fillId="8" borderId="0" xfId="44" applyFont="1" applyFill="1" applyAlignment="1">
      <alignment vertical="center"/>
    </xf>
    <xf numFmtId="0" fontId="2" fillId="8" borderId="0" xfId="44" applyFont="1" applyFill="1" applyAlignment="1">
      <alignment vertical="center"/>
    </xf>
    <xf numFmtId="0" fontId="21" fillId="10" borderId="13" xfId="0" applyFont="1" applyFill="1" applyBorder="1" applyAlignment="1">
      <alignment horizontal="justify" vertical="center" wrapText="1"/>
    </xf>
    <xf numFmtId="0" fontId="2" fillId="10" borderId="0" xfId="0" applyFont="1" applyFill="1" applyBorder="1">
      <alignment vertical="center"/>
    </xf>
    <xf numFmtId="0" fontId="34" fillId="8" borderId="1" xfId="44" applyFont="1" applyFill="1" applyBorder="1" applyAlignment="1">
      <alignment horizontal="right" vertical="center"/>
    </xf>
    <xf numFmtId="2" fontId="34" fillId="8" borderId="1" xfId="44" applyNumberFormat="1" applyFont="1" applyFill="1" applyBorder="1" applyAlignment="1">
      <alignment horizontal="right" vertical="center"/>
    </xf>
    <xf numFmtId="3" fontId="34" fillId="8" borderId="1" xfId="44" applyNumberFormat="1" applyFont="1" applyFill="1" applyBorder="1" applyAlignment="1">
      <alignment horizontal="right" vertical="center"/>
    </xf>
    <xf numFmtId="3" fontId="34" fillId="8" borderId="33" xfId="44" applyNumberFormat="1" applyFont="1" applyFill="1" applyBorder="1" applyAlignment="1">
      <alignment horizontal="right" vertical="center"/>
    </xf>
    <xf numFmtId="0" fontId="105" fillId="10" borderId="0" xfId="0" applyFont="1" applyFill="1" applyBorder="1" applyAlignment="1">
      <alignment vertical="center"/>
    </xf>
    <xf numFmtId="180" fontId="34" fillId="8" borderId="0" xfId="56" applyNumberFormat="1" applyFont="1" applyFill="1" applyAlignment="1">
      <alignment vertical="center"/>
    </xf>
    <xf numFmtId="0" fontId="30" fillId="8" borderId="0" xfId="58" applyFont="1" applyFill="1" applyBorder="1" applyAlignment="1">
      <alignment horizontal="right" vertical="center"/>
    </xf>
    <xf numFmtId="0" fontId="2" fillId="8" borderId="0" xfId="44" applyFont="1" applyFill="1" applyAlignment="1">
      <alignment horizontal="right" vertical="center"/>
    </xf>
    <xf numFmtId="0" fontId="2" fillId="8" borderId="0" xfId="44" applyFont="1" applyFill="1" applyAlignment="1">
      <alignment horizontal="left" vertical="center"/>
    </xf>
    <xf numFmtId="0" fontId="5" fillId="8" borderId="0" xfId="44" applyFont="1" applyFill="1" applyAlignment="1">
      <alignment vertical="center"/>
    </xf>
    <xf numFmtId="0" fontId="2" fillId="8" borderId="0" xfId="44" applyFont="1" applyFill="1" applyAlignment="1">
      <alignment horizontal="center" vertical="center"/>
    </xf>
    <xf numFmtId="188" fontId="2" fillId="5" borderId="61" xfId="44" applyNumberFormat="1" applyFont="1" applyFill="1" applyBorder="1" applyAlignment="1">
      <alignment horizontal="center" vertical="center" wrapText="1"/>
    </xf>
    <xf numFmtId="188" fontId="2" fillId="5" borderId="62" xfId="44" applyNumberFormat="1" applyFont="1" applyFill="1" applyBorder="1" applyAlignment="1">
      <alignment horizontal="center" vertical="center" wrapText="1"/>
    </xf>
    <xf numFmtId="188" fontId="2" fillId="5" borderId="58" xfId="44" applyNumberFormat="1" applyFont="1" applyFill="1" applyBorder="1" applyAlignment="1">
      <alignment horizontal="center" vertical="center" wrapText="1"/>
    </xf>
    <xf numFmtId="188" fontId="2" fillId="5" borderId="57" xfId="44" applyNumberFormat="1" applyFont="1" applyFill="1" applyBorder="1" applyAlignment="1">
      <alignment horizontal="center" vertical="center" wrapText="1"/>
    </xf>
    <xf numFmtId="0" fontId="2" fillId="5" borderId="57" xfId="44" applyFont="1" applyFill="1" applyBorder="1" applyAlignment="1">
      <alignment horizontal="center" vertical="center"/>
    </xf>
    <xf numFmtId="0" fontId="21" fillId="8" borderId="61" xfId="44" applyFont="1" applyFill="1" applyBorder="1" applyAlignment="1">
      <alignment vertical="center"/>
    </xf>
    <xf numFmtId="0" fontId="21" fillId="8" borderId="62" xfId="44" applyFont="1" applyFill="1" applyBorder="1" applyAlignment="1">
      <alignment vertical="center"/>
    </xf>
    <xf numFmtId="0" fontId="21" fillId="8" borderId="58" xfId="44" applyFont="1" applyFill="1" applyBorder="1" applyAlignment="1">
      <alignment vertical="center"/>
    </xf>
    <xf numFmtId="0" fontId="2" fillId="8" borderId="57" xfId="44" applyFont="1" applyFill="1" applyBorder="1" applyAlignment="1">
      <alignment horizontal="center" vertical="center"/>
    </xf>
    <xf numFmtId="0" fontId="2" fillId="8" borderId="61" xfId="44" applyFont="1" applyFill="1" applyBorder="1" applyAlignment="1">
      <alignment vertical="center"/>
    </xf>
    <xf numFmtId="0" fontId="2" fillId="8" borderId="62" xfId="44" applyFont="1" applyFill="1" applyBorder="1" applyAlignment="1">
      <alignment vertical="center"/>
    </xf>
    <xf numFmtId="0" fontId="2" fillId="8" borderId="58" xfId="44" applyFont="1" applyFill="1" applyBorder="1" applyAlignment="1">
      <alignment vertical="center"/>
    </xf>
    <xf numFmtId="3" fontId="2" fillId="8" borderId="57" xfId="44" applyNumberFormat="1" applyFont="1" applyFill="1" applyBorder="1" applyAlignment="1">
      <alignment vertical="center"/>
    </xf>
    <xf numFmtId="196" fontId="2" fillId="8" borderId="57" xfId="44" applyNumberFormat="1" applyFont="1" applyFill="1" applyBorder="1" applyAlignment="1">
      <alignment vertical="center"/>
    </xf>
    <xf numFmtId="188" fontId="21" fillId="5" borderId="61" xfId="44" applyNumberFormat="1" applyFont="1" applyFill="1" applyBorder="1" applyAlignment="1">
      <alignment horizontal="center" vertical="center" wrapText="1"/>
    </xf>
    <xf numFmtId="188" fontId="21" fillId="5" borderId="62" xfId="44" applyNumberFormat="1" applyFont="1" applyFill="1" applyBorder="1" applyAlignment="1">
      <alignment horizontal="center" vertical="center" wrapText="1"/>
    </xf>
    <xf numFmtId="188" fontId="21" fillId="5" borderId="58" xfId="44" applyNumberFormat="1" applyFont="1" applyFill="1" applyBorder="1" applyAlignment="1">
      <alignment horizontal="center" vertical="center" wrapText="1"/>
    </xf>
    <xf numFmtId="38" fontId="2" fillId="8" borderId="57" xfId="44" applyNumberFormat="1" applyFont="1" applyFill="1" applyBorder="1" applyAlignment="1">
      <alignment vertical="center"/>
    </xf>
    <xf numFmtId="197" fontId="2" fillId="8" borderId="57" xfId="44" applyNumberFormat="1" applyFont="1" applyFill="1" applyBorder="1" applyAlignment="1">
      <alignment vertical="center"/>
    </xf>
    <xf numFmtId="198" fontId="2" fillId="8" borderId="57" xfId="44" applyNumberFormat="1" applyFont="1" applyFill="1" applyBorder="1" applyAlignment="1">
      <alignment vertical="center"/>
    </xf>
    <xf numFmtId="199" fontId="2" fillId="8" borderId="57" xfId="44" applyNumberFormat="1" applyFont="1" applyFill="1" applyBorder="1" applyAlignment="1">
      <alignment vertical="center"/>
    </xf>
    <xf numFmtId="0" fontId="2" fillId="5" borderId="57" xfId="920" applyFont="1" applyFill="1" applyBorder="1" applyAlignment="1">
      <alignment horizontal="center" vertical="center"/>
    </xf>
    <xf numFmtId="0" fontId="2" fillId="5" borderId="61" xfId="920" applyFont="1" applyFill="1" applyBorder="1" applyAlignment="1">
      <alignment horizontal="center" vertical="center"/>
    </xf>
    <xf numFmtId="0" fontId="2" fillId="12" borderId="0" xfId="44" applyFont="1" applyFill="1" applyAlignment="1">
      <alignment horizontal="right" vertical="center"/>
    </xf>
    <xf numFmtId="0" fontId="2" fillId="12" borderId="0" xfId="44" applyFont="1" applyFill="1" applyAlignment="1">
      <alignment horizontal="left" vertical="center"/>
    </xf>
    <xf numFmtId="0" fontId="2" fillId="12" borderId="60" xfId="920" applyFont="1" applyFill="1" applyBorder="1" applyAlignment="1">
      <alignment vertical="center"/>
    </xf>
    <xf numFmtId="0" fontId="2" fillId="12" borderId="61" xfId="920" applyFont="1" applyFill="1" applyBorder="1" applyAlignment="1">
      <alignment horizontal="left" vertical="center"/>
    </xf>
    <xf numFmtId="0" fontId="29" fillId="12" borderId="62" xfId="44" applyFont="1" applyFill="1" applyBorder="1" applyAlignment="1">
      <alignment horizontal="center" vertical="center"/>
    </xf>
    <xf numFmtId="0" fontId="29" fillId="12" borderId="58" xfId="44" applyFont="1" applyFill="1" applyBorder="1" applyAlignment="1">
      <alignment horizontal="center" vertical="center"/>
    </xf>
    <xf numFmtId="0" fontId="2" fillId="12" borderId="0" xfId="44" applyFont="1" applyFill="1" applyAlignment="1">
      <alignment horizontal="center" vertical="center"/>
    </xf>
    <xf numFmtId="0" fontId="2" fillId="12" borderId="9" xfId="920" applyFont="1" applyFill="1" applyBorder="1" applyAlignment="1">
      <alignment vertical="center"/>
    </xf>
    <xf numFmtId="0" fontId="2" fillId="12" borderId="5" xfId="920" applyFont="1" applyFill="1" applyBorder="1" applyAlignment="1">
      <alignment vertical="center"/>
    </xf>
    <xf numFmtId="0" fontId="2" fillId="12" borderId="61" xfId="44" applyFont="1" applyFill="1" applyBorder="1" applyAlignment="1">
      <alignment horizontal="left" vertical="center"/>
    </xf>
    <xf numFmtId="0" fontId="2" fillId="12" borderId="62" xfId="44" applyFont="1" applyFill="1" applyBorder="1" applyAlignment="1">
      <alignment horizontal="center" vertical="center"/>
    </xf>
    <xf numFmtId="0" fontId="2" fillId="12" borderId="58" xfId="44" applyFont="1" applyFill="1" applyBorder="1" applyAlignment="1">
      <alignment horizontal="center" vertical="center"/>
    </xf>
    <xf numFmtId="0" fontId="2" fillId="12" borderId="60" xfId="44" applyFont="1" applyFill="1" applyBorder="1" applyAlignment="1">
      <alignment vertical="center"/>
    </xf>
    <xf numFmtId="0" fontId="2" fillId="12" borderId="9" xfId="44" applyFont="1" applyFill="1" applyBorder="1" applyAlignment="1">
      <alignment vertical="center"/>
    </xf>
    <xf numFmtId="0" fontId="2" fillId="12" borderId="0" xfId="44" applyFont="1" applyFill="1" applyBorder="1" applyAlignment="1">
      <alignment horizontal="center" vertical="center"/>
    </xf>
    <xf numFmtId="0" fontId="2" fillId="12" borderId="0" xfId="44" applyFont="1" applyFill="1" applyBorder="1" applyAlignment="1">
      <alignment horizontal="right" vertical="center"/>
    </xf>
    <xf numFmtId="0" fontId="2" fillId="12" borderId="0" xfId="44" applyFont="1" applyFill="1" applyBorder="1" applyAlignment="1">
      <alignment horizontal="left" vertical="center"/>
    </xf>
    <xf numFmtId="0" fontId="21" fillId="12" borderId="61" xfId="44" applyFont="1" applyFill="1" applyBorder="1" applyAlignment="1">
      <alignment horizontal="left" vertical="center"/>
    </xf>
    <xf numFmtId="0" fontId="2" fillId="12" borderId="5" xfId="44" applyFont="1" applyFill="1" applyBorder="1" applyAlignment="1">
      <alignment vertical="center"/>
    </xf>
    <xf numFmtId="0" fontId="2" fillId="8" borderId="0" xfId="44" applyFont="1" applyFill="1" applyBorder="1" applyAlignment="1">
      <alignment horizontal="center" vertical="center" wrapText="1"/>
    </xf>
    <xf numFmtId="0" fontId="2" fillId="8" borderId="0" xfId="44" applyFont="1" applyFill="1" applyBorder="1" applyAlignment="1">
      <alignment horizontal="center" vertical="center"/>
    </xf>
    <xf numFmtId="181" fontId="2" fillId="8" borderId="0" xfId="920" applyNumberFormat="1" applyFont="1" applyFill="1" applyBorder="1" applyAlignment="1">
      <alignment horizontal="right" vertical="center"/>
    </xf>
    <xf numFmtId="179" fontId="2" fillId="8" borderId="0" xfId="920" applyNumberFormat="1" applyFont="1" applyFill="1" applyBorder="1" applyAlignment="1">
      <alignment horizontal="right" vertical="center"/>
    </xf>
    <xf numFmtId="0" fontId="2" fillId="8" borderId="0" xfId="44" applyFont="1" applyFill="1" applyBorder="1" applyAlignment="1">
      <alignment horizontal="right" vertical="center"/>
    </xf>
    <xf numFmtId="0" fontId="2" fillId="9" borderId="61" xfId="920" applyFont="1" applyFill="1" applyBorder="1" applyAlignment="1">
      <alignment horizontal="center" vertical="center"/>
    </xf>
    <xf numFmtId="0" fontId="2" fillId="9" borderId="57" xfId="44" applyFont="1" applyFill="1" applyBorder="1" applyAlignment="1">
      <alignment horizontal="center" vertical="center"/>
    </xf>
    <xf numFmtId="0" fontId="2" fillId="12" borderId="0" xfId="920" applyFont="1" applyFill="1" applyBorder="1" applyAlignment="1">
      <alignment horizontal="center" vertical="center"/>
    </xf>
    <xf numFmtId="0" fontId="2" fillId="12" borderId="0" xfId="920" applyFont="1" applyFill="1" applyBorder="1" applyAlignment="1">
      <alignment horizontal="left" vertical="center"/>
    </xf>
    <xf numFmtId="38" fontId="2" fillId="12" borderId="57" xfId="921" applyFont="1" applyFill="1" applyBorder="1" applyAlignment="1">
      <alignment horizontal="right" vertical="center"/>
    </xf>
    <xf numFmtId="38" fontId="2" fillId="12" borderId="57" xfId="921" applyFont="1" applyFill="1" applyBorder="1" applyAlignment="1">
      <alignment vertical="center"/>
    </xf>
    <xf numFmtId="0" fontId="2" fillId="12" borderId="57" xfId="44" applyFont="1" applyFill="1" applyBorder="1" applyAlignment="1">
      <alignment vertical="center"/>
    </xf>
    <xf numFmtId="0" fontId="2" fillId="12" borderId="61" xfId="44" applyFont="1" applyFill="1" applyBorder="1" applyAlignment="1">
      <alignment vertical="center"/>
    </xf>
    <xf numFmtId="40" fontId="2" fillId="12" borderId="57" xfId="921" applyNumberFormat="1" applyFont="1" applyFill="1" applyBorder="1" applyAlignment="1">
      <alignment horizontal="right" vertical="center"/>
    </xf>
    <xf numFmtId="176" fontId="2" fillId="12" borderId="57" xfId="921" applyNumberFormat="1" applyFont="1" applyFill="1" applyBorder="1" applyAlignment="1">
      <alignment horizontal="right" vertical="center"/>
    </xf>
    <xf numFmtId="187" fontId="2" fillId="12" borderId="57" xfId="921" applyNumberFormat="1" applyFont="1" applyFill="1" applyBorder="1" applyAlignment="1">
      <alignment horizontal="right" vertical="center"/>
    </xf>
    <xf numFmtId="0" fontId="21" fillId="12" borderId="0" xfId="44" applyFont="1" applyFill="1" applyAlignment="1">
      <alignment horizontal="left" vertical="center"/>
    </xf>
    <xf numFmtId="181" fontId="2" fillId="12" borderId="0" xfId="920" applyNumberFormat="1" applyFont="1" applyFill="1" applyBorder="1" applyAlignment="1">
      <alignment horizontal="right" vertical="center"/>
    </xf>
    <xf numFmtId="0" fontId="21" fillId="5" borderId="57" xfId="920" applyFont="1" applyFill="1" applyBorder="1" applyAlignment="1">
      <alignment horizontal="center" vertical="center"/>
    </xf>
    <xf numFmtId="0" fontId="2" fillId="5" borderId="60" xfId="920" applyFont="1" applyFill="1" applyBorder="1" applyAlignment="1">
      <alignment horizontal="center" vertical="center"/>
    </xf>
    <xf numFmtId="0" fontId="21" fillId="5" borderId="60" xfId="920" applyFont="1" applyFill="1" applyBorder="1" applyAlignment="1">
      <alignment horizontal="center" vertical="center"/>
    </xf>
    <xf numFmtId="0" fontId="21" fillId="12" borderId="60" xfId="44" applyFont="1" applyFill="1" applyBorder="1" applyAlignment="1">
      <alignment horizontal="left" vertical="center" wrapText="1"/>
    </xf>
    <xf numFmtId="0" fontId="2" fillId="12" borderId="60" xfId="44" applyFont="1" applyFill="1" applyBorder="1" applyAlignment="1">
      <alignment horizontal="left" vertical="center" wrapText="1"/>
    </xf>
    <xf numFmtId="0" fontId="5" fillId="12" borderId="61" xfId="44" applyFont="1" applyFill="1" applyBorder="1" applyAlignment="1">
      <alignment horizontal="left" vertical="center"/>
    </xf>
    <xf numFmtId="0" fontId="2" fillId="12" borderId="60" xfId="44" applyFont="1" applyFill="1" applyBorder="1" applyAlignment="1">
      <alignment horizontal="center" vertical="center"/>
    </xf>
    <xf numFmtId="200" fontId="2" fillId="12" borderId="63" xfId="920" applyNumberFormat="1" applyFont="1" applyFill="1" applyBorder="1" applyAlignment="1">
      <alignment horizontal="right" vertical="center"/>
    </xf>
    <xf numFmtId="200" fontId="2" fillId="12" borderId="60" xfId="920" applyNumberFormat="1" applyFont="1" applyFill="1" applyBorder="1" applyAlignment="1">
      <alignment horizontal="right" vertical="center"/>
    </xf>
    <xf numFmtId="38" fontId="2" fillId="12" borderId="60" xfId="921" applyFont="1" applyFill="1" applyBorder="1" applyAlignment="1">
      <alignment horizontal="right" vertical="center"/>
    </xf>
    <xf numFmtId="0" fontId="21" fillId="12" borderId="9" xfId="44" applyFont="1" applyFill="1" applyBorder="1" applyAlignment="1">
      <alignment horizontal="left" vertical="center" wrapText="1"/>
    </xf>
    <xf numFmtId="0" fontId="2" fillId="12" borderId="5" xfId="44" applyFont="1" applyFill="1" applyBorder="1" applyAlignment="1">
      <alignment horizontal="left" vertical="center" wrapText="1"/>
    </xf>
    <xf numFmtId="0" fontId="2" fillId="12" borderId="9" xfId="44" applyFont="1" applyFill="1" applyBorder="1" applyAlignment="1">
      <alignment horizontal="center" vertical="center"/>
    </xf>
    <xf numFmtId="0" fontId="2" fillId="12" borderId="9" xfId="44" applyFont="1" applyFill="1" applyBorder="1" applyAlignment="1">
      <alignment horizontal="left" vertical="center" wrapText="1"/>
    </xf>
    <xf numFmtId="38" fontId="2" fillId="12" borderId="63" xfId="921" applyFont="1" applyFill="1" applyBorder="1" applyAlignment="1">
      <alignment horizontal="right" vertical="center"/>
    </xf>
    <xf numFmtId="0" fontId="2" fillId="12" borderId="5" xfId="44" applyFont="1" applyFill="1" applyBorder="1" applyAlignment="1">
      <alignment horizontal="center" vertical="center"/>
    </xf>
    <xf numFmtId="38" fontId="2" fillId="12" borderId="58" xfId="921" applyFont="1" applyFill="1" applyBorder="1" applyAlignment="1">
      <alignment horizontal="right" vertical="center"/>
    </xf>
    <xf numFmtId="0" fontId="2" fillId="12" borderId="63" xfId="44" applyFont="1" applyFill="1" applyBorder="1" applyAlignment="1">
      <alignment horizontal="left" vertical="center" wrapText="1"/>
    </xf>
    <xf numFmtId="181" fontId="5" fillId="12" borderId="60" xfId="920" applyNumberFormat="1" applyFont="1" applyFill="1" applyBorder="1" applyAlignment="1">
      <alignment horizontal="center" vertical="center" wrapText="1"/>
    </xf>
    <xf numFmtId="181" fontId="2" fillId="12" borderId="9" xfId="920" applyNumberFormat="1" applyFont="1" applyFill="1" applyBorder="1" applyAlignment="1">
      <alignment horizontal="center" vertical="center" wrapText="1"/>
    </xf>
    <xf numFmtId="0" fontId="2" fillId="12" borderId="19" xfId="44" applyFont="1" applyFill="1" applyBorder="1" applyAlignment="1">
      <alignment horizontal="left" vertical="center" wrapText="1"/>
    </xf>
    <xf numFmtId="181" fontId="5" fillId="12" borderId="9" xfId="920" applyNumberFormat="1" applyFont="1" applyFill="1" applyBorder="1" applyAlignment="1">
      <alignment horizontal="center" vertical="center" wrapText="1"/>
    </xf>
    <xf numFmtId="181" fontId="2" fillId="12" borderId="5" xfId="920" applyNumberFormat="1" applyFont="1" applyFill="1" applyBorder="1" applyAlignment="1">
      <alignment horizontal="center" vertical="center" wrapText="1"/>
    </xf>
    <xf numFmtId="0" fontId="21" fillId="8" borderId="0" xfId="44" applyFont="1" applyFill="1" applyAlignment="1">
      <alignment vertical="center"/>
    </xf>
    <xf numFmtId="38" fontId="7" fillId="8" borderId="0" xfId="921" applyFont="1" applyFill="1" applyAlignment="1">
      <alignment vertical="center"/>
    </xf>
    <xf numFmtId="0" fontId="105" fillId="8" borderId="0" xfId="44" applyFont="1" applyFill="1" applyAlignment="1">
      <alignment horizontal="right" vertical="center"/>
    </xf>
    <xf numFmtId="0" fontId="105" fillId="8" borderId="0" xfId="44" applyFont="1" applyFill="1" applyAlignment="1">
      <alignment vertical="center"/>
    </xf>
    <xf numFmtId="0" fontId="21" fillId="12" borderId="61" xfId="920" applyFont="1" applyFill="1" applyBorder="1" applyAlignment="1">
      <alignment horizontal="left" vertical="center"/>
    </xf>
    <xf numFmtId="176" fontId="2" fillId="12" borderId="57" xfId="921" applyNumberFormat="1" applyFont="1" applyFill="1" applyBorder="1" applyAlignment="1">
      <alignment vertical="center"/>
    </xf>
    <xf numFmtId="38" fontId="2" fillId="10" borderId="57" xfId="921" applyFont="1" applyFill="1" applyBorder="1" applyAlignment="1">
      <alignment vertical="center"/>
    </xf>
    <xf numFmtId="0" fontId="21" fillId="12" borderId="61" xfId="44" applyFont="1" applyFill="1" applyBorder="1" applyAlignment="1">
      <alignment vertical="center"/>
    </xf>
    <xf numFmtId="187" fontId="2" fillId="12" borderId="57" xfId="921" applyNumberFormat="1" applyFont="1" applyFill="1" applyBorder="1" applyAlignment="1">
      <alignment vertical="center"/>
    </xf>
    <xf numFmtId="176" fontId="2" fillId="10" borderId="57" xfId="921" applyNumberFormat="1" applyFont="1" applyFill="1" applyBorder="1" applyAlignment="1">
      <alignment vertical="center"/>
    </xf>
    <xf numFmtId="176" fontId="2" fillId="10" borderId="57" xfId="921" applyNumberFormat="1" applyFont="1" applyFill="1" applyBorder="1" applyAlignment="1">
      <alignment horizontal="right" vertical="center"/>
    </xf>
    <xf numFmtId="0" fontId="106" fillId="8" borderId="0" xfId="44" applyFont="1" applyFill="1" applyAlignment="1">
      <alignment horizontal="left" vertical="center"/>
    </xf>
    <xf numFmtId="0" fontId="2" fillId="8" borderId="64" xfId="44" applyFont="1" applyFill="1" applyBorder="1" applyAlignment="1">
      <alignment vertical="center"/>
    </xf>
    <xf numFmtId="0" fontId="2" fillId="8" borderId="59" xfId="44" applyFont="1" applyFill="1" applyBorder="1" applyAlignment="1">
      <alignment vertical="center"/>
    </xf>
    <xf numFmtId="0" fontId="2" fillId="8" borderId="63" xfId="44" applyFont="1" applyFill="1" applyBorder="1" applyAlignment="1">
      <alignment vertical="center"/>
    </xf>
    <xf numFmtId="0" fontId="2" fillId="8" borderId="17" xfId="44" applyFont="1" applyFill="1" applyBorder="1" applyAlignment="1">
      <alignment vertical="center"/>
    </xf>
    <xf numFmtId="0" fontId="2" fillId="8" borderId="0" xfId="44" applyFont="1" applyFill="1" applyBorder="1" applyAlignment="1">
      <alignment vertical="center"/>
    </xf>
    <xf numFmtId="0" fontId="2" fillId="8" borderId="20" xfId="44" applyFont="1" applyFill="1" applyBorder="1" applyAlignment="1">
      <alignment vertical="center"/>
    </xf>
    <xf numFmtId="0" fontId="2" fillId="8" borderId="11" xfId="44" applyFont="1" applyFill="1" applyBorder="1" applyAlignment="1">
      <alignment vertical="center"/>
    </xf>
    <xf numFmtId="0" fontId="2" fillId="8" borderId="21" xfId="44" applyFont="1" applyFill="1" applyBorder="1" applyAlignment="1">
      <alignment vertical="center"/>
    </xf>
    <xf numFmtId="0" fontId="2" fillId="8" borderId="19" xfId="44" applyFont="1" applyFill="1" applyBorder="1" applyAlignment="1">
      <alignment vertical="center"/>
    </xf>
    <xf numFmtId="0" fontId="21" fillId="10" borderId="0" xfId="57" applyFont="1" applyFill="1" applyAlignment="1">
      <alignment vertical="center"/>
    </xf>
    <xf numFmtId="0" fontId="16" fillId="10" borderId="0" xfId="58" applyFill="1" applyBorder="1">
      <alignment vertical="center"/>
    </xf>
    <xf numFmtId="182" fontId="2" fillId="0" borderId="1" xfId="43" applyNumberFormat="1" applyFont="1" applyFill="1" applyBorder="1" applyAlignment="1">
      <alignment horizontal="center" vertical="center" wrapText="1"/>
    </xf>
    <xf numFmtId="0" fontId="18" fillId="0" borderId="0" xfId="0" applyFont="1" applyFill="1">
      <alignment vertical="center"/>
    </xf>
    <xf numFmtId="0" fontId="106" fillId="8" borderId="0" xfId="44" applyFont="1" applyFill="1" applyBorder="1" applyAlignment="1">
      <alignment vertical="center"/>
    </xf>
    <xf numFmtId="0" fontId="2" fillId="5" borderId="1" xfId="44" applyFont="1" applyFill="1" applyBorder="1" applyAlignment="1">
      <alignment horizontal="center" vertical="center"/>
    </xf>
    <xf numFmtId="0" fontId="2" fillId="9" borderId="1" xfId="44" applyFont="1" applyFill="1" applyBorder="1" applyAlignment="1">
      <alignment horizontal="center" vertical="center"/>
    </xf>
    <xf numFmtId="38" fontId="2" fillId="11" borderId="57" xfId="44" applyNumberFormat="1" applyFont="1" applyFill="1" applyBorder="1" applyAlignment="1">
      <alignment horizontal="center" vertical="center" wrapText="1"/>
    </xf>
    <xf numFmtId="38" fontId="21" fillId="11" borderId="57" xfId="44" applyNumberFormat="1" applyFont="1" applyFill="1" applyBorder="1" applyAlignment="1">
      <alignment horizontal="center" vertical="center" wrapText="1"/>
    </xf>
    <xf numFmtId="0" fontId="2" fillId="11" borderId="57" xfId="44" applyFont="1" applyFill="1" applyBorder="1" applyAlignment="1">
      <alignment horizontal="center" vertical="center"/>
    </xf>
    <xf numFmtId="38" fontId="2" fillId="12" borderId="57" xfId="44" applyNumberFormat="1" applyFont="1" applyFill="1" applyBorder="1" applyAlignment="1">
      <alignment horizontal="left" vertical="center" wrapText="1"/>
    </xf>
    <xf numFmtId="0" fontId="103" fillId="0" borderId="57" xfId="50" applyFont="1" applyFill="1" applyBorder="1" applyAlignment="1">
      <alignment vertical="center" wrapText="1"/>
    </xf>
    <xf numFmtId="0" fontId="27" fillId="0" borderId="57" xfId="50" applyFont="1" applyFill="1" applyBorder="1" applyAlignment="1">
      <alignment vertical="center" wrapText="1"/>
    </xf>
    <xf numFmtId="38" fontId="27" fillId="0" borderId="57" xfId="1" applyFont="1" applyFill="1" applyBorder="1">
      <alignment vertical="center"/>
    </xf>
    <xf numFmtId="0" fontId="2" fillId="8" borderId="57" xfId="44" applyFont="1" applyFill="1" applyBorder="1" applyAlignment="1">
      <alignment vertical="center" wrapText="1"/>
    </xf>
    <xf numFmtId="177" fontId="27" fillId="0" borderId="57" xfId="50" applyNumberFormat="1" applyFont="1" applyFill="1" applyBorder="1">
      <alignment vertical="center"/>
    </xf>
    <xf numFmtId="0" fontId="2" fillId="8" borderId="57" xfId="44" applyFont="1" applyFill="1" applyBorder="1" applyAlignment="1">
      <alignment vertical="center"/>
    </xf>
    <xf numFmtId="38" fontId="27" fillId="0" borderId="57" xfId="50" applyNumberFormat="1" applyFont="1" applyFill="1" applyBorder="1">
      <alignment vertical="center"/>
    </xf>
    <xf numFmtId="1" fontId="2" fillId="8" borderId="57" xfId="44" applyNumberFormat="1" applyFont="1" applyFill="1" applyBorder="1" applyAlignment="1">
      <alignment vertical="center"/>
    </xf>
    <xf numFmtId="38" fontId="2" fillId="12" borderId="57" xfId="1" applyFont="1" applyFill="1" applyBorder="1" applyAlignment="1">
      <alignment horizontal="right" vertical="center"/>
    </xf>
    <xf numFmtId="176" fontId="2" fillId="12" borderId="57" xfId="1" applyNumberFormat="1" applyFont="1" applyFill="1" applyBorder="1" applyAlignment="1">
      <alignment horizontal="right" vertical="center"/>
    </xf>
    <xf numFmtId="176" fontId="2" fillId="10" borderId="57" xfId="1" applyNumberFormat="1" applyFont="1" applyFill="1" applyBorder="1" applyAlignment="1">
      <alignment horizontal="right" vertical="center"/>
    </xf>
    <xf numFmtId="38" fontId="108" fillId="12" borderId="61" xfId="1" applyFont="1" applyFill="1" applyBorder="1" applyAlignment="1">
      <alignment horizontal="right" vertical="center"/>
    </xf>
    <xf numFmtId="38" fontId="108" fillId="12" borderId="62" xfId="1" applyFont="1" applyFill="1" applyBorder="1" applyAlignment="1">
      <alignment horizontal="right" vertical="center"/>
    </xf>
    <xf numFmtId="38" fontId="29" fillId="12" borderId="62" xfId="1" applyFont="1" applyFill="1" applyBorder="1" applyAlignment="1">
      <alignment horizontal="right" vertical="center"/>
    </xf>
    <xf numFmtId="38" fontId="2" fillId="12" borderId="62" xfId="1" applyFont="1" applyFill="1" applyBorder="1" applyAlignment="1">
      <alignment horizontal="right" vertical="center"/>
    </xf>
    <xf numFmtId="38" fontId="108" fillId="12" borderId="58" xfId="1" applyFont="1" applyFill="1" applyBorder="1" applyAlignment="1">
      <alignment horizontal="right" vertical="center"/>
    </xf>
    <xf numFmtId="176" fontId="2" fillId="12" borderId="1" xfId="1" applyNumberFormat="1" applyFont="1" applyFill="1" applyBorder="1" applyAlignment="1">
      <alignment horizontal="right" vertical="center"/>
    </xf>
    <xf numFmtId="176" fontId="2" fillId="12" borderId="62" xfId="1" applyNumberFormat="1" applyFont="1" applyFill="1" applyBorder="1" applyAlignment="1">
      <alignment horizontal="right" vertical="center"/>
    </xf>
    <xf numFmtId="176" fontId="2" fillId="12" borderId="62" xfId="1" applyNumberFormat="1" applyFont="1" applyFill="1" applyBorder="1" applyAlignment="1">
      <alignment vertical="center"/>
    </xf>
    <xf numFmtId="38" fontId="2" fillId="12" borderId="57" xfId="1" applyNumberFormat="1" applyFont="1" applyFill="1" applyBorder="1" applyAlignment="1">
      <alignment horizontal="right" vertical="center"/>
    </xf>
    <xf numFmtId="38" fontId="2" fillId="12" borderId="1" xfId="1" applyNumberFormat="1" applyFont="1" applyFill="1" applyBorder="1" applyAlignment="1">
      <alignment horizontal="right" vertical="center"/>
    </xf>
    <xf numFmtId="38" fontId="108" fillId="12" borderId="61" xfId="1" applyNumberFormat="1" applyFont="1" applyFill="1" applyBorder="1" applyAlignment="1">
      <alignment horizontal="right" vertical="center"/>
    </xf>
    <xf numFmtId="38" fontId="108" fillId="12" borderId="62" xfId="1" applyNumberFormat="1" applyFont="1" applyFill="1" applyBorder="1" applyAlignment="1">
      <alignment horizontal="right" vertical="center"/>
    </xf>
    <xf numFmtId="38" fontId="29" fillId="12" borderId="62" xfId="1" applyNumberFormat="1" applyFont="1" applyFill="1" applyBorder="1" applyAlignment="1">
      <alignment horizontal="right" vertical="center"/>
    </xf>
    <xf numFmtId="38" fontId="2" fillId="12" borderId="62" xfId="1" applyNumberFormat="1" applyFont="1" applyFill="1" applyBorder="1" applyAlignment="1">
      <alignment horizontal="right" vertical="center"/>
    </xf>
    <xf numFmtId="38" fontId="108" fillId="12" borderId="58" xfId="1" applyNumberFormat="1" applyFont="1" applyFill="1" applyBorder="1" applyAlignment="1">
      <alignment horizontal="right" vertical="center"/>
    </xf>
    <xf numFmtId="38" fontId="108" fillId="12" borderId="61" xfId="1" applyNumberFormat="1" applyFont="1" applyFill="1" applyBorder="1" applyAlignment="1">
      <alignment horizontal="center" vertical="center"/>
    </xf>
    <xf numFmtId="38" fontId="108" fillId="12" borderId="62" xfId="1" applyNumberFormat="1" applyFont="1" applyFill="1" applyBorder="1" applyAlignment="1">
      <alignment horizontal="center" vertical="center"/>
    </xf>
    <xf numFmtId="38" fontId="29" fillId="12" borderId="62" xfId="1" applyNumberFormat="1" applyFont="1" applyFill="1" applyBorder="1" applyAlignment="1">
      <alignment vertical="center"/>
    </xf>
    <xf numFmtId="38" fontId="108" fillId="12" borderId="62" xfId="1" applyNumberFormat="1" applyFont="1" applyFill="1" applyBorder="1" applyAlignment="1">
      <alignment vertical="center"/>
    </xf>
    <xf numFmtId="38" fontId="108" fillId="12" borderId="58" xfId="1" applyNumberFormat="1" applyFont="1" applyFill="1" applyBorder="1" applyAlignment="1">
      <alignment vertical="center"/>
    </xf>
    <xf numFmtId="40" fontId="2" fillId="12" borderId="57" xfId="921" applyNumberFormat="1" applyFont="1" applyFill="1" applyBorder="1" applyAlignment="1">
      <alignment vertical="center"/>
    </xf>
    <xf numFmtId="176" fontId="2" fillId="13" borderId="30" xfId="40" applyNumberFormat="1" applyFont="1" applyFill="1" applyBorder="1" applyAlignment="1">
      <alignment horizontal="right" vertical="center"/>
    </xf>
    <xf numFmtId="38" fontId="2" fillId="13" borderId="27" xfId="40" applyNumberFormat="1" applyFont="1" applyFill="1" applyBorder="1" applyAlignment="1">
      <alignment horizontal="right" vertical="center"/>
    </xf>
    <xf numFmtId="176" fontId="2" fillId="13" borderId="23" xfId="43" applyNumberFormat="1" applyFont="1" applyFill="1" applyBorder="1" applyAlignment="1">
      <alignment horizontal="right" vertical="center"/>
    </xf>
    <xf numFmtId="176" fontId="2" fillId="13" borderId="5" xfId="43" applyNumberFormat="1" applyFont="1" applyFill="1" applyBorder="1" applyAlignment="1">
      <alignment horizontal="right" vertical="center"/>
    </xf>
    <xf numFmtId="187" fontId="2" fillId="13" borderId="40" xfId="40" applyNumberFormat="1" applyFont="1" applyFill="1" applyBorder="1" applyAlignment="1">
      <alignment horizontal="right" vertical="center"/>
    </xf>
    <xf numFmtId="187" fontId="2" fillId="13" borderId="1" xfId="40" applyNumberFormat="1" applyFont="1" applyFill="1" applyBorder="1" applyAlignment="1">
      <alignment horizontal="right" vertical="center"/>
    </xf>
    <xf numFmtId="40" fontId="2" fillId="13" borderId="9" xfId="40" applyNumberFormat="1" applyFont="1" applyFill="1" applyBorder="1" applyAlignment="1">
      <alignment horizontal="right" vertical="center"/>
    </xf>
    <xf numFmtId="38" fontId="2" fillId="8" borderId="5" xfId="43" applyFont="1" applyFill="1" applyBorder="1" applyAlignment="1">
      <alignment horizontal="right" vertical="center"/>
    </xf>
    <xf numFmtId="38" fontId="34" fillId="8" borderId="5" xfId="44" applyNumberFormat="1" applyFont="1" applyFill="1" applyBorder="1" applyAlignment="1">
      <alignment horizontal="right" vertical="center"/>
    </xf>
    <xf numFmtId="176" fontId="34" fillId="8" borderId="1" xfId="44" applyNumberFormat="1" applyFont="1" applyFill="1" applyBorder="1" applyAlignment="1">
      <alignment horizontal="right" vertical="center"/>
    </xf>
    <xf numFmtId="176" fontId="34" fillId="8" borderId="19" xfId="44" applyNumberFormat="1" applyFont="1" applyFill="1" applyBorder="1" applyAlignment="1">
      <alignment horizontal="right" vertical="center"/>
    </xf>
    <xf numFmtId="38" fontId="34" fillId="8" borderId="1" xfId="44" applyNumberFormat="1" applyFont="1" applyFill="1" applyBorder="1" applyAlignment="1">
      <alignment horizontal="right" vertical="center"/>
    </xf>
    <xf numFmtId="176" fontId="34" fillId="8" borderId="1" xfId="1" applyNumberFormat="1" applyFont="1" applyFill="1" applyBorder="1" applyAlignment="1">
      <alignment vertical="center"/>
    </xf>
    <xf numFmtId="38" fontId="34" fillId="10" borderId="1" xfId="1" applyNumberFormat="1" applyFont="1" applyFill="1" applyBorder="1" applyAlignment="1">
      <alignment horizontal="right" vertical="center"/>
    </xf>
    <xf numFmtId="38" fontId="7" fillId="8" borderId="1" xfId="1" applyFont="1" applyFill="1" applyBorder="1" applyAlignment="1">
      <alignment vertical="center"/>
    </xf>
    <xf numFmtId="40" fontId="34" fillId="10" borderId="1" xfId="0" applyNumberFormat="1" applyFont="1" applyFill="1" applyBorder="1" applyAlignment="1">
      <alignment horizontal="right" vertical="center"/>
    </xf>
    <xf numFmtId="0" fontId="27" fillId="12" borderId="0" xfId="0" applyFont="1" applyFill="1">
      <alignment vertical="center"/>
    </xf>
    <xf numFmtId="0" fontId="110" fillId="12" borderId="0" xfId="0" applyFont="1" applyFill="1" applyAlignment="1"/>
    <xf numFmtId="0" fontId="33" fillId="12" borderId="0" xfId="0" applyFont="1" applyFill="1" applyAlignment="1"/>
    <xf numFmtId="0" fontId="2" fillId="12" borderId="0" xfId="0" applyFont="1" applyFill="1" applyAlignment="1"/>
    <xf numFmtId="193" fontId="2" fillId="12" borderId="0" xfId="0" applyNumberFormat="1" applyFont="1" applyFill="1" applyAlignment="1">
      <alignment horizontal="right" vertical="center"/>
    </xf>
    <xf numFmtId="0" fontId="2" fillId="12" borderId="0" xfId="0" applyFont="1" applyFill="1" applyAlignment="1">
      <alignment horizontal="right" vertical="center"/>
    </xf>
    <xf numFmtId="0" fontId="60" fillId="12" borderId="0" xfId="59" applyFont="1" applyFill="1" applyAlignment="1" applyProtection="1">
      <alignment horizontal="right" vertical="center"/>
    </xf>
    <xf numFmtId="0" fontId="27" fillId="12" borderId="1" xfId="0" applyFont="1" applyFill="1" applyBorder="1">
      <alignment vertical="center"/>
    </xf>
    <xf numFmtId="49" fontId="27" fillId="12" borderId="1" xfId="0" applyNumberFormat="1" applyFont="1" applyFill="1" applyBorder="1">
      <alignment vertical="center"/>
    </xf>
    <xf numFmtId="0" fontId="27" fillId="12" borderId="5" xfId="0" applyFont="1" applyFill="1" applyBorder="1">
      <alignment vertical="center"/>
    </xf>
    <xf numFmtId="0" fontId="27" fillId="12" borderId="57" xfId="0" applyFont="1" applyFill="1" applyBorder="1">
      <alignment vertical="center"/>
    </xf>
    <xf numFmtId="49" fontId="27" fillId="12" borderId="57" xfId="0" applyNumberFormat="1" applyFont="1" applyFill="1" applyBorder="1">
      <alignment vertical="center"/>
    </xf>
    <xf numFmtId="0" fontId="2" fillId="12" borderId="57" xfId="0" applyFont="1" applyFill="1" applyBorder="1">
      <alignment vertical="center"/>
    </xf>
    <xf numFmtId="49" fontId="2" fillId="12" borderId="57" xfId="0" applyNumberFormat="1" applyFont="1" applyFill="1" applyBorder="1">
      <alignment vertical="center"/>
    </xf>
    <xf numFmtId="49" fontId="27" fillId="12" borderId="1" xfId="0" applyNumberFormat="1" applyFont="1" applyFill="1" applyBorder="1" applyAlignment="1">
      <alignment vertical="center" wrapText="1"/>
    </xf>
    <xf numFmtId="0" fontId="27" fillId="9" borderId="1" xfId="0" applyFont="1" applyFill="1" applyBorder="1" applyAlignment="1">
      <alignment horizontal="center" vertical="center"/>
    </xf>
    <xf numFmtId="0" fontId="60" fillId="12" borderId="60" xfId="59" applyFont="1" applyFill="1" applyBorder="1" applyAlignment="1" applyProtection="1">
      <alignment vertical="center"/>
    </xf>
    <xf numFmtId="0" fontId="60" fillId="12" borderId="1" xfId="59" applyFont="1" applyFill="1" applyBorder="1" applyAlignment="1" applyProtection="1">
      <alignment vertical="center"/>
    </xf>
    <xf numFmtId="0" fontId="60" fillId="12" borderId="57" xfId="59" applyFont="1" applyFill="1" applyBorder="1" applyAlignment="1" applyProtection="1">
      <alignment vertical="center"/>
    </xf>
    <xf numFmtId="0" fontId="114" fillId="10" borderId="0" xfId="0" applyFont="1" applyFill="1">
      <alignment vertical="center"/>
    </xf>
    <xf numFmtId="0" fontId="0" fillId="10" borderId="1" xfId="0" applyFont="1" applyFill="1" applyBorder="1">
      <alignment vertical="center"/>
    </xf>
    <xf numFmtId="0" fontId="0" fillId="10" borderId="1" xfId="0" applyFont="1" applyFill="1" applyBorder="1" applyAlignment="1">
      <alignment vertical="center" wrapText="1"/>
    </xf>
    <xf numFmtId="0" fontId="0" fillId="10" borderId="1" xfId="0" applyFont="1" applyFill="1" applyBorder="1" applyAlignment="1">
      <alignment horizontal="center" vertical="center" wrapText="1"/>
    </xf>
    <xf numFmtId="38" fontId="2" fillId="11" borderId="13" xfId="44" applyNumberFormat="1" applyFont="1" applyFill="1" applyBorder="1" applyAlignment="1">
      <alignment horizontal="center" vertical="center" wrapText="1"/>
    </xf>
    <xf numFmtId="38" fontId="2" fillId="11" borderId="14" xfId="44" applyNumberFormat="1" applyFont="1" applyFill="1" applyBorder="1" applyAlignment="1">
      <alignment horizontal="center" vertical="center" wrapText="1"/>
    </xf>
    <xf numFmtId="38" fontId="2" fillId="12" borderId="10" xfId="44" applyNumberFormat="1" applyFont="1" applyFill="1" applyBorder="1" applyAlignment="1">
      <alignment horizontal="center" vertical="center"/>
    </xf>
    <xf numFmtId="38" fontId="2" fillId="12" borderId="9" xfId="44" applyNumberFormat="1" applyFont="1" applyFill="1" applyBorder="1" applyAlignment="1">
      <alignment horizontal="center" vertical="center"/>
    </xf>
    <xf numFmtId="38" fontId="2" fillId="12" borderId="27" xfId="44" applyNumberFormat="1" applyFont="1" applyFill="1" applyBorder="1" applyAlignment="1">
      <alignment horizontal="center" vertical="center"/>
    </xf>
    <xf numFmtId="0" fontId="2" fillId="12" borderId="10" xfId="44" applyFont="1" applyFill="1" applyBorder="1" applyAlignment="1">
      <alignment horizontal="center" vertical="center" wrapText="1"/>
    </xf>
    <xf numFmtId="0" fontId="2" fillId="12" borderId="9" xfId="44" applyFont="1" applyFill="1" applyBorder="1" applyAlignment="1">
      <alignment horizontal="center" vertical="center" wrapText="1"/>
    </xf>
    <xf numFmtId="0" fontId="2" fillId="12" borderId="5" xfId="44" applyFont="1" applyFill="1" applyBorder="1" applyAlignment="1">
      <alignment horizontal="center" vertical="center" wrapText="1"/>
    </xf>
    <xf numFmtId="0" fontId="2" fillId="12" borderId="1" xfId="44" applyFont="1" applyFill="1" applyBorder="1" applyAlignment="1">
      <alignment horizontal="center" vertical="center" wrapText="1"/>
    </xf>
    <xf numFmtId="0" fontId="2" fillId="12" borderId="33" xfId="44" applyFont="1" applyFill="1" applyBorder="1" applyAlignment="1">
      <alignment horizontal="center" vertical="center" wrapText="1"/>
    </xf>
    <xf numFmtId="0" fontId="2" fillId="12" borderId="35" xfId="44" applyFont="1" applyFill="1" applyBorder="1" applyAlignment="1">
      <alignment horizontal="center" vertical="center" wrapText="1"/>
    </xf>
    <xf numFmtId="0" fontId="2" fillId="12" borderId="34" xfId="0" applyFont="1" applyFill="1" applyBorder="1" applyAlignment="1">
      <alignment horizontal="center" vertical="center" wrapText="1"/>
    </xf>
    <xf numFmtId="0" fontId="2" fillId="12" borderId="32" xfId="44" applyFont="1" applyFill="1" applyBorder="1" applyAlignment="1">
      <alignment horizontal="center" vertical="center" wrapText="1"/>
    </xf>
    <xf numFmtId="0" fontId="2" fillId="12" borderId="31" xfId="0" applyFont="1" applyFill="1" applyBorder="1" applyAlignment="1">
      <alignment horizontal="center" vertical="center" wrapText="1"/>
    </xf>
    <xf numFmtId="0" fontId="2" fillId="12" borderId="29" xfId="0" applyFont="1" applyFill="1" applyBorder="1" applyAlignment="1">
      <alignment horizontal="center" vertical="center" wrapText="1"/>
    </xf>
    <xf numFmtId="0" fontId="2" fillId="12" borderId="28" xfId="0" applyFont="1" applyFill="1" applyBorder="1" applyAlignment="1">
      <alignment horizontal="center" vertical="center" wrapText="1"/>
    </xf>
    <xf numFmtId="38" fontId="2" fillId="12" borderId="26" xfId="0" applyNumberFormat="1" applyFont="1" applyFill="1" applyBorder="1" applyAlignment="1">
      <alignment horizontal="center" vertical="center" wrapText="1"/>
    </xf>
    <xf numFmtId="38" fontId="2" fillId="12" borderId="25" xfId="0" applyNumberFormat="1" applyFont="1" applyFill="1" applyBorder="1" applyAlignment="1">
      <alignment horizontal="center" vertical="center" wrapText="1"/>
    </xf>
    <xf numFmtId="38" fontId="2" fillId="12" borderId="24" xfId="0" applyNumberFormat="1" applyFont="1" applyFill="1" applyBorder="1" applyAlignment="1">
      <alignment horizontal="center" vertical="center" wrapText="1"/>
    </xf>
    <xf numFmtId="0" fontId="21" fillId="12" borderId="32" xfId="44" applyFont="1" applyFill="1" applyBorder="1" applyAlignment="1">
      <alignment horizontal="center" vertical="center" wrapText="1"/>
    </xf>
    <xf numFmtId="0" fontId="2" fillId="10" borderId="10" xfId="0" applyFont="1" applyFill="1" applyBorder="1" applyAlignment="1">
      <alignment horizontal="center" vertical="center" textRotation="255" wrapText="1"/>
    </xf>
    <xf numFmtId="0" fontId="2" fillId="10" borderId="9" xfId="0" applyFont="1" applyFill="1" applyBorder="1" applyAlignment="1">
      <alignment horizontal="center" vertical="center" textRotation="255" wrapText="1"/>
    </xf>
    <xf numFmtId="0" fontId="2" fillId="10" borderId="5" xfId="0" applyFont="1" applyFill="1" applyBorder="1" applyAlignment="1">
      <alignment horizontal="center" vertical="center" textRotation="255" wrapText="1"/>
    </xf>
    <xf numFmtId="0" fontId="5" fillId="10" borderId="9" xfId="0" applyFont="1" applyFill="1" applyBorder="1" applyAlignment="1">
      <alignment horizontal="center" vertical="center" textRotation="255" wrapText="1"/>
    </xf>
    <xf numFmtId="0" fontId="5" fillId="10" borderId="5" xfId="0" applyFont="1" applyFill="1" applyBorder="1" applyAlignment="1">
      <alignment horizontal="center" vertical="center" textRotation="255" wrapText="1"/>
    </xf>
    <xf numFmtId="49" fontId="2" fillId="10" borderId="60" xfId="0" quotePrefix="1" applyNumberFormat="1" applyFont="1" applyFill="1" applyBorder="1" applyAlignment="1">
      <alignment horizontal="center" vertical="center" wrapText="1"/>
    </xf>
    <xf numFmtId="49" fontId="2" fillId="10" borderId="5" xfId="0" quotePrefix="1" applyNumberFormat="1" applyFont="1" applyFill="1" applyBorder="1" applyAlignment="1">
      <alignment horizontal="center" vertical="center" wrapText="1"/>
    </xf>
    <xf numFmtId="0" fontId="2" fillId="10" borderId="10" xfId="0" applyFont="1" applyFill="1" applyBorder="1" applyAlignment="1">
      <alignment vertical="center" textRotation="255" wrapText="1"/>
    </xf>
    <xf numFmtId="0" fontId="2" fillId="10" borderId="9" xfId="0" applyFont="1" applyFill="1" applyBorder="1" applyAlignment="1">
      <alignment vertical="center" textRotation="255" wrapText="1"/>
    </xf>
    <xf numFmtId="0" fontId="2" fillId="10" borderId="5" xfId="0" applyFont="1" applyFill="1" applyBorder="1" applyAlignment="1">
      <alignment vertical="center" textRotation="255" wrapText="1"/>
    </xf>
    <xf numFmtId="0" fontId="5" fillId="10" borderId="10" xfId="0" applyFont="1" applyFill="1" applyBorder="1" applyAlignment="1">
      <alignment horizontal="center" vertical="center" textRotation="255" wrapText="1"/>
    </xf>
    <xf numFmtId="0" fontId="21" fillId="10" borderId="9" xfId="0" applyFont="1" applyFill="1" applyBorder="1" applyAlignment="1">
      <alignment horizontal="center" vertical="center" textRotation="255" wrapText="1"/>
    </xf>
    <xf numFmtId="0" fontId="21" fillId="10" borderId="5" xfId="0" applyFont="1" applyFill="1" applyBorder="1" applyAlignment="1">
      <alignment horizontal="center" vertical="center" textRotation="255" wrapText="1"/>
    </xf>
    <xf numFmtId="0" fontId="5" fillId="10" borderId="10" xfId="0" applyFont="1" applyFill="1" applyBorder="1" applyAlignment="1">
      <alignment horizontal="center" vertical="center" textRotation="255"/>
    </xf>
    <xf numFmtId="0" fontId="5" fillId="10" borderId="9" xfId="0" applyFont="1" applyFill="1" applyBorder="1" applyAlignment="1">
      <alignment horizontal="center" vertical="center" textRotation="255"/>
    </xf>
    <xf numFmtId="0" fontId="5" fillId="10" borderId="5" xfId="0" applyFont="1" applyFill="1" applyBorder="1" applyAlignment="1">
      <alignment horizontal="center" vertical="center" textRotation="255"/>
    </xf>
    <xf numFmtId="0" fontId="2" fillId="0" borderId="10"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0" xfId="0" applyFont="1" applyFill="1" applyBorder="1" applyAlignment="1">
      <alignment vertical="center" textRotation="255" wrapText="1"/>
    </xf>
    <xf numFmtId="0" fontId="2" fillId="0" borderId="9" xfId="0" applyFont="1" applyFill="1" applyBorder="1" applyAlignment="1">
      <alignment vertical="center" textRotation="255" wrapText="1"/>
    </xf>
    <xf numFmtId="0" fontId="2" fillId="0" borderId="5" xfId="0" applyFont="1" applyFill="1" applyBorder="1" applyAlignment="1">
      <alignment vertical="center" textRotation="255" wrapText="1"/>
    </xf>
    <xf numFmtId="0" fontId="5" fillId="0" borderId="1" xfId="0" applyFont="1" applyBorder="1" applyAlignment="1">
      <alignment vertical="center" textRotation="255"/>
    </xf>
    <xf numFmtId="0" fontId="5" fillId="0" borderId="57" xfId="0" applyFont="1" applyBorder="1" applyAlignment="1">
      <alignment vertical="center" textRotation="255"/>
    </xf>
    <xf numFmtId="0" fontId="18" fillId="0" borderId="1" xfId="0" applyFont="1" applyBorder="1" applyAlignment="1">
      <alignment vertical="center" textRotation="255"/>
    </xf>
    <xf numFmtId="0" fontId="18" fillId="0" borderId="57" xfId="0" applyFont="1" applyBorder="1" applyAlignment="1">
      <alignment vertical="center" textRotation="255"/>
    </xf>
    <xf numFmtId="0" fontId="35"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21" fillId="0" borderId="9" xfId="0" applyFont="1" applyFill="1" applyBorder="1" applyAlignment="1">
      <alignment horizontal="center" vertical="center" textRotation="255" wrapText="1"/>
    </xf>
    <xf numFmtId="0" fontId="21" fillId="0" borderId="5" xfId="0" applyFont="1" applyFill="1" applyBorder="1" applyAlignment="1">
      <alignment horizontal="center" vertical="center" textRotation="255" wrapText="1"/>
    </xf>
    <xf numFmtId="0" fontId="2" fillId="5" borderId="13" xfId="49" applyFont="1" applyFill="1" applyBorder="1" applyAlignment="1">
      <alignment horizontal="center" vertical="center"/>
    </xf>
    <xf numFmtId="0" fontId="2" fillId="5" borderId="12" xfId="49" applyFont="1" applyFill="1" applyBorder="1" applyAlignment="1">
      <alignment horizontal="center" vertical="center"/>
    </xf>
    <xf numFmtId="0" fontId="2" fillId="12" borderId="1" xfId="57" applyFont="1" applyFill="1" applyBorder="1" applyAlignment="1">
      <alignment horizontal="center" vertical="center"/>
    </xf>
    <xf numFmtId="0" fontId="2" fillId="12" borderId="33" xfId="57" applyFont="1" applyFill="1" applyBorder="1" applyAlignment="1">
      <alignment horizontal="center" vertical="center"/>
    </xf>
    <xf numFmtId="38" fontId="2" fillId="12" borderId="1" xfId="57" applyNumberFormat="1" applyFont="1" applyFill="1" applyBorder="1" applyAlignment="1">
      <alignment horizontal="center" vertical="center" wrapText="1"/>
    </xf>
    <xf numFmtId="38" fontId="2" fillId="12" borderId="1" xfId="57" applyNumberFormat="1" applyFont="1" applyFill="1" applyBorder="1" applyAlignment="1">
      <alignment horizontal="center" vertical="center"/>
    </xf>
    <xf numFmtId="38" fontId="2" fillId="12" borderId="33" xfId="57" applyNumberFormat="1" applyFont="1" applyFill="1" applyBorder="1" applyAlignment="1">
      <alignment horizontal="center" vertical="center" wrapText="1"/>
    </xf>
    <xf numFmtId="0" fontId="2" fillId="12" borderId="29" xfId="57" applyFont="1" applyFill="1" applyBorder="1" applyAlignment="1">
      <alignment horizontal="center" vertical="center"/>
    </xf>
    <xf numFmtId="0" fontId="2" fillId="12" borderId="37" xfId="57" applyFont="1" applyFill="1" applyBorder="1" applyAlignment="1">
      <alignment horizontal="center" vertical="center"/>
    </xf>
    <xf numFmtId="0" fontId="2" fillId="12" borderId="5" xfId="57" applyFont="1" applyFill="1" applyBorder="1" applyAlignment="1">
      <alignment horizontal="center" vertical="center"/>
    </xf>
    <xf numFmtId="38" fontId="2" fillId="12" borderId="5" xfId="57" applyNumberFormat="1" applyFont="1" applyFill="1" applyBorder="1" applyAlignment="1">
      <alignment horizontal="center" vertical="center" wrapText="1"/>
    </xf>
    <xf numFmtId="0" fontId="2" fillId="12" borderId="17" xfId="57" applyFont="1" applyFill="1" applyBorder="1" applyAlignment="1">
      <alignment horizontal="center" vertical="center"/>
    </xf>
    <xf numFmtId="0" fontId="2" fillId="12" borderId="0" xfId="57" applyFont="1" applyFill="1" applyBorder="1" applyAlignment="1">
      <alignment horizontal="center" vertical="center"/>
    </xf>
    <xf numFmtId="0" fontId="2" fillId="12" borderId="11" xfId="57" applyFont="1" applyFill="1" applyBorder="1" applyAlignment="1">
      <alignment horizontal="center" vertical="center"/>
    </xf>
    <xf numFmtId="0" fontId="2" fillId="12" borderId="21" xfId="57" applyFont="1" applyFill="1" applyBorder="1" applyAlignment="1">
      <alignment horizontal="center" vertical="center"/>
    </xf>
    <xf numFmtId="0" fontId="2" fillId="12" borderId="23" xfId="57" applyFont="1" applyFill="1" applyBorder="1" applyAlignment="1">
      <alignment horizontal="center" vertical="center"/>
    </xf>
    <xf numFmtId="38" fontId="2" fillId="12" borderId="23" xfId="57" applyNumberFormat="1" applyFont="1" applyFill="1" applyBorder="1" applyAlignment="1">
      <alignment horizontal="center" vertical="center" wrapText="1"/>
    </xf>
    <xf numFmtId="0" fontId="2" fillId="8" borderId="40" xfId="49" applyFont="1" applyFill="1" applyBorder="1" applyAlignment="1">
      <alignment horizontal="center" vertical="center"/>
    </xf>
    <xf numFmtId="0" fontId="2" fillId="8" borderId="9" xfId="49" applyFont="1" applyFill="1" applyBorder="1" applyAlignment="1">
      <alignment horizontal="center" vertical="center"/>
    </xf>
    <xf numFmtId="0" fontId="2" fillId="8" borderId="27" xfId="49" applyFont="1" applyFill="1" applyBorder="1" applyAlignment="1">
      <alignment horizontal="center" vertical="center"/>
    </xf>
    <xf numFmtId="0" fontId="2" fillId="8" borderId="32" xfId="49" applyFont="1" applyFill="1" applyBorder="1" applyAlignment="1">
      <alignment horizontal="center" vertical="center"/>
    </xf>
    <xf numFmtId="0" fontId="2" fillId="8" borderId="31" xfId="49" applyFont="1" applyFill="1" applyBorder="1" applyAlignment="1">
      <alignment horizontal="center" vertical="center"/>
    </xf>
    <xf numFmtId="0" fontId="2" fillId="8" borderId="29" xfId="49" applyFont="1" applyFill="1" applyBorder="1" applyAlignment="1">
      <alignment horizontal="center" vertical="center"/>
    </xf>
    <xf numFmtId="0" fontId="2" fillId="8" borderId="28" xfId="49" applyFont="1" applyFill="1" applyBorder="1" applyAlignment="1">
      <alignment horizontal="center" vertical="center"/>
    </xf>
    <xf numFmtId="0" fontId="2" fillId="8" borderId="10" xfId="49" applyFont="1" applyFill="1" applyBorder="1" applyAlignment="1">
      <alignment horizontal="center" vertical="center"/>
    </xf>
    <xf numFmtId="0" fontId="36" fillId="10" borderId="61" xfId="44" applyFont="1" applyFill="1" applyBorder="1" applyAlignment="1">
      <alignment wrapText="1"/>
    </xf>
    <xf numFmtId="0" fontId="36" fillId="10" borderId="58" xfId="44" applyFont="1" applyFill="1" applyBorder="1" applyAlignment="1">
      <alignment wrapText="1"/>
    </xf>
    <xf numFmtId="0" fontId="34" fillId="10" borderId="61" xfId="44" applyFont="1" applyFill="1" applyBorder="1" applyAlignment="1">
      <alignment wrapText="1"/>
    </xf>
    <xf numFmtId="0" fontId="34" fillId="10" borderId="58" xfId="44" applyFont="1" applyFill="1" applyBorder="1" applyAlignment="1">
      <alignment wrapText="1"/>
    </xf>
    <xf numFmtId="0" fontId="36" fillId="10" borderId="61" xfId="44" applyFont="1" applyFill="1" applyBorder="1" applyAlignment="1">
      <alignment vertical="center" wrapText="1"/>
    </xf>
    <xf numFmtId="0" fontId="36" fillId="10" borderId="58" xfId="44" applyFont="1" applyFill="1" applyBorder="1" applyAlignment="1">
      <alignment vertical="center" wrapText="1"/>
    </xf>
    <xf numFmtId="0" fontId="34" fillId="10" borderId="61" xfId="44" applyFont="1" applyFill="1" applyBorder="1" applyAlignment="1">
      <alignment vertical="center" wrapText="1"/>
    </xf>
    <xf numFmtId="0" fontId="34" fillId="10" borderId="58" xfId="44" applyFont="1" applyFill="1" applyBorder="1" applyAlignment="1">
      <alignment vertical="center" wrapText="1"/>
    </xf>
  </cellXfs>
  <cellStyles count="922">
    <cellStyle name="???????????" xfId="64"/>
    <cellStyle name="???????_2++" xfId="65"/>
    <cellStyle name="20 % - Akzent1" xfId="66"/>
    <cellStyle name="20 % - Akzent1 2" xfId="67"/>
    <cellStyle name="20 % - Akzent1 3" xfId="68"/>
    <cellStyle name="20 % - Akzent2" xfId="69"/>
    <cellStyle name="20 % - Akzent2 2" xfId="70"/>
    <cellStyle name="20 % - Akzent2 3" xfId="71"/>
    <cellStyle name="20 % - Akzent3" xfId="72"/>
    <cellStyle name="20 % - Akzent3 2" xfId="73"/>
    <cellStyle name="20 % - Akzent3 3" xfId="74"/>
    <cellStyle name="20 % - Akzent4" xfId="75"/>
    <cellStyle name="20 % - Akzent4 2" xfId="76"/>
    <cellStyle name="20 % - Akzent4 3" xfId="77"/>
    <cellStyle name="20 % - Akzent5" xfId="78"/>
    <cellStyle name="20 % - Akzent5 2" xfId="79"/>
    <cellStyle name="20 % - Akzent5 3" xfId="80"/>
    <cellStyle name="20 % - Akzent6" xfId="81"/>
    <cellStyle name="20 % - Akzent6 2" xfId="82"/>
    <cellStyle name="20 % - Akzent6 3" xfId="83"/>
    <cellStyle name="20% - Accent1 2" xfId="84"/>
    <cellStyle name="20% - Accent1 3" xfId="85"/>
    <cellStyle name="20% - Accent2 2" xfId="86"/>
    <cellStyle name="20% - Accent2 3" xfId="87"/>
    <cellStyle name="20% - Accent3 2" xfId="88"/>
    <cellStyle name="20% - Accent3 3" xfId="89"/>
    <cellStyle name="20% - Accent4 2" xfId="90"/>
    <cellStyle name="20% - Accent4 3" xfId="91"/>
    <cellStyle name="20% - Accent5 2" xfId="92"/>
    <cellStyle name="20% - Accent5 3" xfId="93"/>
    <cellStyle name="20% - Accent6 2" xfId="94"/>
    <cellStyle name="20% - Accent6 3" xfId="95"/>
    <cellStyle name="2x indented GHG Textfiels" xfId="2"/>
    <cellStyle name="2x indented GHG Textfiels 2" xfId="3"/>
    <cellStyle name="2x indented GHG Textfiels 2 2" xfId="96"/>
    <cellStyle name="2x indented GHG Textfiels 3" xfId="63"/>
    <cellStyle name="2x indented GHG Textfiels 3 2" xfId="97"/>
    <cellStyle name="2x indented GHG Textfiels 3 2 2" xfId="98"/>
    <cellStyle name="2x indented GHG Textfiels 3 2 2 2" xfId="99"/>
    <cellStyle name="2x indented GHG Textfiels 3 2 3" xfId="100"/>
    <cellStyle name="2x indented GHG Textfiels 3 3" xfId="101"/>
    <cellStyle name="2x indented GHG Textfiels 3 3 2" xfId="102"/>
    <cellStyle name="2x indented GHG Textfiels 3 3 2 2" xfId="103"/>
    <cellStyle name="2x indented GHG Textfiels 3 3 3" xfId="104"/>
    <cellStyle name="2x indented GHG Textfiels 3 3 3 2" xfId="105"/>
    <cellStyle name="2x indented GHG Textfiels 3 3 4" xfId="106"/>
    <cellStyle name="2x indented GHG Textfiels 3 3 4 2" xfId="107"/>
    <cellStyle name="40 % - Akzent1" xfId="108"/>
    <cellStyle name="40 % - Akzent1 2" xfId="109"/>
    <cellStyle name="40 % - Akzent1 3" xfId="110"/>
    <cellStyle name="40 % - Akzent2" xfId="111"/>
    <cellStyle name="40 % - Akzent2 2" xfId="112"/>
    <cellStyle name="40 % - Akzent2 3" xfId="113"/>
    <cellStyle name="40 % - Akzent3" xfId="114"/>
    <cellStyle name="40 % - Akzent3 2" xfId="115"/>
    <cellStyle name="40 % - Akzent3 3" xfId="116"/>
    <cellStyle name="40 % - Akzent4" xfId="117"/>
    <cellStyle name="40 % - Akzent4 2" xfId="118"/>
    <cellStyle name="40 % - Akzent4 3" xfId="119"/>
    <cellStyle name="40 % - Akzent5" xfId="120"/>
    <cellStyle name="40 % - Akzent5 2" xfId="121"/>
    <cellStyle name="40 % - Akzent5 3" xfId="122"/>
    <cellStyle name="40 % - Akzent6" xfId="123"/>
    <cellStyle name="40 % - Akzent6 2" xfId="124"/>
    <cellStyle name="40 % - Akzent6 3" xfId="125"/>
    <cellStyle name="40% - Accent1 2" xfId="126"/>
    <cellStyle name="40% - Accent1 3" xfId="127"/>
    <cellStyle name="40% - Accent2 2" xfId="128"/>
    <cellStyle name="40% - Accent2 3" xfId="129"/>
    <cellStyle name="40% - Accent3 2" xfId="130"/>
    <cellStyle name="40% - Accent3 3" xfId="131"/>
    <cellStyle name="40% - Accent4 2" xfId="132"/>
    <cellStyle name="40% - Accent4 3" xfId="133"/>
    <cellStyle name="40% - Accent5 2" xfId="134"/>
    <cellStyle name="40% - Accent5 3" xfId="135"/>
    <cellStyle name="40% - Accent6 2" xfId="136"/>
    <cellStyle name="40% - Accent6 3" xfId="137"/>
    <cellStyle name="5x indented GHG Textfiels" xfId="4"/>
    <cellStyle name="5x indented GHG Textfiels 2" xfId="62"/>
    <cellStyle name="5x indented GHG Textfiels 2 2" xfId="138"/>
    <cellStyle name="5x indented GHG Textfiels 3" xfId="139"/>
    <cellStyle name="5x indented GHG Textfiels 3 2" xfId="140"/>
    <cellStyle name="5x indented GHG Textfiels 3 3" xfId="141"/>
    <cellStyle name="5x indented GHG Textfiels 3 3 2" xfId="142"/>
    <cellStyle name="5x indented GHG Textfiels 3 3 2 2" xfId="143"/>
    <cellStyle name="5x indented GHG Textfiels 3 3 3" xfId="144"/>
    <cellStyle name="5x indented GHG Textfiels 3 3 3 2" xfId="145"/>
    <cellStyle name="5x indented GHG Textfiels 3 3 4" xfId="146"/>
    <cellStyle name="5x indented GHG Textfiels 3 3 4 2" xfId="147"/>
    <cellStyle name="5x indented GHG Textfiels 3 3 5" xfId="148"/>
    <cellStyle name="5x indented GHG Textfiels_Table 4(II)" xfId="149"/>
    <cellStyle name="60 % - Akzent1" xfId="150"/>
    <cellStyle name="60 % - Akzent1 2" xfId="151"/>
    <cellStyle name="60 % - Akzent1 3" xfId="152"/>
    <cellStyle name="60 % - Akzent2" xfId="153"/>
    <cellStyle name="60 % - Akzent2 2" xfId="154"/>
    <cellStyle name="60 % - Akzent2 3" xfId="155"/>
    <cellStyle name="60 % - Akzent3" xfId="156"/>
    <cellStyle name="60 % - Akzent3 2" xfId="157"/>
    <cellStyle name="60 % - Akzent3 3" xfId="158"/>
    <cellStyle name="60 % - Akzent4" xfId="159"/>
    <cellStyle name="60 % - Akzent4 2" xfId="160"/>
    <cellStyle name="60 % - Akzent4 3" xfId="161"/>
    <cellStyle name="60 % - Akzent5" xfId="162"/>
    <cellStyle name="60 % - Akzent5 2" xfId="163"/>
    <cellStyle name="60 % - Akzent5 3" xfId="164"/>
    <cellStyle name="60 % - Akzent6" xfId="165"/>
    <cellStyle name="60 % - Akzent6 2" xfId="166"/>
    <cellStyle name="60 % - Akzent6 3" xfId="167"/>
    <cellStyle name="60% - Accent1 2" xfId="168"/>
    <cellStyle name="60% - Accent1 3" xfId="169"/>
    <cellStyle name="60% - Accent2 2" xfId="170"/>
    <cellStyle name="60% - Accent2 3" xfId="171"/>
    <cellStyle name="60% - Accent3 2" xfId="172"/>
    <cellStyle name="60% - Accent3 3" xfId="173"/>
    <cellStyle name="60% - Accent4 2" xfId="174"/>
    <cellStyle name="60% - Accent4 3" xfId="175"/>
    <cellStyle name="60% - Accent5 2" xfId="176"/>
    <cellStyle name="60% - Accent5 3" xfId="177"/>
    <cellStyle name="60% - Accent6 2" xfId="178"/>
    <cellStyle name="60% - Accent6 3" xfId="179"/>
    <cellStyle name="Accent1 2" xfId="180"/>
    <cellStyle name="Accent1 3" xfId="181"/>
    <cellStyle name="Accent1 4" xfId="182"/>
    <cellStyle name="Accent2 2" xfId="183"/>
    <cellStyle name="Accent2 3" xfId="184"/>
    <cellStyle name="Accent2 4" xfId="185"/>
    <cellStyle name="Accent3 2" xfId="186"/>
    <cellStyle name="Accent3 3" xfId="187"/>
    <cellStyle name="Accent3 4" xfId="188"/>
    <cellStyle name="Accent4 2" xfId="189"/>
    <cellStyle name="Accent4 3" xfId="190"/>
    <cellStyle name="Accent4 4" xfId="191"/>
    <cellStyle name="Accent5 2" xfId="192"/>
    <cellStyle name="Accent5 3" xfId="193"/>
    <cellStyle name="Accent5 4" xfId="194"/>
    <cellStyle name="Accent6 2" xfId="195"/>
    <cellStyle name="Accent6 3" xfId="196"/>
    <cellStyle name="Accent6 4" xfId="197"/>
    <cellStyle name="AggblueBoldCels" xfId="5"/>
    <cellStyle name="AggblueBoldCels 2" xfId="198"/>
    <cellStyle name="AggblueCels" xfId="6"/>
    <cellStyle name="AggblueCels 2" xfId="199"/>
    <cellStyle name="AggblueCels_1x" xfId="200"/>
    <cellStyle name="AggBoldCells" xfId="7"/>
    <cellStyle name="AggBoldCells 2" xfId="201"/>
    <cellStyle name="AggBoldCells 3" xfId="202"/>
    <cellStyle name="AggBoldCells 4" xfId="203"/>
    <cellStyle name="AggCels" xfId="8"/>
    <cellStyle name="AggCels 2" xfId="204"/>
    <cellStyle name="AggCels 3" xfId="205"/>
    <cellStyle name="AggCels 4" xfId="206"/>
    <cellStyle name="AggCels_T(2)" xfId="207"/>
    <cellStyle name="AggGreen" xfId="9"/>
    <cellStyle name="AggGreen 2" xfId="208"/>
    <cellStyle name="AggGreen 2 2" xfId="209"/>
    <cellStyle name="AggGreen 2 2 2" xfId="210"/>
    <cellStyle name="AggGreen 2 2 2 2" xfId="211"/>
    <cellStyle name="AggGreen 2 2 3" xfId="212"/>
    <cellStyle name="AggGreen 2 3" xfId="213"/>
    <cellStyle name="AggGreen 2 3 2" xfId="214"/>
    <cellStyle name="AggGreen 2 3 2 2" xfId="215"/>
    <cellStyle name="AggGreen 2 3 3" xfId="216"/>
    <cellStyle name="AggGreen 2 3 3 2" xfId="217"/>
    <cellStyle name="AggGreen 2 3 4" xfId="218"/>
    <cellStyle name="AggGreen 2 3 4 2" xfId="219"/>
    <cellStyle name="AggGreen 3" xfId="220"/>
    <cellStyle name="AggGreen 3 2" xfId="221"/>
    <cellStyle name="AggGreen 3 2 2" xfId="222"/>
    <cellStyle name="AggGreen 3 3" xfId="223"/>
    <cellStyle name="AggGreen 4" xfId="224"/>
    <cellStyle name="AggGreen 4 2" xfId="225"/>
    <cellStyle name="AggGreen 4 2 2" xfId="226"/>
    <cellStyle name="AggGreen 4 3" xfId="227"/>
    <cellStyle name="AggGreen 4 3 2" xfId="228"/>
    <cellStyle name="AggGreen 4 4" xfId="229"/>
    <cellStyle name="AggGreen 4 4 2" xfId="230"/>
    <cellStyle name="AggGreen 5" xfId="231"/>
    <cellStyle name="AggGreen_Bbdr" xfId="232"/>
    <cellStyle name="AggGreen12" xfId="10"/>
    <cellStyle name="AggGreen12 2" xfId="233"/>
    <cellStyle name="AggGreen12 2 2" xfId="234"/>
    <cellStyle name="AggGreen12 2 2 2" xfId="235"/>
    <cellStyle name="AggGreen12 2 2 2 2" xfId="236"/>
    <cellStyle name="AggGreen12 2 2 3" xfId="237"/>
    <cellStyle name="AggGreen12 2 3" xfId="238"/>
    <cellStyle name="AggGreen12 2 3 2" xfId="239"/>
    <cellStyle name="AggGreen12 2 3 2 2" xfId="240"/>
    <cellStyle name="AggGreen12 2 3 3" xfId="241"/>
    <cellStyle name="AggGreen12 2 3 3 2" xfId="242"/>
    <cellStyle name="AggGreen12 2 3 4" xfId="243"/>
    <cellStyle name="AggGreen12 2 3 4 2" xfId="244"/>
    <cellStyle name="AggGreen12 3" xfId="245"/>
    <cellStyle name="AggGreen12 3 2" xfId="246"/>
    <cellStyle name="AggGreen12 3 2 2" xfId="247"/>
    <cellStyle name="AggGreen12 3 3" xfId="248"/>
    <cellStyle name="AggGreen12 4" xfId="249"/>
    <cellStyle name="AggGreen12 4 2" xfId="250"/>
    <cellStyle name="AggGreen12 4 2 2" xfId="251"/>
    <cellStyle name="AggGreen12 4 3" xfId="252"/>
    <cellStyle name="AggGreen12 4 3 2" xfId="253"/>
    <cellStyle name="AggGreen12 4 4" xfId="254"/>
    <cellStyle name="AggGreen12 4 4 2" xfId="255"/>
    <cellStyle name="AggGreen12 5" xfId="256"/>
    <cellStyle name="AggOrange" xfId="11"/>
    <cellStyle name="AggOrange 2" xfId="257"/>
    <cellStyle name="AggOrange 2 2" xfId="258"/>
    <cellStyle name="AggOrange 2 2 2" xfId="259"/>
    <cellStyle name="AggOrange 2 2 2 2" xfId="260"/>
    <cellStyle name="AggOrange 2 2 3" xfId="261"/>
    <cellStyle name="AggOrange 2 3" xfId="262"/>
    <cellStyle name="AggOrange 2 3 2" xfId="263"/>
    <cellStyle name="AggOrange 2 3 2 2" xfId="264"/>
    <cellStyle name="AggOrange 2 3 3" xfId="265"/>
    <cellStyle name="AggOrange 2 3 3 2" xfId="266"/>
    <cellStyle name="AggOrange 2 3 4" xfId="267"/>
    <cellStyle name="AggOrange 2 3 4 2" xfId="268"/>
    <cellStyle name="AggOrange 3" xfId="269"/>
    <cellStyle name="AggOrange 3 2" xfId="270"/>
    <cellStyle name="AggOrange 3 2 2" xfId="271"/>
    <cellStyle name="AggOrange 3 3" xfId="272"/>
    <cellStyle name="AggOrange 4" xfId="273"/>
    <cellStyle name="AggOrange 4 2" xfId="274"/>
    <cellStyle name="AggOrange 4 2 2" xfId="275"/>
    <cellStyle name="AggOrange 4 3" xfId="276"/>
    <cellStyle name="AggOrange 4 3 2" xfId="277"/>
    <cellStyle name="AggOrange 4 4" xfId="278"/>
    <cellStyle name="AggOrange 4 4 2" xfId="279"/>
    <cellStyle name="AggOrange 5" xfId="280"/>
    <cellStyle name="AggOrange_B_border" xfId="281"/>
    <cellStyle name="AggOrange9" xfId="12"/>
    <cellStyle name="AggOrange9 2" xfId="282"/>
    <cellStyle name="AggOrange9 2 2" xfId="283"/>
    <cellStyle name="AggOrange9 2 2 2" xfId="284"/>
    <cellStyle name="AggOrange9 2 2 2 2" xfId="285"/>
    <cellStyle name="AggOrange9 2 2 3" xfId="286"/>
    <cellStyle name="AggOrange9 2 3" xfId="287"/>
    <cellStyle name="AggOrange9 2 3 2" xfId="288"/>
    <cellStyle name="AggOrange9 2 3 2 2" xfId="289"/>
    <cellStyle name="AggOrange9 2 3 3" xfId="290"/>
    <cellStyle name="AggOrange9 2 3 3 2" xfId="291"/>
    <cellStyle name="AggOrange9 2 3 4" xfId="292"/>
    <cellStyle name="AggOrange9 2 3 4 2" xfId="293"/>
    <cellStyle name="AggOrange9 3" xfId="294"/>
    <cellStyle name="AggOrange9 3 2" xfId="295"/>
    <cellStyle name="AggOrange9 3 2 2" xfId="296"/>
    <cellStyle name="AggOrange9 3 3" xfId="297"/>
    <cellStyle name="AggOrange9 4" xfId="298"/>
    <cellStyle name="AggOrange9 4 2" xfId="299"/>
    <cellStyle name="AggOrange9 4 2 2" xfId="300"/>
    <cellStyle name="AggOrange9 4 3" xfId="301"/>
    <cellStyle name="AggOrange9 4 3 2" xfId="302"/>
    <cellStyle name="AggOrange9 4 4" xfId="303"/>
    <cellStyle name="AggOrange9 4 4 2" xfId="304"/>
    <cellStyle name="AggOrange9 5" xfId="305"/>
    <cellStyle name="AggOrangeLB_2x" xfId="13"/>
    <cellStyle name="AggOrangeLBorder" xfId="14"/>
    <cellStyle name="AggOrangeLBorder 2" xfId="306"/>
    <cellStyle name="AggOrangeLBorder 2 2" xfId="307"/>
    <cellStyle name="AggOrangeLBorder 2 3" xfId="308"/>
    <cellStyle name="AggOrangeLBorder 2 3 2" xfId="309"/>
    <cellStyle name="AggOrangeLBorder 2 3 2 2" xfId="310"/>
    <cellStyle name="AggOrangeLBorder 2 3 3" xfId="311"/>
    <cellStyle name="AggOrangeLBorder 2 3 3 2" xfId="312"/>
    <cellStyle name="AggOrangeLBorder 2 3 4" xfId="313"/>
    <cellStyle name="AggOrangeLBorder 2 3 4 2" xfId="314"/>
    <cellStyle name="AggOrangeLBorder 2 3 5" xfId="315"/>
    <cellStyle name="AggOrangeLBorder 3" xfId="316"/>
    <cellStyle name="AggOrangeLBorder 4" xfId="317"/>
    <cellStyle name="AggOrangeLBorder 4 2" xfId="318"/>
    <cellStyle name="AggOrangeLBorder 4 2 2" xfId="319"/>
    <cellStyle name="AggOrangeLBorder 4 3" xfId="320"/>
    <cellStyle name="AggOrangeLBorder 4 3 2" xfId="321"/>
    <cellStyle name="AggOrangeLBorder 4 4" xfId="322"/>
    <cellStyle name="AggOrangeLBorder 4 4 2" xfId="323"/>
    <cellStyle name="AggOrangeLBorder 4 5" xfId="324"/>
    <cellStyle name="AggOrangeLBorder 5" xfId="325"/>
    <cellStyle name="AggOrangeRBorder" xfId="15"/>
    <cellStyle name="AggOrangeRBorder 2" xfId="326"/>
    <cellStyle name="AggOrangeRBorder 2 2" xfId="327"/>
    <cellStyle name="AggOrangeRBorder 2 2 2" xfId="328"/>
    <cellStyle name="AggOrangeRBorder 2 2 2 2" xfId="329"/>
    <cellStyle name="AggOrangeRBorder 2 3" xfId="330"/>
    <cellStyle name="AggOrangeRBorder 2 3 2" xfId="331"/>
    <cellStyle name="AggOrangeRBorder 2 3 2 2" xfId="332"/>
    <cellStyle name="AggOrangeRBorder 2 3 3" xfId="333"/>
    <cellStyle name="AggOrangeRBorder 2 3 3 2" xfId="334"/>
    <cellStyle name="AggOrangeRBorder 2 3 4" xfId="335"/>
    <cellStyle name="AggOrangeRBorder 2 3 4 2" xfId="336"/>
    <cellStyle name="AggOrangeRBorder 2 3 5" xfId="337"/>
    <cellStyle name="AggOrangeRBorder 3" xfId="338"/>
    <cellStyle name="AggOrangeRBorder 3 2" xfId="339"/>
    <cellStyle name="AggOrangeRBorder 3 2 2" xfId="340"/>
    <cellStyle name="AggOrangeRBorder 3 2 3" xfId="341"/>
    <cellStyle name="AggOrangeRBorder 4" xfId="342"/>
    <cellStyle name="AggOrangeRBorder 4 2" xfId="343"/>
    <cellStyle name="AggOrangeRBorder 4 2 2" xfId="344"/>
    <cellStyle name="AggOrangeRBorder 4 3" xfId="345"/>
    <cellStyle name="AggOrangeRBorder 4 3 2" xfId="346"/>
    <cellStyle name="AggOrangeRBorder 4 4" xfId="347"/>
    <cellStyle name="AggOrangeRBorder 4 4 2" xfId="348"/>
    <cellStyle name="AggOrangeRBorder 4 5" xfId="349"/>
    <cellStyle name="AggOrangeRBorder 5" xfId="350"/>
    <cellStyle name="AggOrangeRBorder_CRFReport-template" xfId="351"/>
    <cellStyle name="Akzent1" xfId="352"/>
    <cellStyle name="Akzent2" xfId="353"/>
    <cellStyle name="Akzent3" xfId="354"/>
    <cellStyle name="Akzent4" xfId="355"/>
    <cellStyle name="Akzent5" xfId="356"/>
    <cellStyle name="Akzent6" xfId="357"/>
    <cellStyle name="Ausgabe" xfId="358"/>
    <cellStyle name="Ausgabe 2" xfId="359"/>
    <cellStyle name="Ausgabe 2 2" xfId="360"/>
    <cellStyle name="Ausgabe 2 2 2" xfId="361"/>
    <cellStyle name="Ausgabe 2 3" xfId="362"/>
    <cellStyle name="Ausgabe 2 3 2" xfId="363"/>
    <cellStyle name="Ausgabe 2 4" xfId="364"/>
    <cellStyle name="Ausgabe 3" xfId="365"/>
    <cellStyle name="Ausgabe 3 2" xfId="366"/>
    <cellStyle name="Ausgabe 3 2 2" xfId="367"/>
    <cellStyle name="Ausgabe 3 3" xfId="368"/>
    <cellStyle name="Ausgabe 3 3 2" xfId="369"/>
    <cellStyle name="Ausgabe 3 4" xfId="370"/>
    <cellStyle name="Ausgabe 4" xfId="371"/>
    <cellStyle name="Ausgabe 4 2" xfId="372"/>
    <cellStyle name="Ausgabe 5" xfId="373"/>
    <cellStyle name="Ausgabe 5 2" xfId="374"/>
    <cellStyle name="Ausgabe 6" xfId="375"/>
    <cellStyle name="Bad 2" xfId="376"/>
    <cellStyle name="Bad 3" xfId="377"/>
    <cellStyle name="Bad 4" xfId="378"/>
    <cellStyle name="Berechnung" xfId="379"/>
    <cellStyle name="Berechnung 2" xfId="380"/>
    <cellStyle name="Berechnung 2 2" xfId="381"/>
    <cellStyle name="Berechnung 2 2 2" xfId="382"/>
    <cellStyle name="Berechnung 2 3" xfId="383"/>
    <cellStyle name="Berechnung 2 3 2" xfId="384"/>
    <cellStyle name="Berechnung 2 4" xfId="385"/>
    <cellStyle name="Berechnung 2 4 2" xfId="386"/>
    <cellStyle name="Berechnung 2 5" xfId="387"/>
    <cellStyle name="Berechnung 3" xfId="388"/>
    <cellStyle name="Berechnung 3 2" xfId="389"/>
    <cellStyle name="Berechnung 3 2 2" xfId="390"/>
    <cellStyle name="Berechnung 3 3" xfId="391"/>
    <cellStyle name="Berechnung 3 3 2" xfId="392"/>
    <cellStyle name="Berechnung 3 4" xfId="393"/>
    <cellStyle name="Berechnung 3 4 2" xfId="394"/>
    <cellStyle name="Berechnung 3 5" xfId="395"/>
    <cellStyle name="Berechnung 4" xfId="396"/>
    <cellStyle name="Berechnung 4 2" xfId="397"/>
    <cellStyle name="Berechnung 5" xfId="398"/>
    <cellStyle name="Berechnung 5 2" xfId="399"/>
    <cellStyle name="Berechnung 6" xfId="400"/>
    <cellStyle name="Berechnung 6 2" xfId="401"/>
    <cellStyle name="Berechnung 7" xfId="402"/>
    <cellStyle name="Bold GHG Numbers (0.00)" xfId="16"/>
    <cellStyle name="Calculation 2" xfId="403"/>
    <cellStyle name="Calculation 2 2" xfId="404"/>
    <cellStyle name="Calculation 2 2 2" xfId="405"/>
    <cellStyle name="Calculation 2 3" xfId="406"/>
    <cellStyle name="Calculation 2 3 2" xfId="407"/>
    <cellStyle name="Calculation 2 4" xfId="408"/>
    <cellStyle name="Calculation 2 4 2" xfId="409"/>
    <cellStyle name="Calculation 2 5" xfId="410"/>
    <cellStyle name="Calculation 3" xfId="411"/>
    <cellStyle name="Calculation 3 2" xfId="412"/>
    <cellStyle name="Calculation 3 2 2" xfId="413"/>
    <cellStyle name="Calculation 3 3" xfId="414"/>
    <cellStyle name="Calculation 3 3 2" xfId="415"/>
    <cellStyle name="Calculation 3 4" xfId="416"/>
    <cellStyle name="Calculation 3 4 2" xfId="417"/>
    <cellStyle name="Calculation 3 5" xfId="418"/>
    <cellStyle name="Check Cell 2" xfId="419"/>
    <cellStyle name="Check Cell 3" xfId="420"/>
    <cellStyle name="Check Cell 4" xfId="421"/>
    <cellStyle name="Comma 2" xfId="422"/>
    <cellStyle name="Comma 2 2" xfId="423"/>
    <cellStyle name="Comma 2 2 2" xfId="424"/>
    <cellStyle name="Comma 3" xfId="425"/>
    <cellStyle name="Constants" xfId="17"/>
    <cellStyle name="ContentsHyperlink" xfId="426"/>
    <cellStyle name="CustomCellsOrange" xfId="18"/>
    <cellStyle name="CustomCellsOrange 2" xfId="427"/>
    <cellStyle name="CustomCellsOrange 2 2" xfId="428"/>
    <cellStyle name="CustomCellsOrange 2 2 2" xfId="429"/>
    <cellStyle name="CustomCellsOrange 2 2 2 2" xfId="430"/>
    <cellStyle name="CustomCellsOrange 2 2 2 2 2" xfId="431"/>
    <cellStyle name="CustomCellsOrange 2 2 3" xfId="432"/>
    <cellStyle name="CustomCellsOrange 2 2 3 2" xfId="433"/>
    <cellStyle name="CustomCellsOrange 2 2 4" xfId="434"/>
    <cellStyle name="CustomCellsOrange 2 2 4 2" xfId="435"/>
    <cellStyle name="CustomCellsOrange 2 2 5" xfId="436"/>
    <cellStyle name="CustomCellsOrange 2 2 5 2" xfId="437"/>
    <cellStyle name="CustomCellsOrange 3" xfId="438"/>
    <cellStyle name="CustomCellsOrange 3 2" xfId="439"/>
    <cellStyle name="CustomCellsOrange 3 2 2" xfId="440"/>
    <cellStyle name="CustomCellsOrange 3 3" xfId="441"/>
    <cellStyle name="CustomCellsOrange 3 3 2" xfId="442"/>
    <cellStyle name="CustomCellsOrange 3 4" xfId="443"/>
    <cellStyle name="CustomCellsOrange 3 4 2" xfId="444"/>
    <cellStyle name="CustomCellsOrange 3 5" xfId="445"/>
    <cellStyle name="CustomizationCells" xfId="19"/>
    <cellStyle name="CustomizationCells 2" xfId="446"/>
    <cellStyle name="CustomizationCells 2 2" xfId="447"/>
    <cellStyle name="CustomizationCells 2 2 2" xfId="448"/>
    <cellStyle name="CustomizationCells 2 2 2 2" xfId="449"/>
    <cellStyle name="CustomizationCells 2 2 2 2 2" xfId="450"/>
    <cellStyle name="CustomizationCells 2 2 3" xfId="451"/>
    <cellStyle name="CustomizationCells 2 2 3 2" xfId="452"/>
    <cellStyle name="CustomizationCells 2 2 4" xfId="453"/>
    <cellStyle name="CustomizationCells 2 2 4 2" xfId="454"/>
    <cellStyle name="CustomizationCells 2 2 5" xfId="455"/>
    <cellStyle name="CustomizationCells 2 2 5 2" xfId="456"/>
    <cellStyle name="CustomizationCells 3" xfId="457"/>
    <cellStyle name="CustomizationCells 3 2" xfId="458"/>
    <cellStyle name="CustomizationCells 3 2 2" xfId="459"/>
    <cellStyle name="CustomizationCells 3 3" xfId="460"/>
    <cellStyle name="CustomizationCells 3 3 2" xfId="461"/>
    <cellStyle name="CustomizationCells 3 4" xfId="462"/>
    <cellStyle name="CustomizationCells 3 4 2" xfId="463"/>
    <cellStyle name="CustomizationCells 3 5" xfId="464"/>
    <cellStyle name="CustomizationCells 4" xfId="465"/>
    <cellStyle name="CustomizationGreenCells" xfId="20"/>
    <cellStyle name="CustomizationGreenCells 2" xfId="466"/>
    <cellStyle name="CustomizationGreenCells 3" xfId="467"/>
    <cellStyle name="CustomizationGreenCells 3 2" xfId="468"/>
    <cellStyle name="CustomizationGreenCells 3 2 2" xfId="469"/>
    <cellStyle name="CustomizationGreenCells 3 3" xfId="470"/>
    <cellStyle name="CustomizationGreenCells 3 3 2" xfId="471"/>
    <cellStyle name="CustomizationGreenCells 3 4" xfId="472"/>
    <cellStyle name="CustomizationGreenCells 3 4 2" xfId="473"/>
    <cellStyle name="CustomizationGreenCells 3 5" xfId="474"/>
    <cellStyle name="DocBox_EmptyRow" xfId="21"/>
    <cellStyle name="Eingabe" xfId="475"/>
    <cellStyle name="Eingabe 2" xfId="476"/>
    <cellStyle name="Eingabe 3" xfId="477"/>
    <cellStyle name="Eingabe 3 2" xfId="478"/>
    <cellStyle name="Eingabe 3 2 2" xfId="479"/>
    <cellStyle name="Eingabe 3 3" xfId="480"/>
    <cellStyle name="Eingabe 3 3 2" xfId="481"/>
    <cellStyle name="Eingabe 3 4" xfId="482"/>
    <cellStyle name="Eingabe 3 4 2" xfId="483"/>
    <cellStyle name="Eingabe 3 5" xfId="484"/>
    <cellStyle name="Eingabe 4" xfId="485"/>
    <cellStyle name="Eingabe 4 2" xfId="486"/>
    <cellStyle name="Eingabe 4 2 2" xfId="487"/>
    <cellStyle name="Eingabe 4 3" xfId="488"/>
    <cellStyle name="Eingabe 4 3 2" xfId="489"/>
    <cellStyle name="Eingabe 4 4" xfId="490"/>
    <cellStyle name="Eingabe 4 4 2" xfId="491"/>
    <cellStyle name="Eingabe 4 5" xfId="492"/>
    <cellStyle name="Eingabe 5" xfId="493"/>
    <cellStyle name="Eingabe 5 2" xfId="494"/>
    <cellStyle name="Eingabe 6" xfId="495"/>
    <cellStyle name="Eingabe 6 2" xfId="496"/>
    <cellStyle name="Eingabe 7" xfId="497"/>
    <cellStyle name="Eingabe 7 2" xfId="498"/>
    <cellStyle name="Eingabe 8" xfId="499"/>
    <cellStyle name="Empty_B_border" xfId="22"/>
    <cellStyle name="Ergebnis" xfId="500"/>
    <cellStyle name="Ergebnis 2" xfId="501"/>
    <cellStyle name="Ergebnis 2 2" xfId="502"/>
    <cellStyle name="Ergebnis 2 2 2" xfId="503"/>
    <cellStyle name="Ergebnis 2 3" xfId="504"/>
    <cellStyle name="Ergebnis 2 3 2" xfId="505"/>
    <cellStyle name="Ergebnis 2 4" xfId="506"/>
    <cellStyle name="Ergebnis 2 4 2" xfId="507"/>
    <cellStyle name="Ergebnis 2 5" xfId="508"/>
    <cellStyle name="Ergebnis 3" xfId="509"/>
    <cellStyle name="Ergebnis 3 2" xfId="510"/>
    <cellStyle name="Ergebnis 3 2 2" xfId="511"/>
    <cellStyle name="Ergebnis 3 3" xfId="512"/>
    <cellStyle name="Ergebnis 3 3 2" xfId="513"/>
    <cellStyle name="Ergebnis 3 4" xfId="514"/>
    <cellStyle name="Ergebnis 3 4 2" xfId="515"/>
    <cellStyle name="Ergebnis 3 5" xfId="516"/>
    <cellStyle name="Ergebnis 4" xfId="517"/>
    <cellStyle name="Ergebnis 4 2" xfId="518"/>
    <cellStyle name="Ergebnis 5" xfId="519"/>
    <cellStyle name="Ergebnis 5 2" xfId="520"/>
    <cellStyle name="Ergebnis 6" xfId="521"/>
    <cellStyle name="Ergebnis 6 2" xfId="522"/>
    <cellStyle name="Ergebnis 7" xfId="523"/>
    <cellStyle name="Erklärender Text" xfId="524"/>
    <cellStyle name="Erklärender Text 2" xfId="525"/>
    <cellStyle name="Erklärender Text 3" xfId="526"/>
    <cellStyle name="Explanatory Text 2" xfId="527"/>
    <cellStyle name="Explanatory Text 3" xfId="528"/>
    <cellStyle name="Good 2" xfId="529"/>
    <cellStyle name="Good 3" xfId="530"/>
    <cellStyle name="Good 4" xfId="531"/>
    <cellStyle name="Gut" xfId="532"/>
    <cellStyle name="Heading 1 2" xfId="533"/>
    <cellStyle name="Heading 1 3" xfId="534"/>
    <cellStyle name="Heading 1 4" xfId="535"/>
    <cellStyle name="Heading 2 2" xfId="536"/>
    <cellStyle name="Heading 2 3" xfId="537"/>
    <cellStyle name="Heading 2 4" xfId="538"/>
    <cellStyle name="Heading 3 2" xfId="539"/>
    <cellStyle name="Heading 3 3" xfId="540"/>
    <cellStyle name="Heading 3 4" xfId="541"/>
    <cellStyle name="Heading 4 2" xfId="542"/>
    <cellStyle name="Heading 4 3" xfId="543"/>
    <cellStyle name="Heading 4 4" xfId="544"/>
    <cellStyle name="Headline" xfId="23"/>
    <cellStyle name="Input 2" xfId="545"/>
    <cellStyle name="Input 2 2" xfId="546"/>
    <cellStyle name="Input 2 2 2" xfId="547"/>
    <cellStyle name="Input 2 3" xfId="548"/>
    <cellStyle name="Input 2 3 2" xfId="549"/>
    <cellStyle name="Input 2 4" xfId="550"/>
    <cellStyle name="Input 2 4 2" xfId="551"/>
    <cellStyle name="Input 2 5" xfId="552"/>
    <cellStyle name="Input 3" xfId="553"/>
    <cellStyle name="Input 3 2" xfId="554"/>
    <cellStyle name="Input 3 2 2" xfId="555"/>
    <cellStyle name="Input 3 3" xfId="556"/>
    <cellStyle name="Input 3 3 2" xfId="557"/>
    <cellStyle name="Input 3 4" xfId="558"/>
    <cellStyle name="Input 3 4 2" xfId="559"/>
    <cellStyle name="Input 3 5" xfId="560"/>
    <cellStyle name="Input 4" xfId="561"/>
    <cellStyle name="InputCells" xfId="24"/>
    <cellStyle name="InputCells 2" xfId="562"/>
    <cellStyle name="InputCells 3" xfId="563"/>
    <cellStyle name="InputCells 4" xfId="564"/>
    <cellStyle name="InputCells_Bborder_1" xfId="565"/>
    <cellStyle name="InputCells12" xfId="25"/>
    <cellStyle name="InputCells12 2" xfId="566"/>
    <cellStyle name="InputCells12 2 2" xfId="567"/>
    <cellStyle name="InputCells12 2 2 2" xfId="568"/>
    <cellStyle name="InputCells12 2 2 2 2" xfId="569"/>
    <cellStyle name="InputCells12 2 2 3" xfId="570"/>
    <cellStyle name="InputCells12 2 3" xfId="571"/>
    <cellStyle name="InputCells12 2 3 2" xfId="572"/>
    <cellStyle name="InputCells12 2 3 2 2" xfId="573"/>
    <cellStyle name="InputCells12 2 3 3" xfId="574"/>
    <cellStyle name="InputCells12 2 3 3 2" xfId="575"/>
    <cellStyle name="InputCells12 2 3 4" xfId="576"/>
    <cellStyle name="InputCells12 2 3 4 2" xfId="577"/>
    <cellStyle name="InputCells12 3" xfId="578"/>
    <cellStyle name="InputCells12 3 2" xfId="579"/>
    <cellStyle name="InputCells12 3 2 2" xfId="580"/>
    <cellStyle name="InputCells12 3 3" xfId="581"/>
    <cellStyle name="InputCells12 4" xfId="582"/>
    <cellStyle name="InputCells12 4 2" xfId="583"/>
    <cellStyle name="InputCells12 4 2 2" xfId="584"/>
    <cellStyle name="InputCells12 4 3" xfId="585"/>
    <cellStyle name="InputCells12 4 3 2" xfId="586"/>
    <cellStyle name="InputCells12 4 4" xfId="587"/>
    <cellStyle name="InputCells12 4 4 2" xfId="588"/>
    <cellStyle name="InputCells12 5" xfId="589"/>
    <cellStyle name="InputCells12_BBorder" xfId="590"/>
    <cellStyle name="IntCells" xfId="26"/>
    <cellStyle name="KP_thin_border_dark_grey" xfId="591"/>
    <cellStyle name="Linked Cell 2" xfId="592"/>
    <cellStyle name="Linked Cell 3" xfId="593"/>
    <cellStyle name="Linked Cell 4" xfId="594"/>
    <cellStyle name="Neutral 2" xfId="595"/>
    <cellStyle name="Neutral 3" xfId="596"/>
    <cellStyle name="Normaali 2" xfId="597"/>
    <cellStyle name="Normaali 2 2" xfId="598"/>
    <cellStyle name="Normal 10" xfId="599"/>
    <cellStyle name="Normal 10 2" xfId="600"/>
    <cellStyle name="Normal 11" xfId="601"/>
    <cellStyle name="Normal 11 2" xfId="602"/>
    <cellStyle name="Normal 12" xfId="603"/>
    <cellStyle name="Normal 12 2" xfId="604"/>
    <cellStyle name="Normal 2" xfId="60"/>
    <cellStyle name="Normal 2 2" xfId="605"/>
    <cellStyle name="Normal 2 2 2" xfId="606"/>
    <cellStyle name="Normal 2 3" xfId="607"/>
    <cellStyle name="Normal 2 3 2" xfId="608"/>
    <cellStyle name="Normal 2 4" xfId="609"/>
    <cellStyle name="Normal 3" xfId="610"/>
    <cellStyle name="Normal 3 2" xfId="611"/>
    <cellStyle name="Normal 3 2 2" xfId="612"/>
    <cellStyle name="Normal 3 3" xfId="613"/>
    <cellStyle name="Normal 3 4" xfId="614"/>
    <cellStyle name="Normal 4" xfId="615"/>
    <cellStyle name="Normal 4 2" xfId="616"/>
    <cellStyle name="Normal 4 2 2" xfId="617"/>
    <cellStyle name="Normal 4 2 3" xfId="618"/>
    <cellStyle name="Normal 4 3" xfId="619"/>
    <cellStyle name="Normal 4 3 2" xfId="620"/>
    <cellStyle name="Normal 5" xfId="621"/>
    <cellStyle name="Normal 5 2" xfId="622"/>
    <cellStyle name="Normal 5 2 2" xfId="623"/>
    <cellStyle name="Normal 5 2 2 2" xfId="624"/>
    <cellStyle name="Normal 5 2 2 2 2" xfId="625"/>
    <cellStyle name="Normal 5 2 2 2 2 2" xfId="626"/>
    <cellStyle name="Normal 5 2 2 2 3" xfId="627"/>
    <cellStyle name="Normal 5 2 2 3" xfId="628"/>
    <cellStyle name="Normal 5 2 2 3 2" xfId="629"/>
    <cellStyle name="Normal 5 2 2 4" xfId="630"/>
    <cellStyle name="Normal 5 2 3" xfId="631"/>
    <cellStyle name="Normal 5 2 3 2" xfId="632"/>
    <cellStyle name="Normal 5 2 3 2 2" xfId="633"/>
    <cellStyle name="Normal 5 2 3 3" xfId="634"/>
    <cellStyle name="Normal 5 2 4" xfId="635"/>
    <cellStyle name="Normal 5 2 4 2" xfId="636"/>
    <cellStyle name="Normal 5 2 5" xfId="637"/>
    <cellStyle name="Normal 5 2 5 2" xfId="638"/>
    <cellStyle name="Normal 5 2 6" xfId="639"/>
    <cellStyle name="Normal 5 3" xfId="640"/>
    <cellStyle name="Normal 5 3 2" xfId="641"/>
    <cellStyle name="Normal 5 3 2 2" xfId="642"/>
    <cellStyle name="Normal 5 3 2 2 2" xfId="643"/>
    <cellStyle name="Normal 5 3 2 3" xfId="644"/>
    <cellStyle name="Normal 5 3 3" xfId="645"/>
    <cellStyle name="Normal 5 3 3 2" xfId="646"/>
    <cellStyle name="Normal 5 3 4" xfId="647"/>
    <cellStyle name="Normal 5 4" xfId="648"/>
    <cellStyle name="Normal 5 4 2" xfId="649"/>
    <cellStyle name="Normal 5 4 2 2" xfId="650"/>
    <cellStyle name="Normal 5 4 3" xfId="651"/>
    <cellStyle name="Normal 5 5" xfId="652"/>
    <cellStyle name="Normal 5 5 2" xfId="653"/>
    <cellStyle name="Normal 5 6" xfId="654"/>
    <cellStyle name="Normal 5 7" xfId="655"/>
    <cellStyle name="Normal 5 8" xfId="656"/>
    <cellStyle name="Normal 6" xfId="657"/>
    <cellStyle name="Normal 6 10" xfId="658"/>
    <cellStyle name="Normal 6 10 2" xfId="659"/>
    <cellStyle name="Normal 6 11" xfId="660"/>
    <cellStyle name="Normal 6 2" xfId="661"/>
    <cellStyle name="Normal 6 2 2" xfId="662"/>
    <cellStyle name="Normal 6 2 2 2" xfId="663"/>
    <cellStyle name="Normal 6 2 2 2 2" xfId="664"/>
    <cellStyle name="Normal 6 2 2 2 2 2" xfId="665"/>
    <cellStyle name="Normal 6 2 2 2 3" xfId="666"/>
    <cellStyle name="Normal 6 2 2 3" xfId="667"/>
    <cellStyle name="Normal 6 2 2 3 2" xfId="668"/>
    <cellStyle name="Normal 6 2 2 4" xfId="669"/>
    <cellStyle name="Normal 6 2 3" xfId="670"/>
    <cellStyle name="Normal 6 2 3 2" xfId="671"/>
    <cellStyle name="Normal 6 2 3 2 2" xfId="672"/>
    <cellStyle name="Normal 6 2 3 3" xfId="673"/>
    <cellStyle name="Normal 6 2 4" xfId="674"/>
    <cellStyle name="Normal 6 2 4 2" xfId="675"/>
    <cellStyle name="Normal 6 2 5" xfId="676"/>
    <cellStyle name="Normal 6 2 5 2" xfId="677"/>
    <cellStyle name="Normal 6 2 6" xfId="678"/>
    <cellStyle name="Normal 6 3" xfId="679"/>
    <cellStyle name="Normal 6 3 2" xfId="680"/>
    <cellStyle name="Normal 6 3 2 2" xfId="681"/>
    <cellStyle name="Normal 6 3 2 2 2" xfId="682"/>
    <cellStyle name="Normal 6 3 2 2 2 2" xfId="683"/>
    <cellStyle name="Normal 6 3 2 2 3" xfId="684"/>
    <cellStyle name="Normal 6 3 2 3" xfId="685"/>
    <cellStyle name="Normal 6 3 2 3 2" xfId="686"/>
    <cellStyle name="Normal 6 3 2 4" xfId="687"/>
    <cellStyle name="Normal 6 3 3" xfId="688"/>
    <cellStyle name="Normal 6 3 3 2" xfId="689"/>
    <cellStyle name="Normal 6 3 3 2 2" xfId="690"/>
    <cellStyle name="Normal 6 3 3 3" xfId="691"/>
    <cellStyle name="Normal 6 3 4" xfId="692"/>
    <cellStyle name="Normal 6 3 4 2" xfId="693"/>
    <cellStyle name="Normal 6 3 5" xfId="694"/>
    <cellStyle name="Normal 6 4" xfId="695"/>
    <cellStyle name="Normal 6 4 2" xfId="696"/>
    <cellStyle name="Normal 6 4 2 2" xfId="697"/>
    <cellStyle name="Normal 6 4 2 2 2" xfId="698"/>
    <cellStyle name="Normal 6 4 2 3" xfId="699"/>
    <cellStyle name="Normal 6 4 3" xfId="700"/>
    <cellStyle name="Normal 6 4 3 2" xfId="701"/>
    <cellStyle name="Normal 6 4 4" xfId="702"/>
    <cellStyle name="Normal 6 5" xfId="703"/>
    <cellStyle name="Normal 6 5 2" xfId="704"/>
    <cellStyle name="Normal 6 5 2 2" xfId="705"/>
    <cellStyle name="Normal 6 5 3" xfId="706"/>
    <cellStyle name="Normal 6 6" xfId="707"/>
    <cellStyle name="Normal 6 6 2" xfId="708"/>
    <cellStyle name="Normal 6 7" xfId="709"/>
    <cellStyle name="Normal 6 7 2" xfId="710"/>
    <cellStyle name="Normal 6 8" xfId="711"/>
    <cellStyle name="Normal 6 8 2" xfId="712"/>
    <cellStyle name="Normal 6 9" xfId="713"/>
    <cellStyle name="Normal 6 9 2" xfId="714"/>
    <cellStyle name="Normal 7" xfId="715"/>
    <cellStyle name="Normal 7 2" xfId="716"/>
    <cellStyle name="Normal 7 2 2" xfId="717"/>
    <cellStyle name="Normal 7 2 2 2" xfId="718"/>
    <cellStyle name="Normal 7 2 2 2 2" xfId="719"/>
    <cellStyle name="Normal 7 2 2 2 2 2" xfId="720"/>
    <cellStyle name="Normal 7 2 2 2 3" xfId="721"/>
    <cellStyle name="Normal 7 2 2 3" xfId="722"/>
    <cellStyle name="Normal 7 2 2 3 2" xfId="723"/>
    <cellStyle name="Normal 7 2 2 4" xfId="724"/>
    <cellStyle name="Normal 7 2 3" xfId="725"/>
    <cellStyle name="Normal 7 2 3 2" xfId="726"/>
    <cellStyle name="Normal 7 2 3 2 2" xfId="727"/>
    <cellStyle name="Normal 7 2 3 3" xfId="728"/>
    <cellStyle name="Normal 7 2 4" xfId="729"/>
    <cellStyle name="Normal 7 2 4 2" xfId="730"/>
    <cellStyle name="Normal 7 2 5" xfId="731"/>
    <cellStyle name="Normal 7 2 5 2" xfId="732"/>
    <cellStyle name="Normal 7 2 6" xfId="733"/>
    <cellStyle name="Normal 7 3" xfId="734"/>
    <cellStyle name="Normal 7 3 2" xfId="735"/>
    <cellStyle name="Normal 7 3 2 2" xfId="736"/>
    <cellStyle name="Normal 7 3 2 2 2" xfId="737"/>
    <cellStyle name="Normal 7 3 2 3" xfId="738"/>
    <cellStyle name="Normal 7 3 3" xfId="739"/>
    <cellStyle name="Normal 7 3 3 2" xfId="740"/>
    <cellStyle name="Normal 7 3 4" xfId="741"/>
    <cellStyle name="Normal 7 4" xfId="742"/>
    <cellStyle name="Normal 7 4 2" xfId="743"/>
    <cellStyle name="Normal 7 4 2 2" xfId="744"/>
    <cellStyle name="Normal 7 4 3" xfId="745"/>
    <cellStyle name="Normal 7 5" xfId="746"/>
    <cellStyle name="Normal 7 5 2" xfId="747"/>
    <cellStyle name="Normal 7 6" xfId="748"/>
    <cellStyle name="Normal 7 7" xfId="749"/>
    <cellStyle name="Normal 7 8" xfId="750"/>
    <cellStyle name="Normal 8" xfId="751"/>
    <cellStyle name="Normal 8 2" xfId="752"/>
    <cellStyle name="Normal 8 3" xfId="753"/>
    <cellStyle name="Normal 9" xfId="754"/>
    <cellStyle name="Normal 9 2" xfId="755"/>
    <cellStyle name="Normal GHG Numbers (0.00)" xfId="27"/>
    <cellStyle name="Normal GHG Numbers (0.00) 2" xfId="756"/>
    <cellStyle name="Normal GHG Numbers (0.00) 3" xfId="757"/>
    <cellStyle name="Normal GHG Numbers (0.00) 3 2" xfId="758"/>
    <cellStyle name="Normal GHG Numbers (0.00) 3 2 2" xfId="759"/>
    <cellStyle name="Normal GHG Numbers (0.00) 3 2 2 2" xfId="760"/>
    <cellStyle name="Normal GHG Numbers (0.00) 3 2 3" xfId="761"/>
    <cellStyle name="Normal GHG Numbers (0.00) 3 3" xfId="762"/>
    <cellStyle name="Normal GHG Numbers (0.00) 3 3 2" xfId="763"/>
    <cellStyle name="Normal GHG Numbers (0.00) 3 3 2 2" xfId="764"/>
    <cellStyle name="Normal GHG Numbers (0.00) 3 3 3" xfId="765"/>
    <cellStyle name="Normal GHG Numbers (0.00) 3 3 3 2" xfId="766"/>
    <cellStyle name="Normal GHG Numbers (0.00) 3 3 4" xfId="767"/>
    <cellStyle name="Normal GHG Numbers (0.00) 3 3 4 2" xfId="768"/>
    <cellStyle name="Normal GHG Numbers (0.00) 3 4" xfId="769"/>
    <cellStyle name="Normal GHG Textfiels Bold" xfId="28"/>
    <cellStyle name="Normal GHG Textfiels Bold 2" xfId="29"/>
    <cellStyle name="Normal GHG Textfiels Bold 3" xfId="770"/>
    <cellStyle name="Normal GHG Textfiels Bold 3 2" xfId="771"/>
    <cellStyle name="Normal GHG Textfiels Bold 3 2 2" xfId="772"/>
    <cellStyle name="Normal GHG Textfiels Bold 3 2 2 2" xfId="773"/>
    <cellStyle name="Normal GHG Textfiels Bold 3 2 3" xfId="774"/>
    <cellStyle name="Normal GHG Textfiels Bold 3 3" xfId="775"/>
    <cellStyle name="Normal GHG Textfiels Bold 3 3 2" xfId="776"/>
    <cellStyle name="Normal GHG Textfiels Bold 3 3 2 2" xfId="777"/>
    <cellStyle name="Normal GHG Textfiels Bold 3 3 3" xfId="778"/>
    <cellStyle name="Normal GHG Textfiels Bold 3 3 3 2" xfId="779"/>
    <cellStyle name="Normal GHG Textfiels Bold 3 3 4" xfId="780"/>
    <cellStyle name="Normal GHG Textfiels Bold 3 3 4 2" xfId="781"/>
    <cellStyle name="Normal GHG whole table" xfId="30"/>
    <cellStyle name="Normal GHG whole table 2" xfId="782"/>
    <cellStyle name="Normal GHG whole table 2 2" xfId="783"/>
    <cellStyle name="Normal GHG whole table 2 2 2" xfId="784"/>
    <cellStyle name="Normal GHG whole table 2 3" xfId="785"/>
    <cellStyle name="Normal GHG whole table 3" xfId="786"/>
    <cellStyle name="Normal GHG whole table 3 2" xfId="787"/>
    <cellStyle name="Normal GHG whole table 3 2 2" xfId="788"/>
    <cellStyle name="Normal GHG whole table 3 3" xfId="789"/>
    <cellStyle name="Normal GHG whole table 3 3 2" xfId="790"/>
    <cellStyle name="Normal GHG whole table 3 4" xfId="791"/>
    <cellStyle name="Normal GHG whole table 3 4 2" xfId="792"/>
    <cellStyle name="Normal GHG whole table 4" xfId="793"/>
    <cellStyle name="Normal GHG-Shade" xfId="31"/>
    <cellStyle name="Normal GHG-Shade 2" xfId="794"/>
    <cellStyle name="Normal GHG-Shade 2 2" xfId="795"/>
    <cellStyle name="Normal GHG-Shade 2 3" xfId="796"/>
    <cellStyle name="Normal GHG-Shade 2 4" xfId="797"/>
    <cellStyle name="Normal GHG-Shade 2 5" xfId="798"/>
    <cellStyle name="Normal GHG-Shade 3" xfId="799"/>
    <cellStyle name="Normal GHG-Shade 3 2" xfId="800"/>
    <cellStyle name="Normal GHG-Shade 4" xfId="801"/>
    <cellStyle name="Normal GHG-Shade 4 2" xfId="802"/>
    <cellStyle name="Normal_AFOLU_worksheetsv02" xfId="803"/>
    <cellStyle name="Normál_Munka1" xfId="804"/>
    <cellStyle name="Normal_Sheet3 2" xfId="805"/>
    <cellStyle name="Note 2" xfId="806"/>
    <cellStyle name="Note 2 2" xfId="807"/>
    <cellStyle name="Note 2 2 2" xfId="808"/>
    <cellStyle name="Note 2 3" xfId="809"/>
    <cellStyle name="Note 2 3 2" xfId="810"/>
    <cellStyle name="Note 2 4" xfId="811"/>
    <cellStyle name="Note 2 4 2" xfId="812"/>
    <cellStyle name="Note 2 5" xfId="813"/>
    <cellStyle name="Note 3" xfId="814"/>
    <cellStyle name="Note 3 2" xfId="815"/>
    <cellStyle name="Note 3 2 2" xfId="816"/>
    <cellStyle name="Note 3 3" xfId="817"/>
    <cellStyle name="Note 3 3 2" xfId="818"/>
    <cellStyle name="Note 3 4" xfId="819"/>
    <cellStyle name="Note 3 4 2" xfId="820"/>
    <cellStyle name="Note 3 5" xfId="821"/>
    <cellStyle name="Notiz" xfId="822"/>
    <cellStyle name="Notiz 2" xfId="823"/>
    <cellStyle name="Notiz 2 2" xfId="824"/>
    <cellStyle name="Notiz 3" xfId="825"/>
    <cellStyle name="Notiz 3 2" xfId="826"/>
    <cellStyle name="Notiz 4" xfId="827"/>
    <cellStyle name="Notiz 4 2" xfId="828"/>
    <cellStyle name="Notiz 5" xfId="829"/>
    <cellStyle name="Output 2" xfId="830"/>
    <cellStyle name="Output 2 2" xfId="831"/>
    <cellStyle name="Output 2 2 2" xfId="832"/>
    <cellStyle name="Output 2 3" xfId="833"/>
    <cellStyle name="Output 2 3 2" xfId="834"/>
    <cellStyle name="Output 2 4" xfId="835"/>
    <cellStyle name="Output 3" xfId="836"/>
    <cellStyle name="Output 3 2" xfId="837"/>
    <cellStyle name="Output 3 2 2" xfId="838"/>
    <cellStyle name="Output 3 3" xfId="839"/>
    <cellStyle name="Output 3 3 2" xfId="840"/>
    <cellStyle name="Output 3 4" xfId="841"/>
    <cellStyle name="Pattern" xfId="32"/>
    <cellStyle name="Pattern 2" xfId="842"/>
    <cellStyle name="Pattern 2 2" xfId="843"/>
    <cellStyle name="Pattern 2 2 2" xfId="844"/>
    <cellStyle name="Pattern 2 3" xfId="845"/>
    <cellStyle name="Pattern 3" xfId="846"/>
    <cellStyle name="Pattern 3 2" xfId="847"/>
    <cellStyle name="Pattern 3 2 2" xfId="848"/>
    <cellStyle name="Pattern 3 3" xfId="849"/>
    <cellStyle name="Pattern 3 3 2" xfId="850"/>
    <cellStyle name="Pattern 3 4" xfId="851"/>
    <cellStyle name="Pattern 3 4 2" xfId="852"/>
    <cellStyle name="Percent 2" xfId="853"/>
    <cellStyle name="Percent 2 2" xfId="854"/>
    <cellStyle name="RowLevel_1 2" xfId="855"/>
    <cellStyle name="Schlecht" xfId="856"/>
    <cellStyle name="Shade" xfId="33"/>
    <cellStyle name="Shade 2" xfId="857"/>
    <cellStyle name="Shade 2 2" xfId="858"/>
    <cellStyle name="Shade 2 2 2" xfId="859"/>
    <cellStyle name="Shade 2 2 2 2" xfId="860"/>
    <cellStyle name="Shade 2 2 3" xfId="861"/>
    <cellStyle name="Shade 2 3" xfId="862"/>
    <cellStyle name="Shade 2 3 2" xfId="863"/>
    <cellStyle name="Shade 2 3 2 2" xfId="864"/>
    <cellStyle name="Shade 2 3 3" xfId="865"/>
    <cellStyle name="Shade 2 3 3 2" xfId="866"/>
    <cellStyle name="Shade 2 3 4" xfId="867"/>
    <cellStyle name="Shade 2 3 4 2" xfId="868"/>
    <cellStyle name="Shade 3" xfId="869"/>
    <cellStyle name="Shade 3 2" xfId="870"/>
    <cellStyle name="Shade 3 2 2" xfId="871"/>
    <cellStyle name="Shade 3 3" xfId="872"/>
    <cellStyle name="Shade 4" xfId="873"/>
    <cellStyle name="Shade 4 2" xfId="874"/>
    <cellStyle name="Shade 4 2 2" xfId="875"/>
    <cellStyle name="Shade 4 2 3" xfId="876"/>
    <cellStyle name="Shade 4 3" xfId="877"/>
    <cellStyle name="Shade 4 3 2" xfId="878"/>
    <cellStyle name="Shade 4 4" xfId="879"/>
    <cellStyle name="Shade 4 4 2" xfId="880"/>
    <cellStyle name="Shade 5" xfId="881"/>
    <cellStyle name="Shade_B_border2" xfId="882"/>
    <cellStyle name="Standard 2" xfId="883"/>
    <cellStyle name="Standard 2 2" xfId="884"/>
    <cellStyle name="Standard 2 2 2" xfId="885"/>
    <cellStyle name="Standard 2 3" xfId="886"/>
    <cellStyle name="Title 2" xfId="887"/>
    <cellStyle name="Title 3" xfId="888"/>
    <cellStyle name="Total 2" xfId="889"/>
    <cellStyle name="Total 2 2" xfId="890"/>
    <cellStyle name="Total 2 2 2" xfId="891"/>
    <cellStyle name="Total 2 3" xfId="892"/>
    <cellStyle name="Total 2 3 2" xfId="893"/>
    <cellStyle name="Total 2 4" xfId="894"/>
    <cellStyle name="Total 2 4 2" xfId="895"/>
    <cellStyle name="Total 2 5" xfId="896"/>
    <cellStyle name="Total 3" xfId="897"/>
    <cellStyle name="Total 3 2" xfId="898"/>
    <cellStyle name="Total 3 2 2" xfId="899"/>
    <cellStyle name="Total 3 3" xfId="900"/>
    <cellStyle name="Total 3 3 2" xfId="901"/>
    <cellStyle name="Total 3 4" xfId="902"/>
    <cellStyle name="Total 3 4 2" xfId="903"/>
    <cellStyle name="Total 3 5" xfId="904"/>
    <cellStyle name="Überschrift" xfId="905"/>
    <cellStyle name="Überschrift 1" xfId="906"/>
    <cellStyle name="Überschrift 2" xfId="907"/>
    <cellStyle name="Überschrift 3" xfId="908"/>
    <cellStyle name="Überschrift 4" xfId="909"/>
    <cellStyle name="Verknüpfte Zelle" xfId="910"/>
    <cellStyle name="Warnender Text" xfId="911"/>
    <cellStyle name="Warnender Text 2" xfId="912"/>
    <cellStyle name="Warnender Text 3" xfId="913"/>
    <cellStyle name="Warning Text 2" xfId="914"/>
    <cellStyle name="Warning Text 3" xfId="915"/>
    <cellStyle name="Zelle überprüfen" xfId="916"/>
    <cellStyle name="Гиперссылка" xfId="34"/>
    <cellStyle name="Гиперссылка 2" xfId="917"/>
    <cellStyle name="Гиперссылка 3" xfId="918"/>
    <cellStyle name="Гиперссылка 4" xfId="919"/>
    <cellStyle name="Обычный_2++" xfId="35"/>
    <cellStyle name="パーセント" xfId="56" builtinId="5"/>
    <cellStyle name="パーセント 2" xfId="36"/>
    <cellStyle name="パーセント 3" xfId="37"/>
    <cellStyle name="ハイパーリンク" xfId="59" builtinId="8"/>
    <cellStyle name="桁区切り" xfId="1" builtinId="6"/>
    <cellStyle name="桁区切り 2" xfId="38"/>
    <cellStyle name="桁区切り 2 2" xfId="39"/>
    <cellStyle name="桁区切り 3" xfId="40"/>
    <cellStyle name="桁区切り 4" xfId="41"/>
    <cellStyle name="桁区切り 5" xfId="42"/>
    <cellStyle name="桁区切り 6" xfId="43"/>
    <cellStyle name="桁区切り 7" xfId="921"/>
    <cellStyle name="標準" xfId="0" builtinId="0"/>
    <cellStyle name="標準 2" xfId="44"/>
    <cellStyle name="標準 2 2" xfId="45"/>
    <cellStyle name="標準 2 2 2" xfId="46"/>
    <cellStyle name="標準 2 3" xfId="47"/>
    <cellStyle name="標準 3" xfId="48"/>
    <cellStyle name="標準 3 2" xfId="49"/>
    <cellStyle name="標準 4" xfId="50"/>
    <cellStyle name="標準 5" xfId="51"/>
    <cellStyle name="標準 6" xfId="52"/>
    <cellStyle name="標準 7" xfId="53"/>
    <cellStyle name="標準 8" xfId="61"/>
    <cellStyle name="標準_6C-AD-2006" xfId="57"/>
    <cellStyle name="標準_CH4-2-02" xfId="920"/>
    <cellStyle name="標準_RAvsSA-2006" xfId="58"/>
    <cellStyle name="未定義" xfId="54"/>
    <cellStyle name="未定義 2" xfId="55"/>
  </cellStyles>
  <dxfs count="0"/>
  <tableStyles count="0" defaultTableStyle="TableStyleMedium2" defaultPivotStyle="PivotStyleLight16"/>
  <colors>
    <mruColors>
      <color rgb="FFC0C0C0"/>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io.nies.go.jp/aboutghg/nir/nir-j.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23"/>
  <sheetViews>
    <sheetView tabSelected="1" zoomScaleNormal="100" workbookViewId="0">
      <selection activeCell="E7" sqref="E7"/>
    </sheetView>
  </sheetViews>
  <sheetFormatPr defaultColWidth="18.7109375" defaultRowHeight="12.75" customHeight="1"/>
  <cols>
    <col min="1" max="1" width="3.42578125" style="695" customWidth="1"/>
    <col min="2" max="2" width="22.28515625" style="695" customWidth="1"/>
    <col min="3" max="3" width="26" style="695" customWidth="1"/>
    <col min="4" max="4" width="78.42578125" style="695" customWidth="1"/>
    <col min="5" max="16384" width="18.7109375" style="695"/>
  </cols>
  <sheetData>
    <row r="1" spans="2:4" ht="15"/>
    <row r="2" spans="2:4" ht="18.75">
      <c r="B2" s="696" t="s">
        <v>670</v>
      </c>
      <c r="C2" s="697"/>
      <c r="D2" s="698"/>
    </row>
    <row r="3" spans="2:4" ht="18.75">
      <c r="B3" s="696" t="s">
        <v>678</v>
      </c>
      <c r="C3" s="697"/>
      <c r="D3" s="698"/>
    </row>
    <row r="4" spans="2:4" ht="15.75">
      <c r="B4" s="697"/>
      <c r="C4" s="697"/>
      <c r="D4" s="699">
        <v>43250</v>
      </c>
    </row>
    <row r="5" spans="2:4" ht="15">
      <c r="B5" s="698"/>
      <c r="C5" s="698"/>
      <c r="D5" s="700" t="s">
        <v>652</v>
      </c>
    </row>
    <row r="6" spans="2:4" ht="15">
      <c r="B6" s="698"/>
      <c r="C6" s="698"/>
      <c r="D6" s="701" t="s">
        <v>368</v>
      </c>
    </row>
    <row r="7" spans="2:4" ht="15"/>
    <row r="8" spans="2:4" ht="15">
      <c r="B8" s="710" t="s">
        <v>653</v>
      </c>
      <c r="C8" s="710" t="s">
        <v>654</v>
      </c>
      <c r="D8" s="710" t="s">
        <v>655</v>
      </c>
    </row>
    <row r="9" spans="2:4" ht="15">
      <c r="B9" s="715" t="s">
        <v>691</v>
      </c>
      <c r="C9" s="717" t="s">
        <v>692</v>
      </c>
      <c r="D9" s="716" t="s">
        <v>690</v>
      </c>
    </row>
    <row r="10" spans="2:4" ht="15">
      <c r="B10" s="711" t="s">
        <v>684</v>
      </c>
      <c r="C10" s="703" t="s">
        <v>629</v>
      </c>
      <c r="D10" s="702" t="s">
        <v>656</v>
      </c>
    </row>
    <row r="11" spans="2:4" ht="15">
      <c r="B11" s="704"/>
      <c r="C11" s="703" t="s">
        <v>628</v>
      </c>
      <c r="D11" s="705" t="s">
        <v>657</v>
      </c>
    </row>
    <row r="12" spans="2:4" ht="15">
      <c r="B12" s="711" t="s">
        <v>69</v>
      </c>
      <c r="C12" s="706" t="s">
        <v>630</v>
      </c>
      <c r="D12" s="707" t="s">
        <v>658</v>
      </c>
    </row>
    <row r="13" spans="2:4" ht="16.5">
      <c r="B13" s="704"/>
      <c r="C13" s="703" t="s">
        <v>376</v>
      </c>
      <c r="D13" s="707" t="s">
        <v>659</v>
      </c>
    </row>
    <row r="14" spans="2:4" ht="16.5">
      <c r="B14" s="712" t="s">
        <v>68</v>
      </c>
      <c r="C14" s="703" t="s">
        <v>646</v>
      </c>
      <c r="D14" s="707" t="s">
        <v>660</v>
      </c>
    </row>
    <row r="15" spans="2:4" ht="15">
      <c r="B15" s="712" t="s">
        <v>67</v>
      </c>
      <c r="C15" s="703" t="s">
        <v>647</v>
      </c>
      <c r="D15" s="702" t="s">
        <v>661</v>
      </c>
    </row>
    <row r="16" spans="2:4" ht="15">
      <c r="B16" s="712" t="s">
        <v>66</v>
      </c>
      <c r="C16" s="703" t="s">
        <v>679</v>
      </c>
      <c r="D16" s="702" t="s">
        <v>662</v>
      </c>
    </row>
    <row r="17" spans="2:4" ht="15">
      <c r="B17" s="712" t="s">
        <v>65</v>
      </c>
      <c r="C17" s="703" t="s">
        <v>680</v>
      </c>
      <c r="D17" s="702" t="s">
        <v>663</v>
      </c>
    </row>
    <row r="18" spans="2:4" ht="15">
      <c r="B18" s="712" t="s">
        <v>64</v>
      </c>
      <c r="C18" s="703" t="s">
        <v>648</v>
      </c>
      <c r="D18" s="702" t="s">
        <v>664</v>
      </c>
    </row>
    <row r="19" spans="2:4" ht="15">
      <c r="B19" s="712" t="s">
        <v>685</v>
      </c>
      <c r="C19" s="703" t="s">
        <v>681</v>
      </c>
      <c r="D19" s="702" t="s">
        <v>665</v>
      </c>
    </row>
    <row r="20" spans="2:4" ht="16.5">
      <c r="B20" s="713" t="s">
        <v>686</v>
      </c>
      <c r="C20" s="708" t="s">
        <v>682</v>
      </c>
      <c r="D20" s="707" t="s">
        <v>666</v>
      </c>
    </row>
    <row r="21" spans="2:4" ht="15">
      <c r="B21" s="712" t="s">
        <v>687</v>
      </c>
      <c r="C21" s="703" t="s">
        <v>649</v>
      </c>
      <c r="D21" s="707" t="s">
        <v>667</v>
      </c>
    </row>
    <row r="22" spans="2:4" ht="15">
      <c r="B22" s="712" t="s">
        <v>688</v>
      </c>
      <c r="C22" s="703" t="s">
        <v>650</v>
      </c>
      <c r="D22" s="707" t="s">
        <v>668</v>
      </c>
    </row>
    <row r="23" spans="2:4" ht="45">
      <c r="B23" s="712" t="s">
        <v>689</v>
      </c>
      <c r="C23" s="709" t="s">
        <v>683</v>
      </c>
      <c r="D23" s="707" t="s">
        <v>669</v>
      </c>
    </row>
  </sheetData>
  <phoneticPr fontId="3"/>
  <hyperlinks>
    <hyperlink ref="D6" r:id="rId1"/>
    <hyperlink ref="B10" location="NIR3章排出量_1A_J!A1" display="NIR3章排出量_1A_J"/>
    <hyperlink ref="B12" location="'RASA(summary)'!A1" display="RASA(summary)"/>
    <hyperlink ref="B14" location="'RASA(detail)'!A1" display="RASA(detail)"/>
    <hyperlink ref="B15" location="CEF!A1" display="CEF"/>
    <hyperlink ref="B16" location="BFG_TGEF!A1" display="BFG_TGEF"/>
    <hyperlink ref="B17" location="AD_Trend!A1" display="AD_Trend"/>
    <hyperlink ref="B18" location="GCV!A1" display="GCV"/>
    <hyperlink ref="B19" location="NIR3章エネ起!A1" display="NIR3章エネ起"/>
    <hyperlink ref="B20" location="NIR_3章運輸!A1" display="NIR_3章運輸"/>
    <hyperlink ref="B21" location="廃棄物エネ利用!A1" display="廃棄物エネ利用"/>
    <hyperlink ref="B22" location="NIR3章排出量_1B!A1" display="NIR3章排出量_1B"/>
    <hyperlink ref="B23" location="NIR3章_漏出!A1" display="NIR3章_漏出"/>
  </hyperlinks>
  <pageMargins left="0.43307086614173229" right="3.937007874015748E-2" top="0.74803149606299213" bottom="0.74803149606299213" header="0.31496062992125984" footer="0.31496062992125984"/>
  <pageSetup paperSize="9" scale="80" orientation="portrait" r:id="rId2"/>
  <ignoredErrors>
    <ignoredError sqref="C10:C15 C18 C21:C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I173"/>
  <sheetViews>
    <sheetView showGridLines="0" zoomScaleNormal="100" workbookViewId="0">
      <pane xSplit="7" topLeftCell="H1" activePane="topRight" state="frozen"/>
      <selection activeCell="C1" sqref="A1:C1048576"/>
      <selection pane="topRight" activeCell="K26" sqref="K26"/>
    </sheetView>
  </sheetViews>
  <sheetFormatPr defaultColWidth="4.140625" defaultRowHeight="13.5" customHeight="1"/>
  <cols>
    <col min="1" max="1" width="3.5703125" style="29" customWidth="1"/>
    <col min="2" max="2" width="3.5703125" style="33" customWidth="1"/>
    <col min="3" max="3" width="3.5703125" style="32" customWidth="1"/>
    <col min="4" max="4" width="9.85546875" style="29" customWidth="1"/>
    <col min="5" max="5" width="11" style="29" customWidth="1"/>
    <col min="6" max="6" width="10.140625" style="29" customWidth="1"/>
    <col min="7" max="7" width="9.28515625" style="29" customWidth="1"/>
    <col min="8" max="34" width="7.85546875" style="29" customWidth="1"/>
    <col min="35" max="16384" width="4.140625" style="29"/>
  </cols>
  <sheetData>
    <row r="4" spans="2:34" ht="13.5" customHeight="1">
      <c r="B4" s="528" t="s">
        <v>533</v>
      </c>
      <c r="C4" s="529">
        <v>34</v>
      </c>
      <c r="D4" s="530" t="s">
        <v>631</v>
      </c>
      <c r="E4" s="324"/>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row>
    <row r="5" spans="2:34" ht="13.5" customHeight="1">
      <c r="B5" s="528"/>
      <c r="D5" s="532" t="s">
        <v>534</v>
      </c>
      <c r="E5" s="533"/>
      <c r="F5" s="534"/>
      <c r="G5" s="535" t="s">
        <v>109</v>
      </c>
      <c r="H5" s="536">
        <v>1990</v>
      </c>
      <c r="I5" s="536">
        <f t="shared" ref="I5:AH5" si="0">H5+1</f>
        <v>1991</v>
      </c>
      <c r="J5" s="536">
        <f t="shared" si="0"/>
        <v>1992</v>
      </c>
      <c r="K5" s="536">
        <f t="shared" si="0"/>
        <v>1993</v>
      </c>
      <c r="L5" s="536">
        <f t="shared" si="0"/>
        <v>1994</v>
      </c>
      <c r="M5" s="536">
        <f t="shared" si="0"/>
        <v>1995</v>
      </c>
      <c r="N5" s="536">
        <f t="shared" si="0"/>
        <v>1996</v>
      </c>
      <c r="O5" s="536">
        <f t="shared" si="0"/>
        <v>1997</v>
      </c>
      <c r="P5" s="536">
        <f t="shared" si="0"/>
        <v>1998</v>
      </c>
      <c r="Q5" s="536">
        <f t="shared" si="0"/>
        <v>1999</v>
      </c>
      <c r="R5" s="536">
        <f t="shared" si="0"/>
        <v>2000</v>
      </c>
      <c r="S5" s="536">
        <f t="shared" si="0"/>
        <v>2001</v>
      </c>
      <c r="T5" s="536">
        <f t="shared" si="0"/>
        <v>2002</v>
      </c>
      <c r="U5" s="536">
        <f t="shared" si="0"/>
        <v>2003</v>
      </c>
      <c r="V5" s="536">
        <f t="shared" si="0"/>
        <v>2004</v>
      </c>
      <c r="W5" s="536">
        <f t="shared" si="0"/>
        <v>2005</v>
      </c>
      <c r="X5" s="536">
        <f t="shared" si="0"/>
        <v>2006</v>
      </c>
      <c r="Y5" s="536">
        <f t="shared" si="0"/>
        <v>2007</v>
      </c>
      <c r="Z5" s="536">
        <f t="shared" si="0"/>
        <v>2008</v>
      </c>
      <c r="AA5" s="536">
        <f t="shared" si="0"/>
        <v>2009</v>
      </c>
      <c r="AB5" s="536">
        <f t="shared" si="0"/>
        <v>2010</v>
      </c>
      <c r="AC5" s="536">
        <f t="shared" si="0"/>
        <v>2011</v>
      </c>
      <c r="AD5" s="536">
        <f t="shared" si="0"/>
        <v>2012</v>
      </c>
      <c r="AE5" s="536">
        <f t="shared" si="0"/>
        <v>2013</v>
      </c>
      <c r="AF5" s="536">
        <f t="shared" si="0"/>
        <v>2014</v>
      </c>
      <c r="AG5" s="536">
        <f t="shared" si="0"/>
        <v>2015</v>
      </c>
      <c r="AH5" s="536">
        <f t="shared" si="0"/>
        <v>2016</v>
      </c>
    </row>
    <row r="6" spans="2:34" ht="13.5" customHeight="1">
      <c r="B6" s="528"/>
      <c r="D6" s="537" t="s">
        <v>535</v>
      </c>
      <c r="E6" s="538"/>
      <c r="F6" s="539"/>
      <c r="G6" s="540" t="s">
        <v>536</v>
      </c>
      <c r="H6" s="544">
        <v>669.25900000000001</v>
      </c>
      <c r="I6" s="544">
        <v>685.41899999999998</v>
      </c>
      <c r="J6" s="544">
        <v>705.63</v>
      </c>
      <c r="K6" s="544">
        <v>710.06700000000001</v>
      </c>
      <c r="L6" s="544">
        <v>753.78899999999999</v>
      </c>
      <c r="M6" s="544">
        <v>783.00400000000002</v>
      </c>
      <c r="N6" s="544">
        <v>807.577</v>
      </c>
      <c r="O6" s="544">
        <v>826.09900000000005</v>
      </c>
      <c r="P6" s="544">
        <v>856.1</v>
      </c>
      <c r="Q6" s="544">
        <v>855.35</v>
      </c>
      <c r="R6" s="544">
        <v>864.54200000000003</v>
      </c>
      <c r="S6" s="544">
        <v>867.25199999999995</v>
      </c>
      <c r="T6" s="544">
        <v>874.58699999999999</v>
      </c>
      <c r="U6" s="544">
        <v>887.72400000000005</v>
      </c>
      <c r="V6" s="544">
        <v>884.33</v>
      </c>
      <c r="W6" s="544">
        <v>894.79</v>
      </c>
      <c r="X6" s="544">
        <v>924.93200000000002</v>
      </c>
      <c r="Y6" s="544">
        <v>920.20500000000004</v>
      </c>
      <c r="Z6" s="544">
        <v>900.375</v>
      </c>
      <c r="AA6" s="544">
        <v>891.84100000000001</v>
      </c>
      <c r="AB6" s="544">
        <v>881.92499999999995</v>
      </c>
      <c r="AC6" s="544">
        <v>882.40899999999999</v>
      </c>
      <c r="AD6" s="544">
        <v>938.41600000000005</v>
      </c>
      <c r="AE6" s="544">
        <v>992.64700000000005</v>
      </c>
      <c r="AF6" s="544">
        <v>1005.957</v>
      </c>
      <c r="AG6" s="544">
        <v>996.83399999999995</v>
      </c>
      <c r="AH6" s="544">
        <v>994.21600000000001</v>
      </c>
    </row>
    <row r="7" spans="2:34" ht="13.5" customHeight="1">
      <c r="B7" s="528"/>
      <c r="D7" s="541" t="s">
        <v>537</v>
      </c>
      <c r="E7" s="542"/>
      <c r="F7" s="543"/>
      <c r="G7" s="540" t="s">
        <v>538</v>
      </c>
      <c r="H7" s="544">
        <v>1621.3099745192605</v>
      </c>
      <c r="I7" s="544">
        <v>1810.9136409148284</v>
      </c>
      <c r="J7" s="544">
        <v>1959.3458538802256</v>
      </c>
      <c r="K7" s="544">
        <v>2133.6236885211374</v>
      </c>
      <c r="L7" s="544">
        <v>2279.1301057332048</v>
      </c>
      <c r="M7" s="544">
        <v>2424.7940694551421</v>
      </c>
      <c r="N7" s="544">
        <v>2351.2661854414227</v>
      </c>
      <c r="O7" s="544">
        <v>2637.4875783237685</v>
      </c>
      <c r="P7" s="544">
        <v>2748.8534654236091</v>
      </c>
      <c r="Q7" s="544">
        <v>2711.8971492233195</v>
      </c>
      <c r="R7" s="544">
        <v>2742.2908485740654</v>
      </c>
      <c r="S7" s="544">
        <v>2764.0707777777779</v>
      </c>
      <c r="T7" s="544">
        <v>2894.9907863247872</v>
      </c>
      <c r="U7" s="544">
        <v>3090.4570384615381</v>
      </c>
      <c r="V7" s="544">
        <v>2924.9140641025638</v>
      </c>
      <c r="W7" s="544">
        <v>3030.9865555555557</v>
      </c>
      <c r="X7" s="544">
        <v>3147.4183119658119</v>
      </c>
      <c r="Y7" s="544">
        <v>2983.5462820512812</v>
      </c>
      <c r="Z7" s="544">
        <v>2944.7783888888889</v>
      </c>
      <c r="AA7" s="544">
        <v>2791.3974273504273</v>
      </c>
      <c r="AB7" s="544">
        <v>2629.1667649572646</v>
      </c>
      <c r="AC7" s="544">
        <v>2588.7872649572655</v>
      </c>
      <c r="AD7" s="544">
        <v>2757.7636153846152</v>
      </c>
      <c r="AE7" s="544">
        <v>2933.169162393162</v>
      </c>
      <c r="AF7" s="544">
        <v>2980.9659358974359</v>
      </c>
      <c r="AG7" s="544">
        <v>2939.8410854700855</v>
      </c>
      <c r="AH7" s="544">
        <v>3071.712658119658</v>
      </c>
    </row>
    <row r="8" spans="2:34" ht="13.5" customHeight="1">
      <c r="B8" s="528"/>
      <c r="D8" s="541" t="s">
        <v>539</v>
      </c>
      <c r="E8" s="542"/>
      <c r="F8" s="543"/>
      <c r="G8" s="540" t="s">
        <v>540</v>
      </c>
      <c r="H8" s="545">
        <v>5.3449999999999998</v>
      </c>
      <c r="I8" s="545">
        <v>8.6069999999999993</v>
      </c>
      <c r="J8" s="545">
        <v>5.891</v>
      </c>
      <c r="K8" s="545">
        <v>5.6769999999999996</v>
      </c>
      <c r="L8" s="545">
        <v>5.3760000000000003</v>
      </c>
      <c r="M8" s="545">
        <v>6.0289999999999999</v>
      </c>
      <c r="N8" s="545">
        <v>6.2309999999999999</v>
      </c>
      <c r="O8" s="545">
        <v>12.345000000000001</v>
      </c>
      <c r="P8" s="545">
        <v>4.7300000000000004</v>
      </c>
      <c r="Q8" s="545">
        <v>4.3979999999999997</v>
      </c>
      <c r="R8" s="545">
        <v>4.2869999999999999</v>
      </c>
      <c r="S8" s="545">
        <v>7.3129999999999997</v>
      </c>
      <c r="T8" s="545">
        <v>12.148</v>
      </c>
      <c r="U8" s="545">
        <v>16.466000000000001</v>
      </c>
      <c r="V8" s="545">
        <v>10.379</v>
      </c>
      <c r="W8" s="545">
        <v>7.661999999999999</v>
      </c>
      <c r="X8" s="545">
        <v>8.157</v>
      </c>
      <c r="Y8" s="545">
        <v>4.1840000000000002</v>
      </c>
      <c r="Z8" s="545">
        <v>2.7729999999999997</v>
      </c>
      <c r="AA8" s="545">
        <v>2.3580000000000001</v>
      </c>
      <c r="AB8" s="545">
        <v>1.8820000000000001</v>
      </c>
      <c r="AC8" s="545">
        <v>1.6600000000000001</v>
      </c>
      <c r="AD8" s="545">
        <v>1.907</v>
      </c>
      <c r="AE8" s="545">
        <v>1.8680000000000001</v>
      </c>
      <c r="AF8" s="545">
        <v>1.746</v>
      </c>
      <c r="AG8" s="545">
        <v>1.6959999999999997</v>
      </c>
      <c r="AH8" s="545">
        <v>1.6800000000000002</v>
      </c>
    </row>
    <row r="9" spans="2:34" ht="13.5" customHeight="1">
      <c r="B9" s="52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row>
    <row r="10" spans="2:34" ht="13.5" customHeight="1">
      <c r="B10" s="52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row>
    <row r="11" spans="2:34" ht="13.5" customHeight="1">
      <c r="B11" s="528" t="s">
        <v>533</v>
      </c>
      <c r="C11" s="529">
        <f>C4+1</f>
        <v>35</v>
      </c>
      <c r="D11" s="530" t="s">
        <v>541</v>
      </c>
      <c r="E11" s="530"/>
      <c r="F11" s="518"/>
      <c r="G11" s="518"/>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row>
    <row r="12" spans="2:34" ht="13.5" customHeight="1">
      <c r="B12" s="528"/>
      <c r="D12" s="546" t="s">
        <v>542</v>
      </c>
      <c r="E12" s="547"/>
      <c r="F12" s="547"/>
      <c r="G12" s="548"/>
      <c r="H12" s="627"/>
      <c r="I12" s="628"/>
      <c r="J12" s="628"/>
      <c r="K12" s="628"/>
      <c r="L12" s="628"/>
      <c r="M12" s="628"/>
      <c r="N12" s="628"/>
      <c r="O12" s="628"/>
      <c r="P12" s="628"/>
      <c r="Q12" s="628"/>
      <c r="R12" s="629"/>
      <c r="S12" s="536">
        <v>2001</v>
      </c>
      <c r="T12" s="536">
        <f t="shared" ref="T12:AH12" si="1">S12+1</f>
        <v>2002</v>
      </c>
      <c r="U12" s="536">
        <f t="shared" si="1"/>
        <v>2003</v>
      </c>
      <c r="V12" s="536">
        <f t="shared" si="1"/>
        <v>2004</v>
      </c>
      <c r="W12" s="536">
        <f t="shared" si="1"/>
        <v>2005</v>
      </c>
      <c r="X12" s="536">
        <f t="shared" si="1"/>
        <v>2006</v>
      </c>
      <c r="Y12" s="536">
        <f t="shared" si="1"/>
        <v>2007</v>
      </c>
      <c r="Z12" s="536">
        <f t="shared" si="1"/>
        <v>2008</v>
      </c>
      <c r="AA12" s="536">
        <f t="shared" si="1"/>
        <v>2009</v>
      </c>
      <c r="AB12" s="536">
        <f t="shared" si="1"/>
        <v>2010</v>
      </c>
      <c r="AC12" s="536">
        <f t="shared" si="1"/>
        <v>2011</v>
      </c>
      <c r="AD12" s="536">
        <f t="shared" si="1"/>
        <v>2012</v>
      </c>
      <c r="AE12" s="536">
        <f t="shared" si="1"/>
        <v>2013</v>
      </c>
      <c r="AF12" s="536">
        <f t="shared" si="1"/>
        <v>2014</v>
      </c>
      <c r="AG12" s="536">
        <f t="shared" si="1"/>
        <v>2015</v>
      </c>
      <c r="AH12" s="536">
        <f t="shared" si="1"/>
        <v>2016</v>
      </c>
    </row>
    <row r="13" spans="2:34" ht="13.5" customHeight="1">
      <c r="B13" s="528"/>
      <c r="D13" s="541" t="s">
        <v>543</v>
      </c>
      <c r="E13" s="542"/>
      <c r="F13" s="542"/>
      <c r="G13" s="543"/>
      <c r="H13" s="630"/>
      <c r="I13" s="631"/>
      <c r="J13" s="631"/>
      <c r="K13" s="631"/>
      <c r="L13" s="631"/>
      <c r="M13" s="631"/>
      <c r="N13" s="631"/>
      <c r="O13" s="631"/>
      <c r="P13" s="631"/>
      <c r="Q13" s="631"/>
      <c r="R13" s="632"/>
      <c r="S13" s="549">
        <v>123.292</v>
      </c>
      <c r="T13" s="549">
        <v>114.883</v>
      </c>
      <c r="U13" s="549">
        <v>75.619</v>
      </c>
      <c r="V13" s="549">
        <v>104.953</v>
      </c>
      <c r="W13" s="550">
        <v>103.446</v>
      </c>
      <c r="X13" s="550">
        <v>107.52800000000001</v>
      </c>
      <c r="Y13" s="550">
        <v>109.017</v>
      </c>
      <c r="Z13" s="550">
        <v>90.578000000000003</v>
      </c>
      <c r="AA13" s="550">
        <v>89.671000000000006</v>
      </c>
      <c r="AB13" s="550">
        <v>84.162999999999997</v>
      </c>
      <c r="AC13" s="550">
        <v>129.596</v>
      </c>
      <c r="AD13" s="550">
        <v>129.26499999999999</v>
      </c>
      <c r="AE13" s="550">
        <v>131.428</v>
      </c>
      <c r="AF13" s="550">
        <v>131.68199999999999</v>
      </c>
      <c r="AG13" s="550">
        <v>79.52</v>
      </c>
      <c r="AH13" s="550">
        <v>68.272999999999996</v>
      </c>
    </row>
    <row r="14" spans="2:34" ht="13.5" customHeight="1">
      <c r="B14" s="528"/>
      <c r="D14" s="541" t="s">
        <v>544</v>
      </c>
      <c r="E14" s="542"/>
      <c r="F14" s="542"/>
      <c r="G14" s="543"/>
      <c r="H14" s="630"/>
      <c r="I14" s="631"/>
      <c r="J14" s="631"/>
      <c r="K14" s="631"/>
      <c r="L14" s="631"/>
      <c r="M14" s="631"/>
      <c r="N14" s="631"/>
      <c r="O14" s="631"/>
      <c r="P14" s="631"/>
      <c r="Q14" s="631"/>
      <c r="R14" s="632"/>
      <c r="S14" s="550">
        <v>0</v>
      </c>
      <c r="T14" s="550">
        <v>0</v>
      </c>
      <c r="U14" s="550">
        <v>0</v>
      </c>
      <c r="V14" s="550">
        <v>0</v>
      </c>
      <c r="W14" s="550">
        <v>0</v>
      </c>
      <c r="X14" s="550">
        <v>0</v>
      </c>
      <c r="Y14" s="551">
        <v>3.9129999999999998</v>
      </c>
      <c r="Z14" s="550">
        <v>32.604999999999997</v>
      </c>
      <c r="AA14" s="550">
        <v>59.02</v>
      </c>
      <c r="AB14" s="550">
        <v>96.631</v>
      </c>
      <c r="AC14" s="550">
        <v>88.933000000000007</v>
      </c>
      <c r="AD14" s="550">
        <v>96.685000000000002</v>
      </c>
      <c r="AE14" s="550">
        <v>117.789</v>
      </c>
      <c r="AF14" s="550">
        <v>129.60300000000001</v>
      </c>
      <c r="AG14" s="550">
        <v>165.98699999999999</v>
      </c>
      <c r="AH14" s="550">
        <v>165.31200000000001</v>
      </c>
    </row>
    <row r="15" spans="2:34" ht="13.5" customHeight="1">
      <c r="B15" s="528"/>
      <c r="D15" s="541" t="s">
        <v>545</v>
      </c>
      <c r="E15" s="542"/>
      <c r="F15" s="542"/>
      <c r="G15" s="543"/>
      <c r="H15" s="630"/>
      <c r="I15" s="631"/>
      <c r="J15" s="631"/>
      <c r="K15" s="631"/>
      <c r="L15" s="631"/>
      <c r="M15" s="631"/>
      <c r="N15" s="631"/>
      <c r="O15" s="631"/>
      <c r="P15" s="631"/>
      <c r="Q15" s="631"/>
      <c r="R15" s="632"/>
      <c r="S15" s="549">
        <v>42.947000000000003</v>
      </c>
      <c r="T15" s="549">
        <v>46.017000000000003</v>
      </c>
      <c r="U15" s="549">
        <v>31.564</v>
      </c>
      <c r="V15" s="549">
        <v>33.601999999999997</v>
      </c>
      <c r="W15" s="550">
        <v>29.643999999999998</v>
      </c>
      <c r="X15" s="550">
        <v>29.957000000000001</v>
      </c>
      <c r="Y15" s="550">
        <v>26.725000000000001</v>
      </c>
      <c r="Z15" s="551">
        <v>5.7190000000000003</v>
      </c>
      <c r="AA15" s="551">
        <v>2.4470000000000001</v>
      </c>
      <c r="AB15" s="551">
        <v>2.5739999999999998</v>
      </c>
      <c r="AC15" s="551">
        <v>2.105</v>
      </c>
      <c r="AD15" s="552">
        <v>0.56799999999999995</v>
      </c>
      <c r="AE15" s="551">
        <v>1.246</v>
      </c>
      <c r="AF15" s="551">
        <v>0</v>
      </c>
      <c r="AG15" s="552">
        <v>0.80300000000000005</v>
      </c>
      <c r="AH15" s="552">
        <v>0.77400000000000002</v>
      </c>
    </row>
    <row r="16" spans="2:34" ht="13.5" customHeight="1">
      <c r="B16" s="528"/>
      <c r="D16" s="541" t="s">
        <v>546</v>
      </c>
      <c r="E16" s="542"/>
      <c r="F16" s="542"/>
      <c r="G16" s="543"/>
      <c r="H16" s="630"/>
      <c r="I16" s="631"/>
      <c r="J16" s="631"/>
      <c r="K16" s="631"/>
      <c r="L16" s="631"/>
      <c r="M16" s="631"/>
      <c r="N16" s="631"/>
      <c r="O16" s="631"/>
      <c r="P16" s="631"/>
      <c r="Q16" s="631"/>
      <c r="R16" s="632"/>
      <c r="S16" s="549">
        <v>55.841999999999999</v>
      </c>
      <c r="T16" s="549">
        <v>66.084999999999994</v>
      </c>
      <c r="U16" s="549">
        <v>58.543999999999997</v>
      </c>
      <c r="V16" s="549">
        <v>58.844000000000001</v>
      </c>
      <c r="W16" s="550">
        <v>53.573</v>
      </c>
      <c r="X16" s="550">
        <v>55.723999999999997</v>
      </c>
      <c r="Y16" s="550">
        <v>62.012999999999998</v>
      </c>
      <c r="Z16" s="550">
        <v>41.29</v>
      </c>
      <c r="AA16" s="550">
        <v>35.622999999999998</v>
      </c>
      <c r="AB16" s="550">
        <v>22.254000000000001</v>
      </c>
      <c r="AC16" s="550">
        <v>14.829000000000001</v>
      </c>
      <c r="AD16" s="550">
        <v>15.994999999999999</v>
      </c>
      <c r="AE16" s="550">
        <v>13.672000000000001</v>
      </c>
      <c r="AF16" s="551">
        <v>7.952</v>
      </c>
      <c r="AG16" s="551">
        <v>5.1449999999999996</v>
      </c>
      <c r="AH16" s="551">
        <v>6.5119999999999996</v>
      </c>
    </row>
    <row r="17" spans="2:34" ht="13.5" customHeight="1">
      <c r="B17" s="528"/>
      <c r="D17" s="541" t="s">
        <v>547</v>
      </c>
      <c r="E17" s="542"/>
      <c r="F17" s="542"/>
      <c r="G17" s="543"/>
      <c r="H17" s="630"/>
      <c r="I17" s="631"/>
      <c r="J17" s="631"/>
      <c r="K17" s="631"/>
      <c r="L17" s="631"/>
      <c r="M17" s="631"/>
      <c r="N17" s="631"/>
      <c r="O17" s="631"/>
      <c r="P17" s="631"/>
      <c r="Q17" s="631"/>
      <c r="R17" s="632"/>
      <c r="S17" s="549">
        <v>146.47200000000001</v>
      </c>
      <c r="T17" s="549">
        <v>121.563</v>
      </c>
      <c r="U17" s="549">
        <v>104.922</v>
      </c>
      <c r="V17" s="549">
        <v>104.199</v>
      </c>
      <c r="W17" s="550">
        <v>102.51</v>
      </c>
      <c r="X17" s="550">
        <v>77.063999999999993</v>
      </c>
      <c r="Y17" s="550">
        <v>78.605999999999995</v>
      </c>
      <c r="Z17" s="550">
        <v>77.254999999999995</v>
      </c>
      <c r="AA17" s="550">
        <v>102.084</v>
      </c>
      <c r="AB17" s="550">
        <v>100.696</v>
      </c>
      <c r="AC17" s="550">
        <v>104.55</v>
      </c>
      <c r="AD17" s="550">
        <v>95.43</v>
      </c>
      <c r="AE17" s="550">
        <v>87.126000000000005</v>
      </c>
      <c r="AF17" s="550">
        <v>79.492000000000004</v>
      </c>
      <c r="AG17" s="550">
        <v>75.468999999999994</v>
      </c>
      <c r="AH17" s="550">
        <v>73.385999999999996</v>
      </c>
    </row>
    <row r="18" spans="2:34" ht="13.5" customHeight="1">
      <c r="B18" s="528"/>
      <c r="D18" s="541" t="s">
        <v>548</v>
      </c>
      <c r="E18" s="542"/>
      <c r="F18" s="542"/>
      <c r="G18" s="543"/>
      <c r="H18" s="630"/>
      <c r="I18" s="631"/>
      <c r="J18" s="631"/>
      <c r="K18" s="631"/>
      <c r="L18" s="631"/>
      <c r="M18" s="631"/>
      <c r="N18" s="631"/>
      <c r="O18" s="631"/>
      <c r="P18" s="631"/>
      <c r="Q18" s="631"/>
      <c r="R18" s="632"/>
      <c r="S18" s="549">
        <v>68.760000000000005</v>
      </c>
      <c r="T18" s="549">
        <v>63.872999999999998</v>
      </c>
      <c r="U18" s="549">
        <v>73.813999999999993</v>
      </c>
      <c r="V18" s="549">
        <v>69.766000000000005</v>
      </c>
      <c r="W18" s="550">
        <v>75.944000000000003</v>
      </c>
      <c r="X18" s="550">
        <v>80.844999999999999</v>
      </c>
      <c r="Y18" s="550">
        <v>88.748000000000005</v>
      </c>
      <c r="Z18" s="550">
        <v>90.707999999999998</v>
      </c>
      <c r="AA18" s="550">
        <v>87.046999999999997</v>
      </c>
      <c r="AB18" s="550">
        <v>89.320999999999998</v>
      </c>
      <c r="AC18" s="550">
        <v>86.308000000000007</v>
      </c>
      <c r="AD18" s="550">
        <v>90.599000000000004</v>
      </c>
      <c r="AE18" s="550">
        <v>92.575999999999993</v>
      </c>
      <c r="AF18" s="550">
        <v>86.972999999999999</v>
      </c>
      <c r="AG18" s="550">
        <v>77.597999999999999</v>
      </c>
      <c r="AH18" s="550">
        <v>73.915999999999997</v>
      </c>
    </row>
    <row r="19" spans="2:34" ht="13.5" customHeight="1">
      <c r="B19" s="528"/>
      <c r="D19" s="541" t="s">
        <v>549</v>
      </c>
      <c r="E19" s="542"/>
      <c r="F19" s="542"/>
      <c r="G19" s="543"/>
      <c r="H19" s="633"/>
      <c r="I19" s="634"/>
      <c r="J19" s="634"/>
      <c r="K19" s="634"/>
      <c r="L19" s="634"/>
      <c r="M19" s="634"/>
      <c r="N19" s="634"/>
      <c r="O19" s="634"/>
      <c r="P19" s="634"/>
      <c r="Q19" s="634"/>
      <c r="R19" s="635"/>
      <c r="S19" s="549">
        <v>58.881999999999998</v>
      </c>
      <c r="T19" s="549">
        <v>40.088999999999999</v>
      </c>
      <c r="U19" s="549">
        <v>46.91</v>
      </c>
      <c r="V19" s="549">
        <v>45.912999999999997</v>
      </c>
      <c r="W19" s="550">
        <v>46.985999999999997</v>
      </c>
      <c r="X19" s="550">
        <v>57.704000000000001</v>
      </c>
      <c r="Y19" s="550">
        <v>53.731000000000002</v>
      </c>
      <c r="Z19" s="550">
        <v>49.463000000000001</v>
      </c>
      <c r="AA19" s="550">
        <v>56.762999999999998</v>
      </c>
      <c r="AB19" s="550">
        <v>47.762999999999998</v>
      </c>
      <c r="AC19" s="550">
        <v>54.792000000000002</v>
      </c>
      <c r="AD19" s="550">
        <v>88.284000000000006</v>
      </c>
      <c r="AE19" s="550">
        <v>94.619</v>
      </c>
      <c r="AF19" s="550">
        <v>101.842</v>
      </c>
      <c r="AG19" s="550">
        <v>102.926</v>
      </c>
      <c r="AH19" s="550">
        <v>97.021000000000001</v>
      </c>
    </row>
    <row r="20" spans="2:34" ht="13.5" customHeight="1">
      <c r="B20" s="528"/>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row>
    <row r="21" spans="2:34" ht="13.5" customHeight="1">
      <c r="B21" s="52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row>
    <row r="22" spans="2:34" ht="13.5" customHeight="1">
      <c r="B22" s="52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8"/>
      <c r="AF22" s="518"/>
      <c r="AG22" s="518"/>
      <c r="AH22" s="518"/>
    </row>
    <row r="23" spans="2:34" ht="13.5" customHeight="1">
      <c r="B23" s="52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row>
    <row r="24" spans="2:34" s="531" customFormat="1" ht="15">
      <c r="B24" s="528" t="s">
        <v>533</v>
      </c>
      <c r="C24" s="529">
        <f>C11+4</f>
        <v>39</v>
      </c>
      <c r="D24" s="529" t="s">
        <v>550</v>
      </c>
      <c r="E24" s="529"/>
      <c r="F24" s="529"/>
    </row>
    <row r="25" spans="2:34" s="531" customFormat="1" ht="16.5" customHeight="1">
      <c r="B25" s="528"/>
      <c r="C25" s="529"/>
      <c r="D25" s="553" t="s">
        <v>551</v>
      </c>
      <c r="E25" s="554" t="s">
        <v>552</v>
      </c>
      <c r="F25" s="533"/>
      <c r="G25" s="534"/>
      <c r="H25" s="536">
        <v>1990</v>
      </c>
      <c r="I25" s="536">
        <f t="shared" ref="I25:AD25" si="2">H25+1</f>
        <v>1991</v>
      </c>
      <c r="J25" s="536">
        <f t="shared" si="2"/>
        <v>1992</v>
      </c>
      <c r="K25" s="536">
        <f t="shared" si="2"/>
        <v>1993</v>
      </c>
      <c r="L25" s="536">
        <f t="shared" si="2"/>
        <v>1994</v>
      </c>
      <c r="M25" s="536">
        <f t="shared" si="2"/>
        <v>1995</v>
      </c>
      <c r="N25" s="536">
        <f t="shared" si="2"/>
        <v>1996</v>
      </c>
      <c r="O25" s="536">
        <f t="shared" si="2"/>
        <v>1997</v>
      </c>
      <c r="P25" s="536">
        <f t="shared" si="2"/>
        <v>1998</v>
      </c>
      <c r="Q25" s="536">
        <f t="shared" si="2"/>
        <v>1999</v>
      </c>
      <c r="R25" s="536">
        <f t="shared" si="2"/>
        <v>2000</v>
      </c>
      <c r="S25" s="536">
        <f t="shared" si="2"/>
        <v>2001</v>
      </c>
      <c r="T25" s="536">
        <f t="shared" si="2"/>
        <v>2002</v>
      </c>
      <c r="U25" s="536">
        <f t="shared" si="2"/>
        <v>2003</v>
      </c>
      <c r="V25" s="536">
        <f t="shared" si="2"/>
        <v>2004</v>
      </c>
      <c r="W25" s="536">
        <f t="shared" si="2"/>
        <v>2005</v>
      </c>
      <c r="X25" s="536">
        <f t="shared" si="2"/>
        <v>2006</v>
      </c>
      <c r="Y25" s="536">
        <f t="shared" si="2"/>
        <v>2007</v>
      </c>
      <c r="Z25" s="536">
        <f t="shared" si="2"/>
        <v>2008</v>
      </c>
      <c r="AA25" s="536">
        <f t="shared" si="2"/>
        <v>2009</v>
      </c>
      <c r="AB25" s="536">
        <f t="shared" si="2"/>
        <v>2010</v>
      </c>
      <c r="AC25" s="536">
        <f t="shared" si="2"/>
        <v>2011</v>
      </c>
      <c r="AD25" s="536">
        <f t="shared" si="2"/>
        <v>2012</v>
      </c>
      <c r="AE25" s="536">
        <f>AD25+1</f>
        <v>2013</v>
      </c>
      <c r="AF25" s="536">
        <f>AE25+1</f>
        <v>2014</v>
      </c>
      <c r="AG25" s="641">
        <f>AF25+1</f>
        <v>2015</v>
      </c>
      <c r="AH25" s="641">
        <f>AG25+1</f>
        <v>2016</v>
      </c>
    </row>
    <row r="26" spans="2:34" s="561" customFormat="1" ht="16.5" customHeight="1">
      <c r="B26" s="555"/>
      <c r="C26" s="556"/>
      <c r="D26" s="557"/>
      <c r="E26" s="558" t="s">
        <v>553</v>
      </c>
      <c r="F26" s="559"/>
      <c r="G26" s="560"/>
      <c r="H26" s="656">
        <v>8.2856000000000005</v>
      </c>
      <c r="I26" s="656">
        <v>8.2856000000000005</v>
      </c>
      <c r="J26" s="656">
        <v>8.2856000000000005</v>
      </c>
      <c r="K26" s="656">
        <v>8.2856000000000005</v>
      </c>
      <c r="L26" s="656">
        <v>8.2856000000000005</v>
      </c>
      <c r="M26" s="656">
        <v>8.2856000000000005</v>
      </c>
      <c r="N26" s="656">
        <v>8.2856000000000005</v>
      </c>
      <c r="O26" s="656">
        <v>8.2856000000000005</v>
      </c>
      <c r="P26" s="656">
        <v>8.2856000000000005</v>
      </c>
      <c r="Q26" s="656">
        <v>8.2856000000000005</v>
      </c>
      <c r="R26" s="656">
        <v>8.2024610004906542</v>
      </c>
      <c r="S26" s="656">
        <v>7.9350800972538948</v>
      </c>
      <c r="T26" s="656">
        <v>7.6672074139316253</v>
      </c>
      <c r="U26" s="656">
        <v>7.4220238273858659</v>
      </c>
      <c r="V26" s="656">
        <v>7.1915891268498138</v>
      </c>
      <c r="W26" s="656">
        <v>6.9019425631902891</v>
      </c>
      <c r="X26" s="656">
        <v>6.4899384526558181</v>
      </c>
      <c r="Y26" s="656">
        <v>6.0871917442258683</v>
      </c>
      <c r="Z26" s="656">
        <v>5.7441113508802406</v>
      </c>
      <c r="AA26" s="656">
        <v>5.3810637137690671</v>
      </c>
      <c r="AB26" s="656">
        <v>5.0668238097334326</v>
      </c>
      <c r="AC26" s="656">
        <v>4.7944854735943743</v>
      </c>
      <c r="AD26" s="656">
        <v>4.5266024863360919</v>
      </c>
      <c r="AE26" s="656">
        <v>4.2642376682105532</v>
      </c>
      <c r="AF26" s="656">
        <v>4.0554071016084787</v>
      </c>
      <c r="AG26" s="663">
        <v>3.8618401979589185</v>
      </c>
      <c r="AH26" s="663">
        <v>3.6890530030843887</v>
      </c>
    </row>
    <row r="27" spans="2:34" s="561" customFormat="1" ht="16.5" customHeight="1">
      <c r="B27" s="555"/>
      <c r="C27" s="556"/>
      <c r="D27" s="562"/>
      <c r="E27" s="558" t="s">
        <v>554</v>
      </c>
      <c r="F27" s="559"/>
      <c r="G27" s="560"/>
      <c r="H27" s="655">
        <v>14.536560000000001</v>
      </c>
      <c r="I27" s="655">
        <v>14.536559999999996</v>
      </c>
      <c r="J27" s="655">
        <v>14.53656</v>
      </c>
      <c r="K27" s="655">
        <v>14.536560000000001</v>
      </c>
      <c r="L27" s="655">
        <v>14.536560000000003</v>
      </c>
      <c r="M27" s="655">
        <v>14.53656</v>
      </c>
      <c r="N27" s="655">
        <v>14.53656</v>
      </c>
      <c r="O27" s="655">
        <v>14.536560000000001</v>
      </c>
      <c r="P27" s="655">
        <v>14.536559999999998</v>
      </c>
      <c r="Q27" s="655">
        <v>14.53656</v>
      </c>
      <c r="R27" s="655">
        <v>14.334999142485874</v>
      </c>
      <c r="S27" s="655">
        <v>13.686765167367561</v>
      </c>
      <c r="T27" s="655">
        <v>13.037338928494222</v>
      </c>
      <c r="U27" s="655">
        <v>12.407299239455906</v>
      </c>
      <c r="V27" s="655">
        <v>11.834430487034544</v>
      </c>
      <c r="W27" s="655">
        <v>11.217919893721113</v>
      </c>
      <c r="X27" s="655">
        <v>10.492079901670866</v>
      </c>
      <c r="Y27" s="655">
        <v>9.7914098429606309</v>
      </c>
      <c r="Z27" s="656">
        <v>9.1874040293003105</v>
      </c>
      <c r="AA27" s="656">
        <v>8.4928627002206554</v>
      </c>
      <c r="AB27" s="656">
        <v>7.8989874351268643</v>
      </c>
      <c r="AC27" s="656">
        <v>7.3974223228456326</v>
      </c>
      <c r="AD27" s="656">
        <v>6.8545999671051332</v>
      </c>
      <c r="AE27" s="656">
        <v>6.3601455661974633</v>
      </c>
      <c r="AF27" s="656">
        <v>5.9478765078502898</v>
      </c>
      <c r="AG27" s="663">
        <v>5.5930272233498703</v>
      </c>
      <c r="AH27" s="663">
        <v>5.3050713183846421</v>
      </c>
    </row>
    <row r="28" spans="2:34" s="561" customFormat="1" ht="16.5" customHeight="1">
      <c r="B28" s="555"/>
      <c r="C28" s="556"/>
      <c r="D28" s="562"/>
      <c r="E28" s="558" t="s">
        <v>555</v>
      </c>
      <c r="F28" s="559"/>
      <c r="G28" s="560"/>
      <c r="H28" s="658">
        <v>14</v>
      </c>
      <c r="I28" s="659">
        <v>14</v>
      </c>
      <c r="J28" s="659">
        <v>14</v>
      </c>
      <c r="K28" s="659">
        <v>14</v>
      </c>
      <c r="L28" s="659">
        <v>14</v>
      </c>
      <c r="M28" s="659">
        <v>14</v>
      </c>
      <c r="N28" s="659">
        <v>14</v>
      </c>
      <c r="O28" s="659">
        <v>14</v>
      </c>
      <c r="P28" s="659">
        <v>14</v>
      </c>
      <c r="Q28" s="659">
        <v>14</v>
      </c>
      <c r="R28" s="659">
        <v>14</v>
      </c>
      <c r="S28" s="659">
        <v>14</v>
      </c>
      <c r="T28" s="659">
        <v>14</v>
      </c>
      <c r="U28" s="659">
        <v>14</v>
      </c>
      <c r="V28" s="659">
        <v>14</v>
      </c>
      <c r="W28" s="659">
        <v>14</v>
      </c>
      <c r="X28" s="659">
        <v>14</v>
      </c>
      <c r="Y28" s="659">
        <v>14</v>
      </c>
      <c r="Z28" s="660">
        <v>14</v>
      </c>
      <c r="AA28" s="659">
        <v>14</v>
      </c>
      <c r="AB28" s="661">
        <v>14</v>
      </c>
      <c r="AC28" s="659">
        <v>14</v>
      </c>
      <c r="AD28" s="659">
        <v>14</v>
      </c>
      <c r="AE28" s="659">
        <v>14</v>
      </c>
      <c r="AF28" s="659">
        <v>14</v>
      </c>
      <c r="AG28" s="659">
        <v>14</v>
      </c>
      <c r="AH28" s="662">
        <v>14</v>
      </c>
    </row>
    <row r="29" spans="2:34" s="561" customFormat="1" ht="16.5" customHeight="1">
      <c r="B29" s="555"/>
      <c r="C29" s="556"/>
      <c r="D29" s="562" t="s">
        <v>556</v>
      </c>
      <c r="E29" s="558" t="s">
        <v>557</v>
      </c>
      <c r="F29" s="559"/>
      <c r="G29" s="560"/>
      <c r="H29" s="655">
        <v>18.745000000000001</v>
      </c>
      <c r="I29" s="655">
        <v>18.745000000000001</v>
      </c>
      <c r="J29" s="655">
        <v>18.745000000000001</v>
      </c>
      <c r="K29" s="655">
        <v>18.745000000000001</v>
      </c>
      <c r="L29" s="655">
        <v>18.745000000000001</v>
      </c>
      <c r="M29" s="655">
        <v>18.745000000000001</v>
      </c>
      <c r="N29" s="655">
        <v>18.745000000000001</v>
      </c>
      <c r="O29" s="655">
        <v>18.745000000000001</v>
      </c>
      <c r="P29" s="655">
        <v>18.661808872774529</v>
      </c>
      <c r="Q29" s="655">
        <v>18.332396866377934</v>
      </c>
      <c r="R29" s="655">
        <v>17.958768164357895</v>
      </c>
      <c r="S29" s="655">
        <v>17.592052528100108</v>
      </c>
      <c r="T29" s="655">
        <v>16.834191551280774</v>
      </c>
      <c r="U29" s="655">
        <v>14.900925063713986</v>
      </c>
      <c r="V29" s="655">
        <v>13.234356828888536</v>
      </c>
      <c r="W29" s="655">
        <v>11.706011862360057</v>
      </c>
      <c r="X29" s="655">
        <v>10.372298759553452</v>
      </c>
      <c r="Y29" s="656">
        <v>9.3212172071716797</v>
      </c>
      <c r="Z29" s="656">
        <v>8.4009743443288976</v>
      </c>
      <c r="AA29" s="656">
        <v>7.7596472475452742</v>
      </c>
      <c r="AB29" s="656">
        <v>7.1888874857508922</v>
      </c>
      <c r="AC29" s="656">
        <v>6.6898354750557392</v>
      </c>
      <c r="AD29" s="656">
        <v>6.213454065980164</v>
      </c>
      <c r="AE29" s="656">
        <v>5.7807593569829283</v>
      </c>
      <c r="AF29" s="656">
        <v>5.4153213753203602</v>
      </c>
      <c r="AG29" s="663">
        <v>5.1001556199577758</v>
      </c>
      <c r="AH29" s="663">
        <v>4.8233695697589081</v>
      </c>
    </row>
    <row r="30" spans="2:34" s="561" customFormat="1" ht="16.5" customHeight="1">
      <c r="B30" s="555"/>
      <c r="C30" s="556"/>
      <c r="D30" s="562"/>
      <c r="E30" s="558" t="s">
        <v>558</v>
      </c>
      <c r="F30" s="559"/>
      <c r="G30" s="560"/>
      <c r="H30" s="655">
        <v>21.179814593308866</v>
      </c>
      <c r="I30" s="655">
        <v>21.178043421132479</v>
      </c>
      <c r="J30" s="655">
        <v>21.179778652078781</v>
      </c>
      <c r="K30" s="655">
        <v>21.171919921881155</v>
      </c>
      <c r="L30" s="655">
        <v>21.193061214887663</v>
      </c>
      <c r="M30" s="655">
        <v>21.21778964159547</v>
      </c>
      <c r="N30" s="655">
        <v>21.201176890623938</v>
      </c>
      <c r="O30" s="655">
        <v>21.200163315692595</v>
      </c>
      <c r="P30" s="655">
        <v>21.211147670571457</v>
      </c>
      <c r="Q30" s="655">
        <v>21.242549732626287</v>
      </c>
      <c r="R30" s="655">
        <v>21.216983973417666</v>
      </c>
      <c r="S30" s="655">
        <v>20.754615162833513</v>
      </c>
      <c r="T30" s="655">
        <v>19.331511765570198</v>
      </c>
      <c r="U30" s="655">
        <v>17.549770506576557</v>
      </c>
      <c r="V30" s="655">
        <v>15.998358422539477</v>
      </c>
      <c r="W30" s="655">
        <v>14.507184208933586</v>
      </c>
      <c r="X30" s="655">
        <v>13.077411783987733</v>
      </c>
      <c r="Y30" s="655">
        <v>11.984210014400142</v>
      </c>
      <c r="Z30" s="655">
        <v>10.948277117594856</v>
      </c>
      <c r="AA30" s="655">
        <v>10.190603044971208</v>
      </c>
      <c r="AB30" s="656">
        <v>9.499470301790554</v>
      </c>
      <c r="AC30" s="656">
        <v>8.8989202296104981</v>
      </c>
      <c r="AD30" s="656">
        <v>8.3213556462878344</v>
      </c>
      <c r="AE30" s="656">
        <v>7.7976463374527007</v>
      </c>
      <c r="AF30" s="656">
        <v>7.3482173262887498</v>
      </c>
      <c r="AG30" s="663">
        <v>6.9575765570262131</v>
      </c>
      <c r="AH30" s="663">
        <v>6.6165565205917805</v>
      </c>
    </row>
    <row r="31" spans="2:34" s="561" customFormat="1" ht="16.5" customHeight="1">
      <c r="B31" s="555"/>
      <c r="C31" s="556"/>
      <c r="D31" s="562"/>
      <c r="E31" s="558" t="s">
        <v>559</v>
      </c>
      <c r="F31" s="559"/>
      <c r="G31" s="560"/>
      <c r="H31" s="658">
        <v>14</v>
      </c>
      <c r="I31" s="659">
        <v>14</v>
      </c>
      <c r="J31" s="659">
        <v>14</v>
      </c>
      <c r="K31" s="659">
        <v>14</v>
      </c>
      <c r="L31" s="659">
        <v>14</v>
      </c>
      <c r="M31" s="659">
        <v>14</v>
      </c>
      <c r="N31" s="659">
        <v>14</v>
      </c>
      <c r="O31" s="659">
        <v>14</v>
      </c>
      <c r="P31" s="659">
        <v>14</v>
      </c>
      <c r="Q31" s="659">
        <v>14</v>
      </c>
      <c r="R31" s="659">
        <v>14</v>
      </c>
      <c r="S31" s="659">
        <v>14</v>
      </c>
      <c r="T31" s="659">
        <v>14</v>
      </c>
      <c r="U31" s="659">
        <v>14</v>
      </c>
      <c r="V31" s="659">
        <v>14</v>
      </c>
      <c r="W31" s="659">
        <v>14</v>
      </c>
      <c r="X31" s="659">
        <v>14</v>
      </c>
      <c r="Y31" s="659">
        <v>14</v>
      </c>
      <c r="Z31" s="660">
        <v>14</v>
      </c>
      <c r="AA31" s="659">
        <v>14</v>
      </c>
      <c r="AB31" s="661">
        <v>14</v>
      </c>
      <c r="AC31" s="659">
        <v>14</v>
      </c>
      <c r="AD31" s="659">
        <v>14</v>
      </c>
      <c r="AE31" s="659">
        <v>14</v>
      </c>
      <c r="AF31" s="659">
        <v>14</v>
      </c>
      <c r="AG31" s="659">
        <v>14</v>
      </c>
      <c r="AH31" s="662">
        <v>14</v>
      </c>
    </row>
    <row r="32" spans="2:34" s="561" customFormat="1" ht="16.5" customHeight="1">
      <c r="B32" s="555"/>
      <c r="C32" s="556"/>
      <c r="D32" s="563"/>
      <c r="E32" s="564" t="s">
        <v>560</v>
      </c>
      <c r="F32" s="559"/>
      <c r="G32" s="560"/>
      <c r="H32" s="658">
        <v>14</v>
      </c>
      <c r="I32" s="659">
        <v>14</v>
      </c>
      <c r="J32" s="659">
        <v>14</v>
      </c>
      <c r="K32" s="659">
        <v>14</v>
      </c>
      <c r="L32" s="659">
        <v>14</v>
      </c>
      <c r="M32" s="659">
        <v>14</v>
      </c>
      <c r="N32" s="659">
        <v>14</v>
      </c>
      <c r="O32" s="659">
        <v>14</v>
      </c>
      <c r="P32" s="659">
        <v>14</v>
      </c>
      <c r="Q32" s="659">
        <v>14</v>
      </c>
      <c r="R32" s="659">
        <v>14</v>
      </c>
      <c r="S32" s="659">
        <v>14</v>
      </c>
      <c r="T32" s="659">
        <v>14</v>
      </c>
      <c r="U32" s="659">
        <v>14</v>
      </c>
      <c r="V32" s="659">
        <v>14</v>
      </c>
      <c r="W32" s="659">
        <v>14</v>
      </c>
      <c r="X32" s="659">
        <v>14</v>
      </c>
      <c r="Y32" s="659">
        <v>14</v>
      </c>
      <c r="Z32" s="660">
        <v>14</v>
      </c>
      <c r="AA32" s="659">
        <v>14</v>
      </c>
      <c r="AB32" s="661">
        <v>14</v>
      </c>
      <c r="AC32" s="659">
        <v>14</v>
      </c>
      <c r="AD32" s="659">
        <v>14</v>
      </c>
      <c r="AE32" s="659">
        <v>14</v>
      </c>
      <c r="AF32" s="659">
        <v>14</v>
      </c>
      <c r="AG32" s="659">
        <v>14</v>
      </c>
      <c r="AH32" s="662">
        <v>14</v>
      </c>
    </row>
    <row r="33" spans="1:35" s="561" customFormat="1" ht="16.5" customHeight="1">
      <c r="B33" s="555"/>
      <c r="C33" s="556"/>
      <c r="D33" s="557"/>
      <c r="E33" s="558" t="s">
        <v>561</v>
      </c>
      <c r="F33" s="559"/>
      <c r="G33" s="560"/>
      <c r="H33" s="655">
        <v>11.330916755381233</v>
      </c>
      <c r="I33" s="655">
        <v>11.480409835037024</v>
      </c>
      <c r="J33" s="655">
        <v>11.683202102401633</v>
      </c>
      <c r="K33" s="655">
        <v>11.859026896554449</v>
      </c>
      <c r="L33" s="655">
        <v>12.03795343591918</v>
      </c>
      <c r="M33" s="655">
        <v>12.200757955935048</v>
      </c>
      <c r="N33" s="655">
        <v>12.369646878461628</v>
      </c>
      <c r="O33" s="655">
        <v>12.495889526296242</v>
      </c>
      <c r="P33" s="655">
        <v>12.56837440435835</v>
      </c>
      <c r="Q33" s="655">
        <v>12.551514847992921</v>
      </c>
      <c r="R33" s="655">
        <v>12.580572634720319</v>
      </c>
      <c r="S33" s="655">
        <v>12.630370461621325</v>
      </c>
      <c r="T33" s="655">
        <v>12.694503012977096</v>
      </c>
      <c r="U33" s="655">
        <v>12.749851366261952</v>
      </c>
      <c r="V33" s="655">
        <v>12.769594162227802</v>
      </c>
      <c r="W33" s="655">
        <v>12.774391808018876</v>
      </c>
      <c r="X33" s="655">
        <v>12.805473111879433</v>
      </c>
      <c r="Y33" s="655">
        <v>12.838873844199505</v>
      </c>
      <c r="Z33" s="655">
        <v>12.849908799177779</v>
      </c>
      <c r="AA33" s="655">
        <v>12.834840478520304</v>
      </c>
      <c r="AB33" s="655">
        <v>12.817946110402668</v>
      </c>
      <c r="AC33" s="655">
        <v>12.828308748251015</v>
      </c>
      <c r="AD33" s="655">
        <v>13.010913543671036</v>
      </c>
      <c r="AE33" s="655">
        <v>13.297681448925287</v>
      </c>
      <c r="AF33" s="655">
        <v>13.613141648935903</v>
      </c>
      <c r="AG33" s="472">
        <v>13.976853663540917</v>
      </c>
      <c r="AH33" s="472">
        <v>14.248995395056289</v>
      </c>
    </row>
    <row r="34" spans="1:35" s="561" customFormat="1" ht="16.5" customHeight="1">
      <c r="B34" s="555"/>
      <c r="C34" s="556"/>
      <c r="D34" s="562"/>
      <c r="E34" s="558" t="s">
        <v>555</v>
      </c>
      <c r="F34" s="565"/>
      <c r="G34" s="566"/>
      <c r="H34" s="655">
        <v>19</v>
      </c>
      <c r="I34" s="655">
        <v>19</v>
      </c>
      <c r="J34" s="655">
        <v>18</v>
      </c>
      <c r="K34" s="655">
        <v>18</v>
      </c>
      <c r="L34" s="655">
        <v>18</v>
      </c>
      <c r="M34" s="655">
        <v>18</v>
      </c>
      <c r="N34" s="655">
        <v>18</v>
      </c>
      <c r="O34" s="655">
        <v>18</v>
      </c>
      <c r="P34" s="655">
        <v>18</v>
      </c>
      <c r="Q34" s="655">
        <v>17</v>
      </c>
      <c r="R34" s="655">
        <v>17</v>
      </c>
      <c r="S34" s="655">
        <v>17</v>
      </c>
      <c r="T34" s="655">
        <v>17</v>
      </c>
      <c r="U34" s="655">
        <v>17</v>
      </c>
      <c r="V34" s="655">
        <v>17</v>
      </c>
      <c r="W34" s="655">
        <v>17</v>
      </c>
      <c r="X34" s="655">
        <v>17</v>
      </c>
      <c r="Y34" s="655">
        <v>17</v>
      </c>
      <c r="Z34" s="655">
        <v>17</v>
      </c>
      <c r="AA34" s="655">
        <v>17</v>
      </c>
      <c r="AB34" s="655">
        <v>17</v>
      </c>
      <c r="AC34" s="655">
        <v>17</v>
      </c>
      <c r="AD34" s="655">
        <v>17</v>
      </c>
      <c r="AE34" s="655">
        <v>17</v>
      </c>
      <c r="AF34" s="655">
        <v>17</v>
      </c>
      <c r="AG34" s="472">
        <v>17</v>
      </c>
      <c r="AH34" s="472">
        <v>17</v>
      </c>
    </row>
    <row r="35" spans="1:35" s="561" customFormat="1" ht="16.5" customHeight="1">
      <c r="B35" s="555"/>
      <c r="C35" s="556"/>
      <c r="D35" s="562" t="s">
        <v>562</v>
      </c>
      <c r="E35" s="558" t="s">
        <v>558</v>
      </c>
      <c r="F35" s="559"/>
      <c r="G35" s="560"/>
      <c r="H35" s="655">
        <v>9.6150147218416642</v>
      </c>
      <c r="I35" s="655">
        <v>9.7352935571834891</v>
      </c>
      <c r="J35" s="655">
        <v>9.9028058311590232</v>
      </c>
      <c r="K35" s="655">
        <v>10.097226701820983</v>
      </c>
      <c r="L35" s="655">
        <v>10.375234235901402</v>
      </c>
      <c r="M35" s="655">
        <v>10.702044533197059</v>
      </c>
      <c r="N35" s="655">
        <v>10.85947093648198</v>
      </c>
      <c r="O35" s="655">
        <v>10.873420469148341</v>
      </c>
      <c r="P35" s="655">
        <v>10.607949759837146</v>
      </c>
      <c r="Q35" s="655">
        <v>10.364596171259787</v>
      </c>
      <c r="R35" s="655">
        <v>10.096529091764719</v>
      </c>
      <c r="S35" s="655">
        <v>9.8449628747155895</v>
      </c>
      <c r="T35" s="655">
        <v>9.6332202080244933</v>
      </c>
      <c r="U35" s="656">
        <v>9.2581094923120641</v>
      </c>
      <c r="V35" s="656">
        <v>8.9711014418106956</v>
      </c>
      <c r="W35" s="656">
        <v>8.6921927122826403</v>
      </c>
      <c r="X35" s="656">
        <v>8.6124020361101365</v>
      </c>
      <c r="Y35" s="656">
        <v>8.6227340654555586</v>
      </c>
      <c r="Z35" s="656">
        <v>8.5338352579404191</v>
      </c>
      <c r="AA35" s="656">
        <v>8.5097182148527892</v>
      </c>
      <c r="AB35" s="656">
        <v>8.47457019063026</v>
      </c>
      <c r="AC35" s="656">
        <v>8.4341280707356088</v>
      </c>
      <c r="AD35" s="656">
        <v>8.4037644540657901</v>
      </c>
      <c r="AE35" s="656">
        <v>8.3711254116042468</v>
      </c>
      <c r="AF35" s="656">
        <v>8.3336935980758966</v>
      </c>
      <c r="AG35" s="663">
        <v>8.2959721601452099</v>
      </c>
      <c r="AH35" s="663">
        <v>8.2560488290912311</v>
      </c>
    </row>
    <row r="36" spans="1:35" s="561" customFormat="1" ht="16.5" customHeight="1">
      <c r="B36" s="555"/>
      <c r="C36" s="556"/>
      <c r="D36" s="562"/>
      <c r="E36" s="558" t="s">
        <v>559</v>
      </c>
      <c r="F36" s="559"/>
      <c r="G36" s="560"/>
      <c r="H36" s="655">
        <v>17</v>
      </c>
      <c r="I36" s="655">
        <v>16</v>
      </c>
      <c r="J36" s="655">
        <v>16</v>
      </c>
      <c r="K36" s="655">
        <v>16</v>
      </c>
      <c r="L36" s="655">
        <v>16</v>
      </c>
      <c r="M36" s="655">
        <v>16</v>
      </c>
      <c r="N36" s="655">
        <v>16</v>
      </c>
      <c r="O36" s="655">
        <v>16</v>
      </c>
      <c r="P36" s="655">
        <v>16</v>
      </c>
      <c r="Q36" s="655">
        <v>15</v>
      </c>
      <c r="R36" s="655">
        <v>15</v>
      </c>
      <c r="S36" s="655">
        <v>15</v>
      </c>
      <c r="T36" s="655">
        <v>15</v>
      </c>
      <c r="U36" s="655">
        <v>14.846901104377032</v>
      </c>
      <c r="V36" s="655">
        <v>14.418612234094869</v>
      </c>
      <c r="W36" s="655">
        <v>13.9359869028875</v>
      </c>
      <c r="X36" s="655">
        <v>13.380243720063293</v>
      </c>
      <c r="Y36" s="655">
        <v>12.922982817412811</v>
      </c>
      <c r="Z36" s="655">
        <v>12.510042864811565</v>
      </c>
      <c r="AA36" s="655">
        <v>12.243848367622332</v>
      </c>
      <c r="AB36" s="655">
        <v>11.91659465059943</v>
      </c>
      <c r="AC36" s="655">
        <v>11.44775958046827</v>
      </c>
      <c r="AD36" s="655">
        <v>10.911299216872122</v>
      </c>
      <c r="AE36" s="655">
        <v>10.311910922459123</v>
      </c>
      <c r="AF36" s="655">
        <v>9.7145694623502248</v>
      </c>
      <c r="AG36" s="663">
        <v>9.1131183860459188</v>
      </c>
      <c r="AH36" s="663">
        <v>8.5221094732859601</v>
      </c>
    </row>
    <row r="37" spans="1:35" s="561" customFormat="1" ht="16.5" customHeight="1">
      <c r="B37" s="555"/>
      <c r="C37" s="556"/>
      <c r="D37" s="563"/>
      <c r="E37" s="564" t="s">
        <v>560</v>
      </c>
      <c r="F37" s="559"/>
      <c r="G37" s="560"/>
      <c r="H37" s="655">
        <v>17</v>
      </c>
      <c r="I37" s="655">
        <v>17</v>
      </c>
      <c r="J37" s="655">
        <v>16</v>
      </c>
      <c r="K37" s="655">
        <v>16</v>
      </c>
      <c r="L37" s="655">
        <v>15</v>
      </c>
      <c r="M37" s="655">
        <v>15</v>
      </c>
      <c r="N37" s="655">
        <v>15</v>
      </c>
      <c r="O37" s="655">
        <v>14</v>
      </c>
      <c r="P37" s="655">
        <v>14</v>
      </c>
      <c r="Q37" s="655">
        <v>13</v>
      </c>
      <c r="R37" s="655">
        <v>13</v>
      </c>
      <c r="S37" s="655">
        <v>13</v>
      </c>
      <c r="T37" s="655">
        <v>13</v>
      </c>
      <c r="U37" s="655">
        <v>13</v>
      </c>
      <c r="V37" s="655">
        <v>13</v>
      </c>
      <c r="W37" s="655">
        <v>13</v>
      </c>
      <c r="X37" s="655">
        <v>13</v>
      </c>
      <c r="Y37" s="655">
        <v>13</v>
      </c>
      <c r="Z37" s="655">
        <v>13</v>
      </c>
      <c r="AA37" s="655">
        <v>13</v>
      </c>
      <c r="AB37" s="655">
        <v>13</v>
      </c>
      <c r="AC37" s="655">
        <v>13</v>
      </c>
      <c r="AD37" s="655">
        <v>13</v>
      </c>
      <c r="AE37" s="655">
        <v>13</v>
      </c>
      <c r="AF37" s="655">
        <v>13</v>
      </c>
      <c r="AG37" s="472">
        <v>13</v>
      </c>
      <c r="AH37" s="472">
        <v>13</v>
      </c>
    </row>
    <row r="38" spans="1:35" s="561" customFormat="1" ht="15">
      <c r="B38" s="555"/>
      <c r="C38" s="556"/>
      <c r="D38" s="567"/>
      <c r="E38" s="558" t="s">
        <v>561</v>
      </c>
      <c r="F38" s="559"/>
      <c r="G38" s="560"/>
      <c r="H38" s="658">
        <v>13.343999999999999</v>
      </c>
      <c r="I38" s="659">
        <v>13.343999999999999</v>
      </c>
      <c r="J38" s="659">
        <v>13.343999999999999</v>
      </c>
      <c r="K38" s="659">
        <v>13.343999999999999</v>
      </c>
      <c r="L38" s="659">
        <v>13.343999999999999</v>
      </c>
      <c r="M38" s="659">
        <v>13.343999999999999</v>
      </c>
      <c r="N38" s="659">
        <v>13.343999999999999</v>
      </c>
      <c r="O38" s="659">
        <v>13.343999999999999</v>
      </c>
      <c r="P38" s="659">
        <v>13.343999999999999</v>
      </c>
      <c r="Q38" s="659">
        <v>13.343999999999999</v>
      </c>
      <c r="R38" s="659">
        <v>13.343999999999999</v>
      </c>
      <c r="S38" s="659">
        <v>13.343999999999999</v>
      </c>
      <c r="T38" s="659">
        <v>13.343999999999999</v>
      </c>
      <c r="U38" s="659">
        <v>13.343999999999999</v>
      </c>
      <c r="V38" s="659">
        <v>13.343999999999999</v>
      </c>
      <c r="W38" s="659">
        <v>13.343999999999999</v>
      </c>
      <c r="X38" s="659">
        <v>13.343999999999999</v>
      </c>
      <c r="Y38" s="659">
        <v>13.343999999999999</v>
      </c>
      <c r="Z38" s="660">
        <v>13.343999999999999</v>
      </c>
      <c r="AA38" s="659">
        <v>13.343999999999999</v>
      </c>
      <c r="AB38" s="661">
        <v>13.343999999999999</v>
      </c>
      <c r="AC38" s="659">
        <v>13.343999999999999</v>
      </c>
      <c r="AD38" s="659">
        <v>13.343999999999999</v>
      </c>
      <c r="AE38" s="659">
        <v>13.343999999999999</v>
      </c>
      <c r="AF38" s="659">
        <v>13.343999999999999</v>
      </c>
      <c r="AG38" s="659">
        <v>13.343999999999999</v>
      </c>
      <c r="AH38" s="662">
        <v>13.343999999999999</v>
      </c>
    </row>
    <row r="39" spans="1:35" s="561" customFormat="1" ht="15">
      <c r="B39" s="555"/>
      <c r="C39" s="556"/>
      <c r="D39" s="568" t="s">
        <v>563</v>
      </c>
      <c r="E39" s="564" t="s">
        <v>555</v>
      </c>
      <c r="F39" s="559"/>
      <c r="G39" s="560"/>
      <c r="H39" s="658">
        <v>50</v>
      </c>
      <c r="I39" s="659">
        <v>50</v>
      </c>
      <c r="J39" s="659">
        <v>50</v>
      </c>
      <c r="K39" s="659">
        <v>50</v>
      </c>
      <c r="L39" s="659">
        <v>50</v>
      </c>
      <c r="M39" s="659">
        <v>50</v>
      </c>
      <c r="N39" s="659">
        <v>50</v>
      </c>
      <c r="O39" s="659">
        <v>50</v>
      </c>
      <c r="P39" s="659">
        <v>50</v>
      </c>
      <c r="Q39" s="659">
        <v>50</v>
      </c>
      <c r="R39" s="659">
        <v>50</v>
      </c>
      <c r="S39" s="659">
        <v>50</v>
      </c>
      <c r="T39" s="659">
        <v>50</v>
      </c>
      <c r="U39" s="659">
        <v>50</v>
      </c>
      <c r="V39" s="659">
        <v>50</v>
      </c>
      <c r="W39" s="659">
        <v>50</v>
      </c>
      <c r="X39" s="659">
        <v>50</v>
      </c>
      <c r="Y39" s="659">
        <v>50</v>
      </c>
      <c r="Z39" s="660">
        <v>50</v>
      </c>
      <c r="AA39" s="659">
        <v>50</v>
      </c>
      <c r="AB39" s="661">
        <v>50</v>
      </c>
      <c r="AC39" s="659">
        <v>50</v>
      </c>
      <c r="AD39" s="659">
        <v>50</v>
      </c>
      <c r="AE39" s="659">
        <v>50</v>
      </c>
      <c r="AF39" s="659">
        <v>50</v>
      </c>
      <c r="AG39" s="659">
        <v>50</v>
      </c>
      <c r="AH39" s="662">
        <v>50</v>
      </c>
    </row>
    <row r="40" spans="1:35" s="569" customFormat="1" ht="15">
      <c r="B40" s="570"/>
      <c r="C40" s="571"/>
      <c r="D40" s="568"/>
      <c r="E40" s="572" t="s">
        <v>564</v>
      </c>
      <c r="F40" s="559"/>
      <c r="G40" s="560"/>
      <c r="H40" s="658">
        <v>92.875</v>
      </c>
      <c r="I40" s="659">
        <v>92.875</v>
      </c>
      <c r="J40" s="659">
        <v>92.875</v>
      </c>
      <c r="K40" s="659">
        <v>92.875</v>
      </c>
      <c r="L40" s="659">
        <v>92.875</v>
      </c>
      <c r="M40" s="659">
        <v>92.875</v>
      </c>
      <c r="N40" s="659">
        <v>92.875</v>
      </c>
      <c r="O40" s="659">
        <v>92.875</v>
      </c>
      <c r="P40" s="659">
        <v>92.875</v>
      </c>
      <c r="Q40" s="659">
        <v>92.875</v>
      </c>
      <c r="R40" s="659">
        <v>92.875</v>
      </c>
      <c r="S40" s="659">
        <v>92.875</v>
      </c>
      <c r="T40" s="659">
        <v>92.875</v>
      </c>
      <c r="U40" s="659">
        <v>92.875</v>
      </c>
      <c r="V40" s="659">
        <v>92.875</v>
      </c>
      <c r="W40" s="659">
        <v>92.875</v>
      </c>
      <c r="X40" s="659">
        <v>92.875</v>
      </c>
      <c r="Y40" s="659">
        <v>92.875</v>
      </c>
      <c r="Z40" s="660">
        <v>92.875</v>
      </c>
      <c r="AA40" s="659">
        <v>92.875</v>
      </c>
      <c r="AB40" s="661">
        <v>92.875</v>
      </c>
      <c r="AC40" s="659">
        <v>92.875</v>
      </c>
      <c r="AD40" s="659">
        <v>92.875</v>
      </c>
      <c r="AE40" s="659">
        <v>92.875</v>
      </c>
      <c r="AF40" s="659">
        <v>92.875</v>
      </c>
      <c r="AG40" s="659">
        <v>92.875</v>
      </c>
      <c r="AH40" s="662">
        <v>92.875</v>
      </c>
    </row>
    <row r="41" spans="1:35" s="561" customFormat="1" ht="15">
      <c r="B41" s="555"/>
      <c r="C41" s="556"/>
      <c r="D41" s="573"/>
      <c r="E41" s="564" t="s">
        <v>560</v>
      </c>
      <c r="F41" s="559"/>
      <c r="G41" s="560"/>
      <c r="H41" s="658">
        <v>104.99202315154523</v>
      </c>
      <c r="I41" s="659">
        <v>104.99202315154523</v>
      </c>
      <c r="J41" s="659">
        <v>104.99202315154523</v>
      </c>
      <c r="K41" s="659">
        <v>104.99202315154523</v>
      </c>
      <c r="L41" s="659">
        <v>104.99202315154523</v>
      </c>
      <c r="M41" s="659">
        <v>104.99202315154523</v>
      </c>
      <c r="N41" s="659">
        <v>104.99202315154523</v>
      </c>
      <c r="O41" s="659">
        <v>104.99202315154523</v>
      </c>
      <c r="P41" s="659">
        <v>104.99202315154523</v>
      </c>
      <c r="Q41" s="659">
        <v>104.99202315154523</v>
      </c>
      <c r="R41" s="659">
        <v>104.99202315154523</v>
      </c>
      <c r="S41" s="659">
        <v>104.99202315154523</v>
      </c>
      <c r="T41" s="659">
        <v>104.99202315154523</v>
      </c>
      <c r="U41" s="659">
        <v>104.99202315154523</v>
      </c>
      <c r="V41" s="659">
        <v>104.99202315154523</v>
      </c>
      <c r="W41" s="659">
        <v>104.99202315154523</v>
      </c>
      <c r="X41" s="659">
        <v>104.99202315154523</v>
      </c>
      <c r="Y41" s="659">
        <v>104.99202315154523</v>
      </c>
      <c r="Z41" s="660">
        <v>104.99202315154523</v>
      </c>
      <c r="AA41" s="659">
        <v>104.99202315154523</v>
      </c>
      <c r="AB41" s="661">
        <v>104.99202315154523</v>
      </c>
      <c r="AC41" s="659">
        <v>104.99202315154523</v>
      </c>
      <c r="AD41" s="659">
        <v>104.99202315154523</v>
      </c>
      <c r="AE41" s="659">
        <v>104.99202315154523</v>
      </c>
      <c r="AF41" s="659">
        <v>104.99202315154523</v>
      </c>
      <c r="AG41" s="659">
        <v>104.99202315154523</v>
      </c>
      <c r="AH41" s="662">
        <v>104.99202315154523</v>
      </c>
    </row>
    <row r="42" spans="1:35" s="531" customFormat="1" ht="15">
      <c r="B42" s="528"/>
      <c r="C42" s="529"/>
      <c r="F42" s="574"/>
      <c r="G42" s="575"/>
      <c r="H42" s="576"/>
      <c r="I42" s="576"/>
      <c r="J42" s="577"/>
      <c r="K42" s="577"/>
      <c r="L42" s="577"/>
      <c r="M42" s="576"/>
      <c r="N42" s="576"/>
      <c r="O42" s="576"/>
      <c r="P42" s="576"/>
      <c r="Q42" s="576"/>
      <c r="R42" s="576"/>
      <c r="S42" s="576"/>
      <c r="T42" s="576"/>
      <c r="U42" s="576"/>
      <c r="V42" s="578" t="s">
        <v>565</v>
      </c>
      <c r="W42" s="575"/>
      <c r="X42" s="575"/>
      <c r="Y42" s="575"/>
      <c r="Z42" s="575"/>
      <c r="AA42" s="575"/>
      <c r="AB42" s="575"/>
      <c r="AC42" s="575"/>
      <c r="AD42" s="575"/>
      <c r="AE42" s="575"/>
      <c r="AF42" s="575"/>
      <c r="AG42" s="575"/>
      <c r="AH42" s="575"/>
    </row>
    <row r="43" spans="1:35" s="561" customFormat="1" ht="15">
      <c r="B43" s="555" t="s">
        <v>533</v>
      </c>
      <c r="C43" s="556">
        <f>C24+1</f>
        <v>40</v>
      </c>
      <c r="D43" s="556" t="s">
        <v>566</v>
      </c>
      <c r="E43" s="556"/>
      <c r="AI43" s="569"/>
    </row>
    <row r="44" spans="1:35" s="561" customFormat="1" ht="16.5" customHeight="1">
      <c r="A44" s="531"/>
      <c r="B44" s="528"/>
      <c r="C44" s="529"/>
      <c r="D44" s="579" t="s">
        <v>551</v>
      </c>
      <c r="E44" s="579" t="s">
        <v>552</v>
      </c>
      <c r="F44" s="533"/>
      <c r="G44" s="534"/>
      <c r="H44" s="580">
        <v>1990</v>
      </c>
      <c r="I44" s="580">
        <f t="shared" ref="I44:AD44" si="3">H44+1</f>
        <v>1991</v>
      </c>
      <c r="J44" s="580">
        <f t="shared" si="3"/>
        <v>1992</v>
      </c>
      <c r="K44" s="580">
        <f t="shared" si="3"/>
        <v>1993</v>
      </c>
      <c r="L44" s="580">
        <f t="shared" si="3"/>
        <v>1994</v>
      </c>
      <c r="M44" s="580">
        <f t="shared" si="3"/>
        <v>1995</v>
      </c>
      <c r="N44" s="580">
        <f t="shared" si="3"/>
        <v>1996</v>
      </c>
      <c r="O44" s="580">
        <f t="shared" si="3"/>
        <v>1997</v>
      </c>
      <c r="P44" s="580">
        <f t="shared" si="3"/>
        <v>1998</v>
      </c>
      <c r="Q44" s="580">
        <f t="shared" si="3"/>
        <v>1999</v>
      </c>
      <c r="R44" s="580">
        <f t="shared" si="3"/>
        <v>2000</v>
      </c>
      <c r="S44" s="580">
        <f t="shared" si="3"/>
        <v>2001</v>
      </c>
      <c r="T44" s="580">
        <f t="shared" si="3"/>
        <v>2002</v>
      </c>
      <c r="U44" s="580">
        <f t="shared" si="3"/>
        <v>2003</v>
      </c>
      <c r="V44" s="580">
        <f t="shared" si="3"/>
        <v>2004</v>
      </c>
      <c r="W44" s="580">
        <f t="shared" si="3"/>
        <v>2005</v>
      </c>
      <c r="X44" s="580">
        <f t="shared" si="3"/>
        <v>2006</v>
      </c>
      <c r="Y44" s="580">
        <f t="shared" si="3"/>
        <v>2007</v>
      </c>
      <c r="Z44" s="580">
        <f t="shared" si="3"/>
        <v>2008</v>
      </c>
      <c r="AA44" s="580">
        <f t="shared" si="3"/>
        <v>2009</v>
      </c>
      <c r="AB44" s="580">
        <f t="shared" si="3"/>
        <v>2010</v>
      </c>
      <c r="AC44" s="580">
        <f t="shared" si="3"/>
        <v>2011</v>
      </c>
      <c r="AD44" s="580">
        <f t="shared" si="3"/>
        <v>2012</v>
      </c>
      <c r="AE44" s="580">
        <f>AD44+1</f>
        <v>2013</v>
      </c>
      <c r="AF44" s="580">
        <f>AE44+1</f>
        <v>2014</v>
      </c>
      <c r="AG44" s="580">
        <f>AF44+1</f>
        <v>2015</v>
      </c>
      <c r="AH44" s="642">
        <f>AG44+1</f>
        <v>2016</v>
      </c>
      <c r="AI44" s="581"/>
    </row>
    <row r="45" spans="1:35" s="561" customFormat="1" ht="16.5" customHeight="1">
      <c r="B45" s="555"/>
      <c r="C45" s="556"/>
      <c r="D45" s="557"/>
      <c r="E45" s="558" t="s">
        <v>553</v>
      </c>
      <c r="F45" s="559"/>
      <c r="G45" s="560"/>
      <c r="H45" s="666">
        <v>14.229599999999998</v>
      </c>
      <c r="I45" s="666">
        <v>14.229599999999998</v>
      </c>
      <c r="J45" s="666">
        <v>14.229599999999998</v>
      </c>
      <c r="K45" s="666">
        <v>14.229599999999998</v>
      </c>
      <c r="L45" s="666">
        <v>14.229599999999998</v>
      </c>
      <c r="M45" s="666">
        <v>14.229599999999998</v>
      </c>
      <c r="N45" s="666">
        <v>14.229599999999998</v>
      </c>
      <c r="O45" s="666">
        <v>14.229599999999998</v>
      </c>
      <c r="P45" s="666">
        <v>14.229599999999998</v>
      </c>
      <c r="Q45" s="666">
        <v>14.229599999999998</v>
      </c>
      <c r="R45" s="666">
        <v>13.922934816638453</v>
      </c>
      <c r="S45" s="666">
        <v>12.936677895068717</v>
      </c>
      <c r="T45" s="666">
        <v>11.948607001344076</v>
      </c>
      <c r="U45" s="666">
        <v>11.044226746962453</v>
      </c>
      <c r="V45" s="666">
        <v>10.19424899753324</v>
      </c>
      <c r="W45" s="656">
        <v>9.3235701830917943</v>
      </c>
      <c r="X45" s="656">
        <v>8.3881650227891793</v>
      </c>
      <c r="Y45" s="656">
        <v>7.4855185703668123</v>
      </c>
      <c r="Z45" s="656">
        <v>6.715323644873787</v>
      </c>
      <c r="AA45" s="656">
        <v>5.8938066048500684</v>
      </c>
      <c r="AB45" s="656">
        <v>5.1958997684482258</v>
      </c>
      <c r="AC45" s="656">
        <v>4.6205412682616132</v>
      </c>
      <c r="AD45" s="656">
        <v>4.0630317301779453</v>
      </c>
      <c r="AE45" s="656">
        <v>3.5460930192758524</v>
      </c>
      <c r="AF45" s="656">
        <v>3.1581730505268939</v>
      </c>
      <c r="AG45" s="656">
        <v>2.8205684745499724</v>
      </c>
      <c r="AH45" s="663">
        <v>2.5415377177045548</v>
      </c>
      <c r="AI45" s="582"/>
    </row>
    <row r="46" spans="1:35" s="561" customFormat="1" ht="16.5" customHeight="1">
      <c r="B46" s="555"/>
      <c r="C46" s="556"/>
      <c r="D46" s="562"/>
      <c r="E46" s="558" t="s">
        <v>554</v>
      </c>
      <c r="F46" s="559"/>
      <c r="G46" s="560"/>
      <c r="H46" s="666">
        <v>23.742666666666665</v>
      </c>
      <c r="I46" s="666">
        <v>23.742666666666665</v>
      </c>
      <c r="J46" s="666">
        <v>23.742666666666665</v>
      </c>
      <c r="K46" s="666">
        <v>23.742666666666665</v>
      </c>
      <c r="L46" s="666">
        <v>23.742666666666665</v>
      </c>
      <c r="M46" s="666">
        <v>23.742666666666668</v>
      </c>
      <c r="N46" s="666">
        <v>23.742666666666665</v>
      </c>
      <c r="O46" s="666">
        <v>23.42331299351752</v>
      </c>
      <c r="P46" s="666">
        <v>22.405725938833235</v>
      </c>
      <c r="Q46" s="666">
        <v>21.473620460319221</v>
      </c>
      <c r="R46" s="666">
        <v>20.258140566975825</v>
      </c>
      <c r="S46" s="666">
        <v>18.471620422586788</v>
      </c>
      <c r="T46" s="666">
        <v>16.708254169467491</v>
      </c>
      <c r="U46" s="666">
        <v>15.038483303100973</v>
      </c>
      <c r="V46" s="666">
        <v>13.546895735131438</v>
      </c>
      <c r="W46" s="666">
        <v>12.098231023269229</v>
      </c>
      <c r="X46" s="666">
        <v>10.674187642262547</v>
      </c>
      <c r="Y46" s="656">
        <v>9.3246655224634427</v>
      </c>
      <c r="Z46" s="656">
        <v>8.2149062520665392</v>
      </c>
      <c r="AA46" s="656">
        <v>6.9791701236235859</v>
      </c>
      <c r="AB46" s="656">
        <v>6.0035342997465975</v>
      </c>
      <c r="AC46" s="656">
        <v>5.2656530232494267</v>
      </c>
      <c r="AD46" s="656">
        <v>4.5366675683663971</v>
      </c>
      <c r="AE46" s="656">
        <v>3.9177332674566663</v>
      </c>
      <c r="AF46" s="656">
        <v>3.447539491300605</v>
      </c>
      <c r="AG46" s="656">
        <v>3.0699485763688137</v>
      </c>
      <c r="AH46" s="663">
        <v>2.7692107109037098</v>
      </c>
      <c r="AI46" s="582"/>
    </row>
    <row r="47" spans="1:35" s="561" customFormat="1" ht="16.5" customHeight="1">
      <c r="B47" s="555"/>
      <c r="C47" s="556"/>
      <c r="D47" s="562"/>
      <c r="E47" s="558" t="s">
        <v>555</v>
      </c>
      <c r="F47" s="559"/>
      <c r="G47" s="560"/>
      <c r="H47" s="668">
        <v>25</v>
      </c>
      <c r="I47" s="669">
        <v>25</v>
      </c>
      <c r="J47" s="669">
        <v>25</v>
      </c>
      <c r="K47" s="669">
        <v>25</v>
      </c>
      <c r="L47" s="669">
        <v>25</v>
      </c>
      <c r="M47" s="669">
        <v>25</v>
      </c>
      <c r="N47" s="669">
        <v>25</v>
      </c>
      <c r="O47" s="669">
        <v>25</v>
      </c>
      <c r="P47" s="669">
        <v>25</v>
      </c>
      <c r="Q47" s="669">
        <v>25</v>
      </c>
      <c r="R47" s="669">
        <v>25</v>
      </c>
      <c r="S47" s="669">
        <v>25</v>
      </c>
      <c r="T47" s="669">
        <v>25</v>
      </c>
      <c r="U47" s="669">
        <v>25</v>
      </c>
      <c r="V47" s="669">
        <v>25</v>
      </c>
      <c r="W47" s="669">
        <v>25</v>
      </c>
      <c r="X47" s="669">
        <v>25</v>
      </c>
      <c r="Y47" s="669">
        <v>25</v>
      </c>
      <c r="Z47" s="670">
        <v>25</v>
      </c>
      <c r="AA47" s="669">
        <v>25</v>
      </c>
      <c r="AB47" s="671">
        <v>25</v>
      </c>
      <c r="AC47" s="669">
        <v>25</v>
      </c>
      <c r="AD47" s="669">
        <v>25</v>
      </c>
      <c r="AE47" s="669">
        <v>25</v>
      </c>
      <c r="AF47" s="669">
        <v>25</v>
      </c>
      <c r="AG47" s="669">
        <v>25</v>
      </c>
      <c r="AH47" s="672">
        <v>25</v>
      </c>
      <c r="AI47" s="582"/>
    </row>
    <row r="48" spans="1:35" s="561" customFormat="1" ht="16.5" customHeight="1">
      <c r="B48" s="555"/>
      <c r="C48" s="556"/>
      <c r="D48" s="562" t="s">
        <v>567</v>
      </c>
      <c r="E48" s="558" t="s">
        <v>557</v>
      </c>
      <c r="F48" s="559"/>
      <c r="G48" s="560"/>
      <c r="H48" s="666">
        <v>23.742666666666665</v>
      </c>
      <c r="I48" s="666">
        <v>23.742666666666665</v>
      </c>
      <c r="J48" s="666">
        <v>23.742666666666665</v>
      </c>
      <c r="K48" s="666">
        <v>23.742666666666665</v>
      </c>
      <c r="L48" s="666">
        <v>23.742666666666665</v>
      </c>
      <c r="M48" s="666">
        <v>23.742666666666665</v>
      </c>
      <c r="N48" s="666">
        <v>23.742666666666665</v>
      </c>
      <c r="O48" s="666">
        <v>23.742666666666665</v>
      </c>
      <c r="P48" s="666">
        <v>23.524923021363371</v>
      </c>
      <c r="Q48" s="666">
        <v>22.662723247521345</v>
      </c>
      <c r="R48" s="666">
        <v>21.684791125658354</v>
      </c>
      <c r="S48" s="666">
        <v>20.724953194720484</v>
      </c>
      <c r="T48" s="666">
        <v>19.364675921017668</v>
      </c>
      <c r="U48" s="666">
        <v>16.851001798452767</v>
      </c>
      <c r="V48" s="666">
        <v>14.715924138594959</v>
      </c>
      <c r="W48" s="666">
        <v>12.800309882145907</v>
      </c>
      <c r="X48" s="666">
        <v>11.157213462526084</v>
      </c>
      <c r="Y48" s="666">
        <v>9.9081632501967558</v>
      </c>
      <c r="Z48" s="656">
        <v>8.8078532884481007</v>
      </c>
      <c r="AA48" s="656">
        <v>8.0656815196778577</v>
      </c>
      <c r="AB48" s="656">
        <v>7.4201751406805281</v>
      </c>
      <c r="AC48" s="656">
        <v>6.8709612955189776</v>
      </c>
      <c r="AD48" s="656">
        <v>6.3567087424566129</v>
      </c>
      <c r="AE48" s="656">
        <v>5.892052276071996</v>
      </c>
      <c r="AF48" s="656">
        <v>5.5038523158574018</v>
      </c>
      <c r="AG48" s="656">
        <v>5.1718261730386708</v>
      </c>
      <c r="AH48" s="663">
        <v>4.8811511115472159</v>
      </c>
      <c r="AI48" s="582"/>
    </row>
    <row r="49" spans="2:35" s="561" customFormat="1" ht="16.5" customHeight="1">
      <c r="B49" s="555"/>
      <c r="C49" s="556"/>
      <c r="D49" s="562"/>
      <c r="E49" s="558" t="s">
        <v>558</v>
      </c>
      <c r="F49" s="559"/>
      <c r="G49" s="560"/>
      <c r="H49" s="666">
        <v>21.093261642728375</v>
      </c>
      <c r="I49" s="666">
        <v>21.22115451343852</v>
      </c>
      <c r="J49" s="666">
        <v>21.33705494750599</v>
      </c>
      <c r="K49" s="666">
        <v>21.422299645714602</v>
      </c>
      <c r="L49" s="666">
        <v>21.535029140595555</v>
      </c>
      <c r="M49" s="666">
        <v>21.643499559509927</v>
      </c>
      <c r="N49" s="666">
        <v>21.686434910843641</v>
      </c>
      <c r="O49" s="666">
        <v>21.720055104032742</v>
      </c>
      <c r="P49" s="666">
        <v>21.758996584403437</v>
      </c>
      <c r="Q49" s="666">
        <v>21.815332280328519</v>
      </c>
      <c r="R49" s="666">
        <v>21.754253291679362</v>
      </c>
      <c r="S49" s="666">
        <v>21.054492417390247</v>
      </c>
      <c r="T49" s="666">
        <v>19.206260824970535</v>
      </c>
      <c r="U49" s="666">
        <v>16.934479688268574</v>
      </c>
      <c r="V49" s="666">
        <v>14.946111897563787</v>
      </c>
      <c r="W49" s="666">
        <v>13.109616520944956</v>
      </c>
      <c r="X49" s="666">
        <v>11.514652000470141</v>
      </c>
      <c r="Y49" s="666">
        <v>10.320411300072122</v>
      </c>
      <c r="Z49" s="656">
        <v>9.1860201573611775</v>
      </c>
      <c r="AA49" s="656">
        <v>8.3673133597482732</v>
      </c>
      <c r="AB49" s="656">
        <v>7.6218547742318963</v>
      </c>
      <c r="AC49" s="656">
        <v>6.9701017488358152</v>
      </c>
      <c r="AD49" s="656">
        <v>6.3455832989027465</v>
      </c>
      <c r="AE49" s="656">
        <v>5.7808213271269118</v>
      </c>
      <c r="AF49" s="656">
        <v>5.302577563801635</v>
      </c>
      <c r="AG49" s="656">
        <v>4.8873365918059468</v>
      </c>
      <c r="AH49" s="663">
        <v>4.5234192351061884</v>
      </c>
      <c r="AI49" s="582"/>
    </row>
    <row r="50" spans="2:35" s="561" customFormat="1" ht="16.5" customHeight="1">
      <c r="B50" s="555"/>
      <c r="C50" s="556"/>
      <c r="D50" s="562"/>
      <c r="E50" s="558" t="s">
        <v>559</v>
      </c>
      <c r="F50" s="559"/>
      <c r="G50" s="560"/>
      <c r="H50" s="668">
        <v>25</v>
      </c>
      <c r="I50" s="669">
        <v>25</v>
      </c>
      <c r="J50" s="669">
        <v>25</v>
      </c>
      <c r="K50" s="669">
        <v>25</v>
      </c>
      <c r="L50" s="669">
        <v>25</v>
      </c>
      <c r="M50" s="669">
        <v>25</v>
      </c>
      <c r="N50" s="669">
        <v>25</v>
      </c>
      <c r="O50" s="669">
        <v>25</v>
      </c>
      <c r="P50" s="669">
        <v>25</v>
      </c>
      <c r="Q50" s="669">
        <v>25</v>
      </c>
      <c r="R50" s="669">
        <v>25</v>
      </c>
      <c r="S50" s="669">
        <v>25</v>
      </c>
      <c r="T50" s="669">
        <v>25</v>
      </c>
      <c r="U50" s="669">
        <v>25</v>
      </c>
      <c r="V50" s="669">
        <v>25</v>
      </c>
      <c r="W50" s="669">
        <v>25</v>
      </c>
      <c r="X50" s="669">
        <v>25</v>
      </c>
      <c r="Y50" s="669">
        <v>25</v>
      </c>
      <c r="Z50" s="670">
        <v>25</v>
      </c>
      <c r="AA50" s="669">
        <v>25</v>
      </c>
      <c r="AB50" s="671">
        <v>25</v>
      </c>
      <c r="AC50" s="669">
        <v>25</v>
      </c>
      <c r="AD50" s="669">
        <v>25</v>
      </c>
      <c r="AE50" s="669">
        <v>25</v>
      </c>
      <c r="AF50" s="669">
        <v>25</v>
      </c>
      <c r="AG50" s="669">
        <v>25</v>
      </c>
      <c r="AH50" s="672">
        <v>25</v>
      </c>
      <c r="AI50" s="582"/>
    </row>
    <row r="51" spans="2:35" s="561" customFormat="1" ht="16.5" customHeight="1">
      <c r="B51" s="555"/>
      <c r="C51" s="556"/>
      <c r="D51" s="563"/>
      <c r="E51" s="564" t="s">
        <v>560</v>
      </c>
      <c r="F51" s="559"/>
      <c r="G51" s="560"/>
      <c r="H51" s="668">
        <v>25</v>
      </c>
      <c r="I51" s="669">
        <v>25</v>
      </c>
      <c r="J51" s="669">
        <v>25</v>
      </c>
      <c r="K51" s="669">
        <v>25</v>
      </c>
      <c r="L51" s="669">
        <v>25</v>
      </c>
      <c r="M51" s="669">
        <v>25</v>
      </c>
      <c r="N51" s="669">
        <v>25</v>
      </c>
      <c r="O51" s="669">
        <v>25</v>
      </c>
      <c r="P51" s="669">
        <v>25</v>
      </c>
      <c r="Q51" s="669">
        <v>25</v>
      </c>
      <c r="R51" s="669">
        <v>25</v>
      </c>
      <c r="S51" s="669">
        <v>25</v>
      </c>
      <c r="T51" s="669">
        <v>25</v>
      </c>
      <c r="U51" s="669">
        <v>25</v>
      </c>
      <c r="V51" s="669">
        <v>25</v>
      </c>
      <c r="W51" s="669">
        <v>25</v>
      </c>
      <c r="X51" s="669">
        <v>25</v>
      </c>
      <c r="Y51" s="669">
        <v>25</v>
      </c>
      <c r="Z51" s="670">
        <v>25</v>
      </c>
      <c r="AA51" s="669">
        <v>25</v>
      </c>
      <c r="AB51" s="671">
        <v>25</v>
      </c>
      <c r="AC51" s="669">
        <v>25</v>
      </c>
      <c r="AD51" s="669">
        <v>25</v>
      </c>
      <c r="AE51" s="669">
        <v>25</v>
      </c>
      <c r="AF51" s="669">
        <v>25</v>
      </c>
      <c r="AG51" s="669">
        <v>25</v>
      </c>
      <c r="AH51" s="672">
        <v>25</v>
      </c>
      <c r="AI51" s="582"/>
    </row>
    <row r="52" spans="2:35" s="561" customFormat="1" ht="16.5" customHeight="1">
      <c r="B52" s="555"/>
      <c r="C52" s="556"/>
      <c r="D52" s="557"/>
      <c r="E52" s="558" t="s">
        <v>561</v>
      </c>
      <c r="F52" s="559"/>
      <c r="G52" s="560"/>
      <c r="H52" s="656">
        <v>5.6783967808284359</v>
      </c>
      <c r="I52" s="656">
        <v>5.5462993500288782</v>
      </c>
      <c r="J52" s="656">
        <v>5.3671048510824244</v>
      </c>
      <c r="K52" s="656">
        <v>5.2117397757764241</v>
      </c>
      <c r="L52" s="656">
        <v>4.9969499670896615</v>
      </c>
      <c r="M52" s="656">
        <v>4.7075281564538773</v>
      </c>
      <c r="N52" s="656">
        <v>4.4716265329677967</v>
      </c>
      <c r="O52" s="656">
        <v>4.3254915539627303</v>
      </c>
      <c r="P52" s="656">
        <v>4.2852105910501654</v>
      </c>
      <c r="Q52" s="656">
        <v>4.3645459564112272</v>
      </c>
      <c r="R52" s="656">
        <v>4.3829898921538586</v>
      </c>
      <c r="S52" s="656">
        <v>4.3726449846832995</v>
      </c>
      <c r="T52" s="656">
        <v>4.338147487450609</v>
      </c>
      <c r="U52" s="656">
        <v>4.3124915361613745</v>
      </c>
      <c r="V52" s="656">
        <v>4.3282043917605515</v>
      </c>
      <c r="W52" s="656">
        <v>4.3704292956129542</v>
      </c>
      <c r="X52" s="656">
        <v>4.4260005525379942</v>
      </c>
      <c r="Y52" s="656">
        <v>4.4840883734260251</v>
      </c>
      <c r="Z52" s="656">
        <v>4.5900713640310977</v>
      </c>
      <c r="AA52" s="656">
        <v>4.7769881007809101</v>
      </c>
      <c r="AB52" s="656">
        <v>4.9573405166258775</v>
      </c>
      <c r="AC52" s="656">
        <v>5.1078610257293944</v>
      </c>
      <c r="AD52" s="656">
        <v>5.4129294330923656</v>
      </c>
      <c r="AE52" s="656">
        <v>5.7661965941205873</v>
      </c>
      <c r="AF52" s="656">
        <v>6.1138414359764504</v>
      </c>
      <c r="AG52" s="656">
        <v>6.4828106856178467</v>
      </c>
      <c r="AH52" s="663">
        <v>6.7451770281176753</v>
      </c>
    </row>
    <row r="53" spans="2:35" s="561" customFormat="1" ht="16.5" customHeight="1">
      <c r="B53" s="555"/>
      <c r="C53" s="556"/>
      <c r="D53" s="562"/>
      <c r="E53" s="558" t="s">
        <v>555</v>
      </c>
      <c r="F53" s="565"/>
      <c r="G53" s="566"/>
      <c r="H53" s="668">
        <v>3</v>
      </c>
      <c r="I53" s="669">
        <v>3</v>
      </c>
      <c r="J53" s="669">
        <v>3</v>
      </c>
      <c r="K53" s="669">
        <v>3</v>
      </c>
      <c r="L53" s="669">
        <v>3</v>
      </c>
      <c r="M53" s="669">
        <v>3</v>
      </c>
      <c r="N53" s="669">
        <v>3</v>
      </c>
      <c r="O53" s="669">
        <v>3</v>
      </c>
      <c r="P53" s="669">
        <v>3</v>
      </c>
      <c r="Q53" s="669">
        <v>3</v>
      </c>
      <c r="R53" s="669">
        <v>3</v>
      </c>
      <c r="S53" s="669">
        <v>3</v>
      </c>
      <c r="T53" s="669">
        <v>3</v>
      </c>
      <c r="U53" s="669">
        <v>3</v>
      </c>
      <c r="V53" s="669">
        <v>3</v>
      </c>
      <c r="W53" s="669">
        <v>3</v>
      </c>
      <c r="X53" s="669">
        <v>3</v>
      </c>
      <c r="Y53" s="669">
        <v>3</v>
      </c>
      <c r="Z53" s="670">
        <v>3</v>
      </c>
      <c r="AA53" s="669">
        <v>3</v>
      </c>
      <c r="AB53" s="664">
        <v>3</v>
      </c>
      <c r="AC53" s="669">
        <v>3</v>
      </c>
      <c r="AD53" s="669">
        <v>3</v>
      </c>
      <c r="AE53" s="669">
        <v>3</v>
      </c>
      <c r="AF53" s="669">
        <v>3</v>
      </c>
      <c r="AG53" s="669">
        <v>3</v>
      </c>
      <c r="AH53" s="672">
        <v>3</v>
      </c>
    </row>
    <row r="54" spans="2:35" s="561" customFormat="1" ht="16.5" customHeight="1">
      <c r="B54" s="555"/>
      <c r="C54" s="556"/>
      <c r="D54" s="562" t="s">
        <v>562</v>
      </c>
      <c r="E54" s="558" t="s">
        <v>558</v>
      </c>
      <c r="F54" s="559"/>
      <c r="G54" s="560"/>
      <c r="H54" s="656">
        <v>9.2996202627401612</v>
      </c>
      <c r="I54" s="656">
        <v>9.4138488115752761</v>
      </c>
      <c r="J54" s="666">
        <v>9.5729348545512956</v>
      </c>
      <c r="K54" s="666">
        <v>9.7575759333899796</v>
      </c>
      <c r="L54" s="666">
        <v>10.021599085035779</v>
      </c>
      <c r="M54" s="666">
        <v>10.331970114971035</v>
      </c>
      <c r="N54" s="666">
        <v>10.481477628445557</v>
      </c>
      <c r="O54" s="666">
        <v>10.624096373683175</v>
      </c>
      <c r="P54" s="666">
        <v>10.767530458703751</v>
      </c>
      <c r="Q54" s="666">
        <v>10.926446339981577</v>
      </c>
      <c r="R54" s="666">
        <v>11.104333454441273</v>
      </c>
      <c r="S54" s="666">
        <v>11.276792729432621</v>
      </c>
      <c r="T54" s="666">
        <v>11.458841884008496</v>
      </c>
      <c r="U54" s="666">
        <v>11.613297625799484</v>
      </c>
      <c r="V54" s="666">
        <v>11.665206762969785</v>
      </c>
      <c r="W54" s="666">
        <v>11.698477573778487</v>
      </c>
      <c r="X54" s="666">
        <v>11.814135458513702</v>
      </c>
      <c r="Y54" s="666">
        <v>11.893494016497703</v>
      </c>
      <c r="Z54" s="666">
        <v>11.993654277113221</v>
      </c>
      <c r="AA54" s="666">
        <v>12.077102420341932</v>
      </c>
      <c r="AB54" s="666">
        <v>12.166763710249496</v>
      </c>
      <c r="AC54" s="666">
        <v>12.263541075525684</v>
      </c>
      <c r="AD54" s="666">
        <v>12.364590173868491</v>
      </c>
      <c r="AE54" s="666">
        <v>12.475898655984345</v>
      </c>
      <c r="AF54" s="666">
        <v>12.586538406171655</v>
      </c>
      <c r="AG54" s="666">
        <v>12.684746616045981</v>
      </c>
      <c r="AH54" s="667">
        <v>12.770801210984757</v>
      </c>
    </row>
    <row r="55" spans="2:35" s="561" customFormat="1" ht="16.5" customHeight="1">
      <c r="B55" s="555"/>
      <c r="C55" s="556"/>
      <c r="D55" s="562"/>
      <c r="E55" s="558" t="s">
        <v>559</v>
      </c>
      <c r="F55" s="559"/>
      <c r="G55" s="560"/>
      <c r="H55" s="666">
        <v>15</v>
      </c>
      <c r="I55" s="666">
        <v>15</v>
      </c>
      <c r="J55" s="666">
        <v>15</v>
      </c>
      <c r="K55" s="666">
        <v>15</v>
      </c>
      <c r="L55" s="666">
        <v>15.000000000000002</v>
      </c>
      <c r="M55" s="666">
        <v>14.999999999999998</v>
      </c>
      <c r="N55" s="666">
        <v>15.000000000000002</v>
      </c>
      <c r="O55" s="666">
        <v>15</v>
      </c>
      <c r="P55" s="666">
        <v>15</v>
      </c>
      <c r="Q55" s="666">
        <v>14.987710162594523</v>
      </c>
      <c r="R55" s="666">
        <v>14.946097916333409</v>
      </c>
      <c r="S55" s="666">
        <v>14.905790578354317</v>
      </c>
      <c r="T55" s="666">
        <v>14.863924207243267</v>
      </c>
      <c r="U55" s="666">
        <v>14.779246831772461</v>
      </c>
      <c r="V55" s="666">
        <v>14.836441056474856</v>
      </c>
      <c r="W55" s="666">
        <v>16.850279356554712</v>
      </c>
      <c r="X55" s="666">
        <v>19.822296583729972</v>
      </c>
      <c r="Y55" s="666">
        <v>23.440677219621914</v>
      </c>
      <c r="Z55" s="666">
        <v>27.475391017194312</v>
      </c>
      <c r="AA55" s="666">
        <v>30.054332300250167</v>
      </c>
      <c r="AB55" s="666">
        <v>31.768704920512953</v>
      </c>
      <c r="AC55" s="666">
        <v>33.341595055170011</v>
      </c>
      <c r="AD55" s="666">
        <v>35.066658328392556</v>
      </c>
      <c r="AE55" s="666">
        <v>37.038693168011221</v>
      </c>
      <c r="AF55" s="666">
        <v>38.784655418085926</v>
      </c>
      <c r="AG55" s="666">
        <v>40.717803556753687</v>
      </c>
      <c r="AH55" s="667">
        <v>42.478577552748305</v>
      </c>
    </row>
    <row r="56" spans="2:35" s="561" customFormat="1" ht="16.5" customHeight="1">
      <c r="B56" s="555"/>
      <c r="C56" s="556"/>
      <c r="D56" s="563"/>
      <c r="E56" s="564" t="s">
        <v>560</v>
      </c>
      <c r="F56" s="559"/>
      <c r="G56" s="560"/>
      <c r="H56" s="668">
        <v>3</v>
      </c>
      <c r="I56" s="669">
        <v>3</v>
      </c>
      <c r="J56" s="669">
        <v>3</v>
      </c>
      <c r="K56" s="669">
        <v>3</v>
      </c>
      <c r="L56" s="669">
        <v>3</v>
      </c>
      <c r="M56" s="669">
        <v>3</v>
      </c>
      <c r="N56" s="669">
        <v>3</v>
      </c>
      <c r="O56" s="669">
        <v>3</v>
      </c>
      <c r="P56" s="669">
        <v>3</v>
      </c>
      <c r="Q56" s="669">
        <v>3</v>
      </c>
      <c r="R56" s="669">
        <v>3</v>
      </c>
      <c r="S56" s="669">
        <v>3</v>
      </c>
      <c r="T56" s="669">
        <v>3</v>
      </c>
      <c r="U56" s="669">
        <v>3</v>
      </c>
      <c r="V56" s="669">
        <v>3</v>
      </c>
      <c r="W56" s="669">
        <v>3</v>
      </c>
      <c r="X56" s="669">
        <v>3</v>
      </c>
      <c r="Y56" s="669">
        <v>3</v>
      </c>
      <c r="Z56" s="670">
        <v>3</v>
      </c>
      <c r="AA56" s="669">
        <v>3</v>
      </c>
      <c r="AB56" s="664">
        <v>3</v>
      </c>
      <c r="AC56" s="669">
        <v>3</v>
      </c>
      <c r="AD56" s="669">
        <v>3</v>
      </c>
      <c r="AE56" s="669">
        <v>3</v>
      </c>
      <c r="AF56" s="669">
        <v>3</v>
      </c>
      <c r="AG56" s="669">
        <v>3</v>
      </c>
      <c r="AH56" s="672">
        <v>3</v>
      </c>
    </row>
    <row r="57" spans="2:35" s="561" customFormat="1" ht="15">
      <c r="B57" s="555"/>
      <c r="C57" s="556"/>
      <c r="D57" s="567"/>
      <c r="E57" s="558" t="s">
        <v>561</v>
      </c>
      <c r="F57" s="559"/>
      <c r="G57" s="560"/>
      <c r="H57" s="673">
        <v>0.22798010771257463</v>
      </c>
      <c r="I57" s="674">
        <v>0.22798010771257463</v>
      </c>
      <c r="J57" s="674">
        <v>0.22798010771257463</v>
      </c>
      <c r="K57" s="674">
        <v>0.22798010771257463</v>
      </c>
      <c r="L57" s="674">
        <v>0.22798010771257463</v>
      </c>
      <c r="M57" s="674">
        <v>0.22798010771257463</v>
      </c>
      <c r="N57" s="674">
        <v>0.22798010771257463</v>
      </c>
      <c r="O57" s="674">
        <v>0.22798010771257463</v>
      </c>
      <c r="P57" s="674">
        <v>0.22798010771257463</v>
      </c>
      <c r="Q57" s="674">
        <v>0.22798010771257463</v>
      </c>
      <c r="R57" s="674">
        <v>0.22798010771257463</v>
      </c>
      <c r="S57" s="674">
        <v>0.22798010771257463</v>
      </c>
      <c r="T57" s="674">
        <v>0.22798010771257463</v>
      </c>
      <c r="U57" s="674">
        <v>0.22798010771257463</v>
      </c>
      <c r="V57" s="674">
        <v>0.22798010771257463</v>
      </c>
      <c r="W57" s="674">
        <v>0.22798010771257463</v>
      </c>
      <c r="X57" s="674">
        <v>0.22798010771257463</v>
      </c>
      <c r="Y57" s="674">
        <v>0.22798010771257463</v>
      </c>
      <c r="Z57" s="675">
        <v>0.22798010771257463</v>
      </c>
      <c r="AA57" s="676">
        <v>0.22798010771257463</v>
      </c>
      <c r="AB57" s="665">
        <v>0.22798010771257463</v>
      </c>
      <c r="AC57" s="676">
        <v>0.22798010771257463</v>
      </c>
      <c r="AD57" s="676">
        <v>0.22798010771257463</v>
      </c>
      <c r="AE57" s="676">
        <v>0.22798010771257463</v>
      </c>
      <c r="AF57" s="676">
        <v>0.22798010771257463</v>
      </c>
      <c r="AG57" s="676">
        <v>0.22798010771257463</v>
      </c>
      <c r="AH57" s="677">
        <v>0.22798010771257463</v>
      </c>
      <c r="AI57" s="569"/>
    </row>
    <row r="58" spans="2:35" s="561" customFormat="1" ht="15">
      <c r="B58" s="555"/>
      <c r="C58" s="556"/>
      <c r="D58" s="568" t="s">
        <v>563</v>
      </c>
      <c r="E58" s="564" t="s">
        <v>555</v>
      </c>
      <c r="F58" s="559"/>
      <c r="G58" s="560"/>
      <c r="H58" s="668">
        <v>38.441816389536598</v>
      </c>
      <c r="I58" s="669">
        <v>38.441816389536598</v>
      </c>
      <c r="J58" s="669">
        <v>38.441816389536598</v>
      </c>
      <c r="K58" s="669">
        <v>38.441816389536598</v>
      </c>
      <c r="L58" s="669">
        <v>38.441816389536598</v>
      </c>
      <c r="M58" s="669">
        <v>38.441816389536598</v>
      </c>
      <c r="N58" s="669">
        <v>38.441816389536598</v>
      </c>
      <c r="O58" s="669">
        <v>38.441816389536598</v>
      </c>
      <c r="P58" s="669">
        <v>38.441816389536598</v>
      </c>
      <c r="Q58" s="669">
        <v>38.441816389536598</v>
      </c>
      <c r="R58" s="669">
        <v>38.441816389536598</v>
      </c>
      <c r="S58" s="669">
        <v>38.441816389536598</v>
      </c>
      <c r="T58" s="669">
        <v>38.441816389536598</v>
      </c>
      <c r="U58" s="669">
        <v>38.441816389536598</v>
      </c>
      <c r="V58" s="669">
        <v>38.441816389536598</v>
      </c>
      <c r="W58" s="669">
        <v>38.441816389536598</v>
      </c>
      <c r="X58" s="669">
        <v>38.441816389536598</v>
      </c>
      <c r="Y58" s="669">
        <v>38.441816389536598</v>
      </c>
      <c r="Z58" s="670">
        <v>38.441816389536598</v>
      </c>
      <c r="AA58" s="669">
        <v>38.441816389536598</v>
      </c>
      <c r="AB58" s="671">
        <v>38.441816389536598</v>
      </c>
      <c r="AC58" s="669">
        <v>38.441816389536598</v>
      </c>
      <c r="AD58" s="669">
        <v>38.441816389536598</v>
      </c>
      <c r="AE58" s="669">
        <v>38.441816389536598</v>
      </c>
      <c r="AF58" s="669">
        <v>38.441816389536598</v>
      </c>
      <c r="AG58" s="669">
        <v>38.441816389536598</v>
      </c>
      <c r="AH58" s="672">
        <v>38.441816389536598</v>
      </c>
      <c r="AI58" s="569"/>
    </row>
    <row r="59" spans="2:35" s="561" customFormat="1" ht="15">
      <c r="B59" s="555"/>
      <c r="C59" s="556"/>
      <c r="D59" s="568"/>
      <c r="E59" s="572" t="s">
        <v>564</v>
      </c>
      <c r="F59" s="559"/>
      <c r="G59" s="560"/>
      <c r="H59" s="668">
        <v>12.8139387965122</v>
      </c>
      <c r="I59" s="669">
        <v>12.8139387965122</v>
      </c>
      <c r="J59" s="669">
        <v>12.8139387965122</v>
      </c>
      <c r="K59" s="669">
        <v>12.8139387965122</v>
      </c>
      <c r="L59" s="669">
        <v>12.8139387965122</v>
      </c>
      <c r="M59" s="669">
        <v>12.8139387965122</v>
      </c>
      <c r="N59" s="669">
        <v>12.8139387965122</v>
      </c>
      <c r="O59" s="669">
        <v>12.8139387965122</v>
      </c>
      <c r="P59" s="669">
        <v>12.8139387965122</v>
      </c>
      <c r="Q59" s="669">
        <v>12.8139387965122</v>
      </c>
      <c r="R59" s="669">
        <v>12.8139387965122</v>
      </c>
      <c r="S59" s="669">
        <v>12.8139387965122</v>
      </c>
      <c r="T59" s="669">
        <v>12.8139387965122</v>
      </c>
      <c r="U59" s="669">
        <v>12.8139387965122</v>
      </c>
      <c r="V59" s="669">
        <v>12.8139387965122</v>
      </c>
      <c r="W59" s="669">
        <v>12.8139387965122</v>
      </c>
      <c r="X59" s="669">
        <v>12.8139387965122</v>
      </c>
      <c r="Y59" s="669">
        <v>12.8139387965122</v>
      </c>
      <c r="Z59" s="670">
        <v>12.8139387965122</v>
      </c>
      <c r="AA59" s="669">
        <v>12.8139387965122</v>
      </c>
      <c r="AB59" s="671">
        <v>12.8139387965122</v>
      </c>
      <c r="AC59" s="669">
        <v>12.8139387965122</v>
      </c>
      <c r="AD59" s="669">
        <v>12.8139387965122</v>
      </c>
      <c r="AE59" s="669">
        <v>12.8139387965122</v>
      </c>
      <c r="AF59" s="669">
        <v>12.8139387965122</v>
      </c>
      <c r="AG59" s="669">
        <v>12.8139387965122</v>
      </c>
      <c r="AH59" s="672">
        <v>12.8139387965122</v>
      </c>
      <c r="AI59" s="569"/>
    </row>
    <row r="60" spans="2:35" s="561" customFormat="1" ht="15">
      <c r="B60" s="555"/>
      <c r="C60" s="556"/>
      <c r="D60" s="573"/>
      <c r="E60" s="564" t="s">
        <v>560</v>
      </c>
      <c r="F60" s="559"/>
      <c r="G60" s="560"/>
      <c r="H60" s="668">
        <v>14.512775895529112</v>
      </c>
      <c r="I60" s="669">
        <v>14.512775895529112</v>
      </c>
      <c r="J60" s="669">
        <v>14.512775895529112</v>
      </c>
      <c r="K60" s="669">
        <v>14.512775895529112</v>
      </c>
      <c r="L60" s="669">
        <v>14.512775895529112</v>
      </c>
      <c r="M60" s="669">
        <v>14.512775895529112</v>
      </c>
      <c r="N60" s="669">
        <v>14.512775895529112</v>
      </c>
      <c r="O60" s="669">
        <v>14.512775895529112</v>
      </c>
      <c r="P60" s="669">
        <v>14.512775895529112</v>
      </c>
      <c r="Q60" s="669">
        <v>14.512775895529112</v>
      </c>
      <c r="R60" s="669">
        <v>14.512775895529112</v>
      </c>
      <c r="S60" s="669">
        <v>14.512775895529112</v>
      </c>
      <c r="T60" s="669">
        <v>14.512775895529112</v>
      </c>
      <c r="U60" s="669">
        <v>14.512775895529112</v>
      </c>
      <c r="V60" s="669">
        <v>14.512775895529112</v>
      </c>
      <c r="W60" s="669">
        <v>14.512775895529112</v>
      </c>
      <c r="X60" s="669">
        <v>14.512775895529112</v>
      </c>
      <c r="Y60" s="669">
        <v>14.512775895529112</v>
      </c>
      <c r="Z60" s="670">
        <v>14.512775895529112</v>
      </c>
      <c r="AA60" s="669">
        <v>14.512775895529112</v>
      </c>
      <c r="AB60" s="671">
        <v>14.512775895529112</v>
      </c>
      <c r="AC60" s="669">
        <v>14.512775895529112</v>
      </c>
      <c r="AD60" s="669">
        <v>14.512775895529112</v>
      </c>
      <c r="AE60" s="669">
        <v>14.512775895529112</v>
      </c>
      <c r="AF60" s="669">
        <v>14.512775895529112</v>
      </c>
      <c r="AG60" s="669">
        <v>14.512775895529112</v>
      </c>
      <c r="AH60" s="672">
        <v>14.512775895529112</v>
      </c>
      <c r="AI60" s="569"/>
    </row>
    <row r="61" spans="2:35" s="531" customFormat="1" ht="15">
      <c r="B61" s="528"/>
      <c r="C61" s="529"/>
      <c r="F61" s="575"/>
      <c r="G61" s="575"/>
      <c r="H61" s="576"/>
      <c r="I61" s="576"/>
      <c r="J61" s="577"/>
      <c r="K61" s="577"/>
      <c r="L61" s="577"/>
      <c r="M61" s="576"/>
      <c r="N61" s="576"/>
      <c r="O61" s="576"/>
      <c r="P61" s="576"/>
      <c r="Q61" s="576"/>
      <c r="R61" s="576"/>
      <c r="S61" s="576"/>
      <c r="T61" s="576"/>
      <c r="U61" s="576"/>
      <c r="V61" s="578"/>
      <c r="W61" s="575"/>
      <c r="X61" s="575"/>
      <c r="Y61" s="575"/>
      <c r="Z61" s="575"/>
      <c r="AA61" s="575"/>
      <c r="AB61" s="575"/>
      <c r="AC61" s="575"/>
      <c r="AD61" s="575"/>
      <c r="AE61" s="575"/>
      <c r="AF61" s="575"/>
      <c r="AG61" s="575"/>
      <c r="AH61" s="575"/>
      <c r="AI61" s="575"/>
    </row>
    <row r="62" spans="2:35" s="531" customFormat="1" ht="15">
      <c r="B62" s="528"/>
      <c r="C62" s="529"/>
      <c r="F62" s="574"/>
      <c r="G62" s="575"/>
      <c r="H62" s="575"/>
      <c r="I62" s="575"/>
      <c r="J62" s="575"/>
      <c r="K62" s="575"/>
      <c r="L62" s="575"/>
      <c r="M62" s="575"/>
      <c r="N62" s="575"/>
      <c r="O62" s="575"/>
      <c r="P62" s="575"/>
      <c r="Q62" s="575"/>
      <c r="R62" s="575"/>
      <c r="S62" s="575"/>
      <c r="T62" s="575"/>
      <c r="U62" s="575"/>
      <c r="V62" s="575"/>
      <c r="W62" s="575"/>
      <c r="X62" s="575"/>
      <c r="Y62" s="575"/>
      <c r="Z62" s="575"/>
      <c r="AA62" s="575"/>
      <c r="AB62" s="575"/>
      <c r="AC62" s="575"/>
      <c r="AD62" s="575"/>
      <c r="AE62" s="575"/>
      <c r="AF62" s="575"/>
      <c r="AG62" s="575"/>
      <c r="AH62" s="575"/>
      <c r="AI62" s="575"/>
    </row>
    <row r="63" spans="2:35" ht="13.5" customHeight="1">
      <c r="B63" s="528" t="s">
        <v>533</v>
      </c>
      <c r="C63" s="529">
        <f>C43+1</f>
        <v>41</v>
      </c>
      <c r="D63" s="618" t="s">
        <v>632</v>
      </c>
      <c r="E63" s="518"/>
      <c r="F63" s="518"/>
      <c r="G63" s="518"/>
      <c r="H63" s="518"/>
      <c r="I63" s="518"/>
      <c r="J63" s="518"/>
      <c r="K63" s="518"/>
      <c r="L63" s="518"/>
      <c r="M63" s="518"/>
      <c r="N63" s="518"/>
      <c r="O63" s="518"/>
      <c r="P63" s="518"/>
      <c r="Q63" s="518"/>
      <c r="R63" s="518"/>
      <c r="S63" s="518"/>
      <c r="T63" s="518"/>
      <c r="U63" s="518"/>
      <c r="V63" s="518"/>
      <c r="W63" s="518"/>
      <c r="X63" s="518"/>
      <c r="Y63" s="518"/>
      <c r="Z63" s="518"/>
      <c r="AA63" s="518"/>
      <c r="AB63" s="518"/>
      <c r="AC63" s="518"/>
      <c r="AD63" s="518"/>
    </row>
    <row r="64" spans="2:35" ht="15">
      <c r="B64" s="528"/>
      <c r="D64" s="535" t="s">
        <v>568</v>
      </c>
      <c r="E64" s="532" t="s">
        <v>569</v>
      </c>
      <c r="F64" s="533"/>
      <c r="G64" s="534"/>
      <c r="H64" s="536">
        <v>1990</v>
      </c>
      <c r="I64" s="536">
        <f t="shared" ref="I64:AH64" si="4">H64+1</f>
        <v>1991</v>
      </c>
      <c r="J64" s="536">
        <f t="shared" si="4"/>
        <v>1992</v>
      </c>
      <c r="K64" s="536">
        <f t="shared" si="4"/>
        <v>1993</v>
      </c>
      <c r="L64" s="536">
        <f t="shared" si="4"/>
        <v>1994</v>
      </c>
      <c r="M64" s="536">
        <f t="shared" si="4"/>
        <v>1995</v>
      </c>
      <c r="N64" s="536">
        <f t="shared" si="4"/>
        <v>1996</v>
      </c>
      <c r="O64" s="536">
        <f t="shared" si="4"/>
        <v>1997</v>
      </c>
      <c r="P64" s="536">
        <f t="shared" si="4"/>
        <v>1998</v>
      </c>
      <c r="Q64" s="536">
        <f t="shared" si="4"/>
        <v>1999</v>
      </c>
      <c r="R64" s="536">
        <f t="shared" si="4"/>
        <v>2000</v>
      </c>
      <c r="S64" s="536">
        <f t="shared" si="4"/>
        <v>2001</v>
      </c>
      <c r="T64" s="536">
        <f t="shared" si="4"/>
        <v>2002</v>
      </c>
      <c r="U64" s="536">
        <f t="shared" si="4"/>
        <v>2003</v>
      </c>
      <c r="V64" s="536">
        <f t="shared" si="4"/>
        <v>2004</v>
      </c>
      <c r="W64" s="536">
        <f t="shared" si="4"/>
        <v>2005</v>
      </c>
      <c r="X64" s="536">
        <f t="shared" si="4"/>
        <v>2006</v>
      </c>
      <c r="Y64" s="536">
        <f t="shared" si="4"/>
        <v>2007</v>
      </c>
      <c r="Z64" s="536">
        <f t="shared" si="4"/>
        <v>2008</v>
      </c>
      <c r="AA64" s="536">
        <f t="shared" si="4"/>
        <v>2009</v>
      </c>
      <c r="AB64" s="536">
        <f t="shared" si="4"/>
        <v>2010</v>
      </c>
      <c r="AC64" s="536">
        <f t="shared" si="4"/>
        <v>2011</v>
      </c>
      <c r="AD64" s="536">
        <f t="shared" si="4"/>
        <v>2012</v>
      </c>
      <c r="AE64" s="536">
        <f t="shared" si="4"/>
        <v>2013</v>
      </c>
      <c r="AF64" s="536">
        <f t="shared" si="4"/>
        <v>2014</v>
      </c>
      <c r="AG64" s="536">
        <f t="shared" si="4"/>
        <v>2015</v>
      </c>
      <c r="AH64" s="536">
        <f t="shared" si="4"/>
        <v>2016</v>
      </c>
    </row>
    <row r="65" spans="2:34" ht="15">
      <c r="B65" s="528"/>
      <c r="D65" s="557"/>
      <c r="E65" s="558" t="s">
        <v>553</v>
      </c>
      <c r="F65" s="559"/>
      <c r="G65" s="560"/>
      <c r="H65" s="583">
        <v>15800.329622000001</v>
      </c>
      <c r="I65" s="583">
        <v>21430.833930000001</v>
      </c>
      <c r="J65" s="583">
        <v>26498.562023999999</v>
      </c>
      <c r="K65" s="583">
        <v>30682.438291999999</v>
      </c>
      <c r="L65" s="583">
        <v>35100.555886000002</v>
      </c>
      <c r="M65" s="583">
        <v>40725.413520000002</v>
      </c>
      <c r="N65" s="583">
        <v>46677.894053999997</v>
      </c>
      <c r="O65" s="583">
        <v>51297.637512000001</v>
      </c>
      <c r="P65" s="583">
        <v>56727.018480000006</v>
      </c>
      <c r="Q65" s="583">
        <v>65122.928904</v>
      </c>
      <c r="R65" s="583">
        <v>72436.403666000013</v>
      </c>
      <c r="S65" s="583">
        <v>80214.809290000005</v>
      </c>
      <c r="T65" s="583">
        <v>86932.126181999993</v>
      </c>
      <c r="U65" s="583">
        <v>94080.019285999995</v>
      </c>
      <c r="V65" s="583">
        <v>100358.44660600001</v>
      </c>
      <c r="W65" s="583">
        <v>106089.37713000001</v>
      </c>
      <c r="X65" s="583">
        <v>112417.19139200001</v>
      </c>
      <c r="Y65" s="583">
        <v>120400.665066</v>
      </c>
      <c r="Z65" s="583">
        <v>125451.70853600001</v>
      </c>
      <c r="AA65" s="583">
        <v>132957.18262200002</v>
      </c>
      <c r="AB65" s="583">
        <v>136641.236</v>
      </c>
      <c r="AC65" s="583">
        <v>137626.43400000001</v>
      </c>
      <c r="AD65" s="583">
        <v>146354.18299999999</v>
      </c>
      <c r="AE65" s="583">
        <v>150253.802</v>
      </c>
      <c r="AF65" s="583">
        <v>156748.29999999999</v>
      </c>
      <c r="AG65" s="583">
        <v>160606.57800000001</v>
      </c>
      <c r="AH65" s="583">
        <v>169649.37100000001</v>
      </c>
    </row>
    <row r="66" spans="2:34" ht="15" customHeight="1">
      <c r="B66" s="528"/>
      <c r="D66" s="562"/>
      <c r="E66" s="558" t="s">
        <v>570</v>
      </c>
      <c r="F66" s="559"/>
      <c r="G66" s="560"/>
      <c r="H66" s="583">
        <v>272901.93014063966</v>
      </c>
      <c r="I66" s="583">
        <v>284964.54337364342</v>
      </c>
      <c r="J66" s="583">
        <v>291923.38272479287</v>
      </c>
      <c r="K66" s="583">
        <v>286370.39959195681</v>
      </c>
      <c r="L66" s="583">
        <v>295245.09149704693</v>
      </c>
      <c r="M66" s="583">
        <v>304297.0757868049</v>
      </c>
      <c r="N66" s="583">
        <v>312040.91279670171</v>
      </c>
      <c r="O66" s="583">
        <v>323512.29747260263</v>
      </c>
      <c r="P66" s="583">
        <v>327776.69054277643</v>
      </c>
      <c r="Q66" s="583">
        <v>339404.15210449009</v>
      </c>
      <c r="R66" s="583">
        <v>342900.87521450745</v>
      </c>
      <c r="S66" s="583">
        <v>355425.29468656395</v>
      </c>
      <c r="T66" s="583">
        <v>356732.7768274782</v>
      </c>
      <c r="U66" s="583">
        <v>356720.26557843579</v>
      </c>
      <c r="V66" s="583">
        <v>356832.07602420292</v>
      </c>
      <c r="W66" s="583">
        <v>351083.38397312886</v>
      </c>
      <c r="X66" s="583">
        <v>345548.66349688359</v>
      </c>
      <c r="Y66" s="583">
        <v>342653.70333309361</v>
      </c>
      <c r="Z66" s="583">
        <v>331571.8717316672</v>
      </c>
      <c r="AA66" s="583">
        <v>334923.81489162194</v>
      </c>
      <c r="AB66" s="583">
        <v>333244.00493682473</v>
      </c>
      <c r="AC66" s="583">
        <v>342245.38029266678</v>
      </c>
      <c r="AD66" s="583">
        <v>345255.81814122549</v>
      </c>
      <c r="AE66" s="583">
        <v>341065.25887280563</v>
      </c>
      <c r="AF66" s="583">
        <v>329945.50871079991</v>
      </c>
      <c r="AG66" s="583">
        <v>331115.66956762515</v>
      </c>
      <c r="AH66" s="583">
        <v>334001.35948347626</v>
      </c>
    </row>
    <row r="67" spans="2:34" ht="15">
      <c r="B67" s="528"/>
      <c r="D67" s="562"/>
      <c r="E67" s="558" t="s">
        <v>555</v>
      </c>
      <c r="F67" s="559"/>
      <c r="G67" s="560"/>
      <c r="H67" s="583">
        <v>90.437986696155846</v>
      </c>
      <c r="I67" s="583">
        <v>75.217095372731421</v>
      </c>
      <c r="J67" s="583">
        <v>60.170295063200044</v>
      </c>
      <c r="K67" s="583">
        <v>42.924161630770101</v>
      </c>
      <c r="L67" s="583">
        <v>36.213873907770278</v>
      </c>
      <c r="M67" s="583">
        <v>30.293612886277753</v>
      </c>
      <c r="N67" s="583">
        <v>24.721309686504149</v>
      </c>
      <c r="O67" s="583">
        <v>22.85697204583127</v>
      </c>
      <c r="P67" s="583">
        <v>19.917841857914329</v>
      </c>
      <c r="Q67" s="583">
        <v>21.806778893134787</v>
      </c>
      <c r="R67" s="583">
        <v>20.288242072820164</v>
      </c>
      <c r="S67" s="583">
        <v>21.379081652454524</v>
      </c>
      <c r="T67" s="583">
        <v>21.383650046066819</v>
      </c>
      <c r="U67" s="583">
        <v>27.526595007183715</v>
      </c>
      <c r="V67" s="583">
        <v>32.6396064094087</v>
      </c>
      <c r="W67" s="583">
        <v>43.148753266039812</v>
      </c>
      <c r="X67" s="583">
        <v>51.517557379175642</v>
      </c>
      <c r="Y67" s="583">
        <v>65.14489926463348</v>
      </c>
      <c r="Z67" s="583">
        <v>68.674115085294645</v>
      </c>
      <c r="AA67" s="583">
        <v>80.936481893255674</v>
      </c>
      <c r="AB67" s="583">
        <v>313.99162295631385</v>
      </c>
      <c r="AC67" s="583">
        <v>233.64306557352427</v>
      </c>
      <c r="AD67" s="583">
        <v>181.25426094172821</v>
      </c>
      <c r="AE67" s="583">
        <v>187.71049292646225</v>
      </c>
      <c r="AF67" s="583">
        <v>192.51155728343397</v>
      </c>
      <c r="AG67" s="583">
        <v>211.67551862810336</v>
      </c>
      <c r="AH67" s="583">
        <v>218.5603191148378</v>
      </c>
    </row>
    <row r="68" spans="2:34" ht="15">
      <c r="B68" s="528"/>
      <c r="D68" s="562" t="s">
        <v>571</v>
      </c>
      <c r="E68" s="558" t="s">
        <v>557</v>
      </c>
      <c r="F68" s="559"/>
      <c r="G68" s="560"/>
      <c r="H68" s="583">
        <v>90707.18800200001</v>
      </c>
      <c r="I68" s="583">
        <v>90839.675111999997</v>
      </c>
      <c r="J68" s="583">
        <v>91727.235347000009</v>
      </c>
      <c r="K68" s="583">
        <v>90947.422938000003</v>
      </c>
      <c r="L68" s="583">
        <v>89540.815055000014</v>
      </c>
      <c r="M68" s="583">
        <v>89827.747483000014</v>
      </c>
      <c r="N68" s="583">
        <v>87588.880663000004</v>
      </c>
      <c r="O68" s="583">
        <v>84635.128930999999</v>
      </c>
      <c r="P68" s="583">
        <v>82048.788627999995</v>
      </c>
      <c r="Q68" s="583">
        <v>80496.437535000005</v>
      </c>
      <c r="R68" s="583">
        <v>79560.045569000009</v>
      </c>
      <c r="S68" s="583">
        <v>77971.505388000005</v>
      </c>
      <c r="T68" s="583">
        <v>76832.560484000001</v>
      </c>
      <c r="U68" s="583">
        <v>78169.144493</v>
      </c>
      <c r="V68" s="583">
        <v>78901.358532999991</v>
      </c>
      <c r="W68" s="583">
        <v>78332.790403999999</v>
      </c>
      <c r="X68" s="583">
        <v>77925.837055000011</v>
      </c>
      <c r="Y68" s="583">
        <v>77886.464072999996</v>
      </c>
      <c r="Z68" s="583">
        <v>77803.203494000001</v>
      </c>
      <c r="AA68" s="583">
        <v>76811.696591</v>
      </c>
      <c r="AB68" s="583">
        <v>75073.021999999997</v>
      </c>
      <c r="AC68" s="583">
        <v>73153.251000000004</v>
      </c>
      <c r="AD68" s="583">
        <v>75163.963000000003</v>
      </c>
      <c r="AE68" s="583">
        <v>77420.645000000004</v>
      </c>
      <c r="AF68" s="583">
        <v>77724.239000000001</v>
      </c>
      <c r="AG68" s="583">
        <v>75876.255999999994</v>
      </c>
      <c r="AH68" s="583">
        <v>76331.002999999997</v>
      </c>
    </row>
    <row r="69" spans="2:34" ht="15">
      <c r="B69" s="528"/>
      <c r="D69" s="562"/>
      <c r="E69" s="558" t="s">
        <v>558</v>
      </c>
      <c r="F69" s="559"/>
      <c r="G69" s="560"/>
      <c r="H69" s="583">
        <v>28971.930223783183</v>
      </c>
      <c r="I69" s="583">
        <v>27263.311850621914</v>
      </c>
      <c r="J69" s="583">
        <v>23516.307292009951</v>
      </c>
      <c r="K69" s="583">
        <v>22331.992869096863</v>
      </c>
      <c r="L69" s="583">
        <v>20720.635239182338</v>
      </c>
      <c r="M69" s="583">
        <v>20285.854156667869</v>
      </c>
      <c r="N69" s="583">
        <v>19423.681114629879</v>
      </c>
      <c r="O69" s="583">
        <v>18705.116905552099</v>
      </c>
      <c r="P69" s="583">
        <v>19620.850779662647</v>
      </c>
      <c r="Q69" s="583">
        <v>19285.813688789392</v>
      </c>
      <c r="R69" s="583">
        <v>19581.649666354318</v>
      </c>
      <c r="S69" s="583">
        <v>19585.153957309063</v>
      </c>
      <c r="T69" s="583">
        <v>20045.665025336762</v>
      </c>
      <c r="U69" s="583">
        <v>21209.891032035619</v>
      </c>
      <c r="V69" s="583">
        <v>20950.57805483332</v>
      </c>
      <c r="W69" s="583">
        <v>20852.964342514824</v>
      </c>
      <c r="X69" s="583">
        <v>21249.925034960459</v>
      </c>
      <c r="Y69" s="583">
        <v>21217.188906221621</v>
      </c>
      <c r="Z69" s="583">
        <v>20663.908416060913</v>
      </c>
      <c r="AA69" s="583">
        <v>20436.875804178631</v>
      </c>
      <c r="AB69" s="583">
        <v>22228.101561209925</v>
      </c>
      <c r="AC69" s="583">
        <v>23057.69781061096</v>
      </c>
      <c r="AD69" s="583">
        <v>23161.993607892833</v>
      </c>
      <c r="AE69" s="583">
        <v>23172.029371797693</v>
      </c>
      <c r="AF69" s="583">
        <v>23176.07256823534</v>
      </c>
      <c r="AG69" s="583">
        <v>22994.292602758149</v>
      </c>
      <c r="AH69" s="583">
        <v>21466.970449283646</v>
      </c>
    </row>
    <row r="70" spans="2:34" ht="15">
      <c r="B70" s="528"/>
      <c r="D70" s="562"/>
      <c r="E70" s="558" t="s">
        <v>559</v>
      </c>
      <c r="F70" s="559"/>
      <c r="G70" s="560"/>
      <c r="H70" s="583">
        <v>364.31199595668625</v>
      </c>
      <c r="I70" s="583">
        <v>355.3371594097357</v>
      </c>
      <c r="J70" s="583">
        <v>338.36749708472712</v>
      </c>
      <c r="K70" s="583">
        <v>325.42713434167609</v>
      </c>
      <c r="L70" s="583">
        <v>312.79461391493606</v>
      </c>
      <c r="M70" s="583">
        <v>293.91772842744598</v>
      </c>
      <c r="N70" s="583">
        <v>282.80785950449882</v>
      </c>
      <c r="O70" s="583">
        <v>275.17862583937631</v>
      </c>
      <c r="P70" s="583">
        <v>273.03721007794024</v>
      </c>
      <c r="Q70" s="583">
        <v>257.43153454291553</v>
      </c>
      <c r="R70" s="583">
        <v>269.60814727457347</v>
      </c>
      <c r="S70" s="583">
        <v>285.63319043707656</v>
      </c>
      <c r="T70" s="583">
        <v>339.42850086230283</v>
      </c>
      <c r="U70" s="583">
        <v>414.33282959925754</v>
      </c>
      <c r="V70" s="583">
        <v>524.25981280710334</v>
      </c>
      <c r="W70" s="583">
        <v>605.33021340114681</v>
      </c>
      <c r="X70" s="583">
        <v>718.78463616834381</v>
      </c>
      <c r="Y70" s="583">
        <v>811.94411088178981</v>
      </c>
      <c r="Z70" s="583">
        <v>867.11798966421418</v>
      </c>
      <c r="AA70" s="583">
        <v>891.32746213446524</v>
      </c>
      <c r="AB70" s="583">
        <v>1410.6920680719306</v>
      </c>
      <c r="AC70" s="583">
        <v>1437.7931208555228</v>
      </c>
      <c r="AD70" s="583">
        <v>1506.0627672239962</v>
      </c>
      <c r="AE70" s="583">
        <v>1385.434567109148</v>
      </c>
      <c r="AF70" s="583">
        <v>1337.1940649635844</v>
      </c>
      <c r="AG70" s="583">
        <v>1403.6731060160068</v>
      </c>
      <c r="AH70" s="583">
        <v>1375.770783796336</v>
      </c>
    </row>
    <row r="71" spans="2:34" ht="15">
      <c r="B71" s="528"/>
      <c r="D71" s="563"/>
      <c r="E71" s="564" t="s">
        <v>560</v>
      </c>
      <c r="F71" s="559"/>
      <c r="G71" s="560"/>
      <c r="H71" s="583">
        <v>662.07294430822992</v>
      </c>
      <c r="I71" s="583">
        <v>617.4134007246156</v>
      </c>
      <c r="J71" s="583">
        <v>662.71661382840193</v>
      </c>
      <c r="K71" s="583">
        <v>654.02539637940845</v>
      </c>
      <c r="L71" s="583">
        <v>652.48931413130947</v>
      </c>
      <c r="M71" s="583">
        <v>692.92808030244237</v>
      </c>
      <c r="N71" s="583">
        <v>783.04292846293583</v>
      </c>
      <c r="O71" s="583">
        <v>876.02514885722269</v>
      </c>
      <c r="P71" s="583">
        <v>1001.2063903723229</v>
      </c>
      <c r="Q71" s="583">
        <v>1155.0899621191115</v>
      </c>
      <c r="R71" s="583">
        <v>1282.6452805473784</v>
      </c>
      <c r="S71" s="583">
        <v>1220.4639023781415</v>
      </c>
      <c r="T71" s="583">
        <v>1261.4113419868006</v>
      </c>
      <c r="U71" s="583">
        <v>1315.2189283621303</v>
      </c>
      <c r="V71" s="583">
        <v>1323.9551285888983</v>
      </c>
      <c r="W71" s="583">
        <v>1272.2736490004481</v>
      </c>
      <c r="X71" s="583">
        <v>1317.0734219340588</v>
      </c>
      <c r="Y71" s="583">
        <v>1392.0701617805555</v>
      </c>
      <c r="Z71" s="583">
        <v>1421.9330684537751</v>
      </c>
      <c r="AA71" s="583">
        <v>1503.1764378355542</v>
      </c>
      <c r="AB71" s="583">
        <v>2840.7468109370684</v>
      </c>
      <c r="AC71" s="583">
        <v>2727.6737102932029</v>
      </c>
      <c r="AD71" s="583">
        <v>2714.235222715919</v>
      </c>
      <c r="AE71" s="583">
        <v>2604.067695361101</v>
      </c>
      <c r="AF71" s="583">
        <v>2473.5480987177352</v>
      </c>
      <c r="AG71" s="583">
        <v>2460.8522049725498</v>
      </c>
      <c r="AH71" s="583">
        <v>2414.6239643289491</v>
      </c>
    </row>
    <row r="72" spans="2:34" ht="15">
      <c r="B72" s="528"/>
      <c r="D72" s="557"/>
      <c r="E72" s="558" t="s">
        <v>561</v>
      </c>
      <c r="F72" s="559"/>
      <c r="G72" s="560"/>
      <c r="H72" s="583">
        <v>39831.273075614561</v>
      </c>
      <c r="I72" s="583">
        <v>42427.086376044914</v>
      </c>
      <c r="J72" s="583">
        <v>48880.05955641457</v>
      </c>
      <c r="K72" s="583">
        <v>57997.660689955301</v>
      </c>
      <c r="L72" s="583">
        <v>57333.503729156153</v>
      </c>
      <c r="M72" s="583">
        <v>62934.365505458678</v>
      </c>
      <c r="N72" s="583">
        <v>66883.753478848885</v>
      </c>
      <c r="O72" s="583">
        <v>62441.504060627492</v>
      </c>
      <c r="P72" s="583">
        <v>60252.620687774623</v>
      </c>
      <c r="Q72" s="583">
        <v>59158.78862414624</v>
      </c>
      <c r="R72" s="583">
        <v>55437.423615762447</v>
      </c>
      <c r="S72" s="583">
        <v>53271.704008746769</v>
      </c>
      <c r="T72" s="583">
        <v>48451.950986826254</v>
      </c>
      <c r="U72" s="583">
        <v>42634.063816470094</v>
      </c>
      <c r="V72" s="583">
        <v>34294.409733989538</v>
      </c>
      <c r="W72" s="583">
        <v>29124.051460813327</v>
      </c>
      <c r="X72" s="583">
        <v>23374.243057883505</v>
      </c>
      <c r="Y72" s="583">
        <v>20213.446928132209</v>
      </c>
      <c r="Z72" s="583">
        <v>16677.444075585212</v>
      </c>
      <c r="AA72" s="583">
        <v>14027.857023906341</v>
      </c>
      <c r="AB72" s="583">
        <v>10356.669</v>
      </c>
      <c r="AC72" s="583">
        <v>9307.6090000000004</v>
      </c>
      <c r="AD72" s="583">
        <v>8461.348</v>
      </c>
      <c r="AE72" s="583">
        <v>8075.268</v>
      </c>
      <c r="AF72" s="583">
        <v>7875.1710000000003</v>
      </c>
      <c r="AG72" s="583">
        <v>8632.0859999999993</v>
      </c>
      <c r="AH72" s="583">
        <v>9244.6299999999992</v>
      </c>
    </row>
    <row r="73" spans="2:34" ht="15">
      <c r="B73" s="528"/>
      <c r="D73" s="562"/>
      <c r="E73" s="558" t="s">
        <v>555</v>
      </c>
      <c r="F73" s="565"/>
      <c r="G73" s="566"/>
      <c r="H73" s="583">
        <v>6888.9145973038439</v>
      </c>
      <c r="I73" s="583">
        <v>6974.0382706272685</v>
      </c>
      <c r="J73" s="583">
        <v>6875.1497149368006</v>
      </c>
      <c r="K73" s="583">
        <v>6763.3313033692293</v>
      </c>
      <c r="L73" s="583">
        <v>6649.5125670922298</v>
      </c>
      <c r="M73" s="583">
        <v>6619.1001891137212</v>
      </c>
      <c r="N73" s="583">
        <v>6565.4567533134959</v>
      </c>
      <c r="O73" s="583">
        <v>6504.7278509541684</v>
      </c>
      <c r="P73" s="583">
        <v>6392.8540381420853</v>
      </c>
      <c r="Q73" s="583">
        <v>6468.4127371068653</v>
      </c>
      <c r="R73" s="583">
        <v>6487.8259779271802</v>
      </c>
      <c r="S73" s="583">
        <v>6625.0173223475449</v>
      </c>
      <c r="T73" s="583">
        <v>6523.609532953933</v>
      </c>
      <c r="U73" s="583">
        <v>6529.1524099928156</v>
      </c>
      <c r="V73" s="583">
        <v>6529.9431445905911</v>
      </c>
      <c r="W73" s="583">
        <v>6506.0665457339601</v>
      </c>
      <c r="X73" s="583">
        <v>6501.0491386208232</v>
      </c>
      <c r="Y73" s="583">
        <v>6555.8514487353668</v>
      </c>
      <c r="Z73" s="583">
        <v>6409.9176389147051</v>
      </c>
      <c r="AA73" s="583">
        <v>6371.5289141067442</v>
      </c>
      <c r="AB73" s="583">
        <v>6178.48</v>
      </c>
      <c r="AC73" s="583">
        <v>6020.0630000000001</v>
      </c>
      <c r="AD73" s="583">
        <v>6040.3509999999997</v>
      </c>
      <c r="AE73" s="583">
        <v>5974.8829999999998</v>
      </c>
      <c r="AF73" s="583">
        <v>5921.1319999999996</v>
      </c>
      <c r="AG73" s="583">
        <v>5851.2719999999999</v>
      </c>
      <c r="AH73" s="583">
        <v>5709.0739999999996</v>
      </c>
    </row>
    <row r="74" spans="2:34" ht="15">
      <c r="B74" s="528"/>
      <c r="D74" s="562" t="s">
        <v>562</v>
      </c>
      <c r="E74" s="558" t="s">
        <v>558</v>
      </c>
      <c r="F74" s="559"/>
      <c r="G74" s="560"/>
      <c r="H74" s="583">
        <v>43648.802964216811</v>
      </c>
      <c r="I74" s="583">
        <v>46471.1446163781</v>
      </c>
      <c r="J74" s="583">
        <v>48689.545265990047</v>
      </c>
      <c r="K74" s="583">
        <v>48830.550647903139</v>
      </c>
      <c r="L74" s="583">
        <v>47540.866122817664</v>
      </c>
      <c r="M74" s="583">
        <v>48800.740120332128</v>
      </c>
      <c r="N74" s="583">
        <v>48469.782357370124</v>
      </c>
      <c r="O74" s="583">
        <v>47600.490368447892</v>
      </c>
      <c r="P74" s="583">
        <v>45254.04711933736</v>
      </c>
      <c r="Q74" s="583">
        <v>44688.942590210609</v>
      </c>
      <c r="R74" s="583">
        <v>45017.341318645689</v>
      </c>
      <c r="S74" s="583">
        <v>44247.235252690931</v>
      </c>
      <c r="T74" s="583">
        <v>42228.204419663234</v>
      </c>
      <c r="U74" s="583">
        <v>40147.130200964391</v>
      </c>
      <c r="V74" s="583">
        <v>35671.885055166684</v>
      </c>
      <c r="W74" s="583">
        <v>32815.915986485183</v>
      </c>
      <c r="X74" s="583">
        <v>30797.981637039542</v>
      </c>
      <c r="Y74" s="583">
        <v>29987.100030778383</v>
      </c>
      <c r="Z74" s="583">
        <v>28598.523371939089</v>
      </c>
      <c r="AA74" s="583">
        <v>26235.713431821365</v>
      </c>
      <c r="AB74" s="583">
        <v>23154.368999999999</v>
      </c>
      <c r="AC74" s="583">
        <v>22563.762999999999</v>
      </c>
      <c r="AD74" s="583">
        <v>22621.016</v>
      </c>
      <c r="AE74" s="583">
        <v>22552.057000000001</v>
      </c>
      <c r="AF74" s="583">
        <v>22227.277999999998</v>
      </c>
      <c r="AG74" s="583">
        <v>21583.952000000001</v>
      </c>
      <c r="AH74" s="583">
        <v>20289.627</v>
      </c>
    </row>
    <row r="75" spans="2:34" ht="15">
      <c r="B75" s="528"/>
      <c r="D75" s="562"/>
      <c r="E75" s="558" t="s">
        <v>559</v>
      </c>
      <c r="F75" s="559"/>
      <c r="G75" s="560"/>
      <c r="H75" s="583">
        <v>57824.067417043312</v>
      </c>
      <c r="I75" s="583">
        <v>62277.156141590269</v>
      </c>
      <c r="J75" s="583">
        <v>63629.94495391527</v>
      </c>
      <c r="K75" s="583">
        <v>63353.375254658327</v>
      </c>
      <c r="L75" s="583">
        <v>65669.126543085062</v>
      </c>
      <c r="M75" s="583">
        <v>68142.655325572545</v>
      </c>
      <c r="N75" s="583">
        <v>70457.614729495501</v>
      </c>
      <c r="O75" s="583">
        <v>70376.274388160615</v>
      </c>
      <c r="P75" s="583">
        <v>68906.408983922069</v>
      </c>
      <c r="Q75" s="583">
        <v>70245.692596457084</v>
      </c>
      <c r="R75" s="583">
        <v>72434.291428725424</v>
      </c>
      <c r="S75" s="583">
        <v>72145.360381562918</v>
      </c>
      <c r="T75" s="583">
        <v>71660.515696137692</v>
      </c>
      <c r="U75" s="583">
        <v>72970.757237400743</v>
      </c>
      <c r="V75" s="583">
        <v>70804.380852192888</v>
      </c>
      <c r="W75" s="583">
        <v>69360.889941598842</v>
      </c>
      <c r="X75" s="583">
        <v>70298.107359831658</v>
      </c>
      <c r="Y75" s="583">
        <v>70890.218331118216</v>
      </c>
      <c r="Z75" s="583">
        <v>68562.292176335788</v>
      </c>
      <c r="AA75" s="583">
        <v>65291.60056186554</v>
      </c>
      <c r="AB75" s="583">
        <v>62855.819000000003</v>
      </c>
      <c r="AC75" s="583">
        <v>61155.608999999997</v>
      </c>
      <c r="AD75" s="583">
        <v>59394.671000000002</v>
      </c>
      <c r="AE75" s="583">
        <v>59091.127999999997</v>
      </c>
      <c r="AF75" s="583">
        <v>58975.843000000001</v>
      </c>
      <c r="AG75" s="583">
        <v>59367.815999999999</v>
      </c>
      <c r="AH75" s="583">
        <v>59124.451000000001</v>
      </c>
    </row>
    <row r="76" spans="2:34" ht="15">
      <c r="B76" s="528"/>
      <c r="D76" s="563"/>
      <c r="E76" s="564" t="s">
        <v>560</v>
      </c>
      <c r="F76" s="559"/>
      <c r="G76" s="560"/>
      <c r="H76" s="583">
        <v>9172.6549756917684</v>
      </c>
      <c r="I76" s="583">
        <v>9786.6636392753844</v>
      </c>
      <c r="J76" s="583">
        <v>11387.113488171597</v>
      </c>
      <c r="K76" s="583">
        <v>12143.353519620592</v>
      </c>
      <c r="L76" s="583">
        <v>12708.164735868693</v>
      </c>
      <c r="M76" s="583">
        <v>13598.119731697558</v>
      </c>
      <c r="N76" s="583">
        <v>14289.762301537063</v>
      </c>
      <c r="O76" s="583">
        <v>14385.648657142778</v>
      </c>
      <c r="P76" s="583">
        <v>14947.441129627674</v>
      </c>
      <c r="Q76" s="583">
        <v>15790.603477880888</v>
      </c>
      <c r="R76" s="583">
        <v>17074.060959452621</v>
      </c>
      <c r="S76" s="583">
        <v>16848.561639621857</v>
      </c>
      <c r="T76" s="583">
        <v>17727.506876013198</v>
      </c>
      <c r="U76" s="583">
        <v>18097.069021637868</v>
      </c>
      <c r="V76" s="583">
        <v>17665.3145334111</v>
      </c>
      <c r="W76" s="583">
        <v>17108.240896999552</v>
      </c>
      <c r="X76" s="583">
        <v>18070.00521606594</v>
      </c>
      <c r="Y76" s="583">
        <v>18365.095742219444</v>
      </c>
      <c r="Z76" s="583">
        <v>18081.895327546223</v>
      </c>
      <c r="AA76" s="583">
        <v>17648.397844164447</v>
      </c>
      <c r="AB76" s="583">
        <v>20726.559000000001</v>
      </c>
      <c r="AC76" s="583">
        <v>20475.744999999999</v>
      </c>
      <c r="AD76" s="583">
        <v>20819.688999999998</v>
      </c>
      <c r="AE76" s="583">
        <v>21151.065999999999</v>
      </c>
      <c r="AF76" s="583">
        <v>21270.468000000001</v>
      </c>
      <c r="AG76" s="583">
        <v>21467.07</v>
      </c>
      <c r="AH76" s="583">
        <v>21181.207999999999</v>
      </c>
    </row>
    <row r="77" spans="2:34" ht="18" customHeight="1">
      <c r="B77" s="528"/>
      <c r="D77" s="585" t="s">
        <v>572</v>
      </c>
      <c r="E77" s="586" t="s">
        <v>573</v>
      </c>
      <c r="F77" s="559"/>
      <c r="G77" s="560"/>
      <c r="H77" s="583">
        <v>18000.197749745766</v>
      </c>
      <c r="I77" s="583">
        <v>18402.998902311643</v>
      </c>
      <c r="J77" s="583">
        <v>17986.25923279253</v>
      </c>
      <c r="K77" s="583">
        <v>17462.317420087878</v>
      </c>
      <c r="L77" s="583">
        <v>16999.307193796842</v>
      </c>
      <c r="M77" s="583">
        <v>16848.213993736394</v>
      </c>
      <c r="N77" s="583">
        <v>16424.445938449287</v>
      </c>
      <c r="O77" s="583">
        <v>15979.85521676988</v>
      </c>
      <c r="P77" s="583">
        <v>15491.201721449006</v>
      </c>
      <c r="Q77" s="583">
        <v>15176.508993363692</v>
      </c>
      <c r="R77" s="583">
        <v>15074.113601730078</v>
      </c>
      <c r="S77" s="583">
        <v>14725.984420689229</v>
      </c>
      <c r="T77" s="583">
        <v>14746.122089695567</v>
      </c>
      <c r="U77" s="583">
        <v>14541.16918909404</v>
      </c>
      <c r="V77" s="583">
        <v>13821.86410180761</v>
      </c>
      <c r="W77" s="583">
        <v>13691.966658057834</v>
      </c>
      <c r="X77" s="583">
        <v>13530.521995232957</v>
      </c>
      <c r="Y77" s="583">
        <v>13158.79719277426</v>
      </c>
      <c r="Z77" s="583">
        <v>12607.08564674767</v>
      </c>
      <c r="AA77" s="583">
        <v>12114.351548471712</v>
      </c>
      <c r="AB77" s="583">
        <v>12160.884</v>
      </c>
      <c r="AC77" s="583">
        <v>11284.428</v>
      </c>
      <c r="AD77" s="583">
        <v>10665.537</v>
      </c>
      <c r="AE77" s="583">
        <v>10258.342000000001</v>
      </c>
      <c r="AF77" s="583">
        <v>9801.8089999999993</v>
      </c>
      <c r="AG77" s="583">
        <v>9238.8379999999997</v>
      </c>
      <c r="AH77" s="583">
        <v>8493.2060000000001</v>
      </c>
    </row>
    <row r="78" spans="2:34" ht="15">
      <c r="B78" s="528"/>
      <c r="D78" s="567"/>
      <c r="E78" s="558" t="s">
        <v>561</v>
      </c>
      <c r="F78" s="559"/>
      <c r="G78" s="560"/>
      <c r="H78" s="587">
        <v>5.0981676746104862E-2</v>
      </c>
      <c r="I78" s="587">
        <v>5.0926175464047312E-2</v>
      </c>
      <c r="J78" s="587">
        <v>8.146334701506909E-2</v>
      </c>
      <c r="K78" s="587">
        <v>0.11892912222261116</v>
      </c>
      <c r="L78" s="587">
        <v>0.11746764921318957</v>
      </c>
      <c r="M78" s="587">
        <v>9.8223288086850644E-2</v>
      </c>
      <c r="N78" s="587">
        <v>0.24418393884950909</v>
      </c>
      <c r="O78" s="587">
        <v>0.59079998497920305</v>
      </c>
      <c r="P78" s="587">
        <v>0.94229240525289404</v>
      </c>
      <c r="Q78" s="588">
        <v>1.3549234259956326</v>
      </c>
      <c r="R78" s="588">
        <v>1.9276630388418581</v>
      </c>
      <c r="S78" s="588">
        <v>2.9826976242330341</v>
      </c>
      <c r="T78" s="588">
        <v>4.0614071933408677</v>
      </c>
      <c r="U78" s="588">
        <v>4.936860763401258</v>
      </c>
      <c r="V78" s="588">
        <v>5.4861735484058762</v>
      </c>
      <c r="W78" s="588">
        <v>5.9146022709910326</v>
      </c>
      <c r="X78" s="588">
        <v>6.4309325697633248</v>
      </c>
      <c r="Y78" s="588">
        <v>6.75667329069638</v>
      </c>
      <c r="Z78" s="588">
        <v>6.886155357294931</v>
      </c>
      <c r="AA78" s="588">
        <v>6.8874156976669347</v>
      </c>
      <c r="AB78" s="588">
        <v>6.0009912194441108</v>
      </c>
      <c r="AC78" s="588">
        <v>5.0344573458965662</v>
      </c>
      <c r="AD78" s="588">
        <v>3.9890581570522086</v>
      </c>
      <c r="AE78" s="588">
        <v>3.0054417041423118</v>
      </c>
      <c r="AF78" s="588">
        <v>2.174229579567668</v>
      </c>
      <c r="AG78" s="588">
        <v>1.5695892330236916</v>
      </c>
      <c r="AH78" s="588">
        <v>1.1667647990758474</v>
      </c>
    </row>
    <row r="79" spans="2:34" ht="15">
      <c r="B79" s="528"/>
      <c r="D79" s="568" t="s">
        <v>563</v>
      </c>
      <c r="E79" s="564" t="s">
        <v>555</v>
      </c>
      <c r="F79" s="559"/>
      <c r="G79" s="560"/>
      <c r="H79" s="583" t="s">
        <v>530</v>
      </c>
      <c r="I79" s="583" t="s">
        <v>530</v>
      </c>
      <c r="J79" s="587">
        <v>4.7419737813308938E-2</v>
      </c>
      <c r="K79" s="587">
        <v>0.14115165280665282</v>
      </c>
      <c r="L79" s="587">
        <v>0.61349283640692542</v>
      </c>
      <c r="M79" s="588">
        <v>1.8558307567896828</v>
      </c>
      <c r="N79" s="588">
        <v>4.093045833113977</v>
      </c>
      <c r="O79" s="588">
        <v>4.7604123489834915</v>
      </c>
      <c r="P79" s="588">
        <v>7.6238849345719064</v>
      </c>
      <c r="Q79" s="583">
        <v>10.764191393404765</v>
      </c>
      <c r="R79" s="583">
        <v>15.131757487555365</v>
      </c>
      <c r="S79" s="583">
        <v>22.734278673730397</v>
      </c>
      <c r="T79" s="583">
        <v>31.227631503087451</v>
      </c>
      <c r="U79" s="583">
        <v>38.522031031146682</v>
      </c>
      <c r="V79" s="583">
        <v>43.556980041701472</v>
      </c>
      <c r="W79" s="583">
        <v>48.025515426188889</v>
      </c>
      <c r="X79" s="583">
        <v>52.281611972515364</v>
      </c>
      <c r="Y79" s="583">
        <v>54.585219226712347</v>
      </c>
      <c r="Z79" s="583">
        <v>57.071520771152002</v>
      </c>
      <c r="AA79" s="583">
        <v>56.271595795172239</v>
      </c>
      <c r="AB79" s="583">
        <v>52.390837768414826</v>
      </c>
      <c r="AC79" s="583">
        <v>49.047522866303062</v>
      </c>
      <c r="AD79" s="583">
        <v>46.59930963168128</v>
      </c>
      <c r="AE79" s="583">
        <v>39.319706964852472</v>
      </c>
      <c r="AF79" s="583">
        <v>34.400799927693953</v>
      </c>
      <c r="AG79" s="583">
        <v>28.240244982655692</v>
      </c>
      <c r="AH79" s="583">
        <v>21.763822823912349</v>
      </c>
    </row>
    <row r="80" spans="2:34" ht="15">
      <c r="B80" s="528"/>
      <c r="D80" s="568"/>
      <c r="E80" s="572" t="s">
        <v>564</v>
      </c>
      <c r="F80" s="559"/>
      <c r="G80" s="560"/>
      <c r="H80" s="587">
        <v>0.21740424344737702</v>
      </c>
      <c r="I80" s="588">
        <v>0.58285275590154473</v>
      </c>
      <c r="J80" s="588">
        <v>1.512250655191405</v>
      </c>
      <c r="K80" s="588">
        <v>3.0732748685100169</v>
      </c>
      <c r="L80" s="588">
        <v>5.2393277537206542</v>
      </c>
      <c r="M80" s="583">
        <v>9.700250241174647</v>
      </c>
      <c r="N80" s="583">
        <v>15.005069976017678</v>
      </c>
      <c r="O80" s="583">
        <v>22.779672128211892</v>
      </c>
      <c r="P80" s="583">
        <v>37.018396052076504</v>
      </c>
      <c r="Q80" s="583">
        <v>53.204095912161705</v>
      </c>
      <c r="R80" s="583">
        <v>79.195607014529301</v>
      </c>
      <c r="S80" s="583">
        <v>122.6144202203549</v>
      </c>
      <c r="T80" s="583">
        <v>171.30583524494025</v>
      </c>
      <c r="U80" s="583">
        <v>217.2042732102552</v>
      </c>
      <c r="V80" s="583">
        <v>235.31496618622657</v>
      </c>
      <c r="W80" s="583">
        <v>253.70293151658075</v>
      </c>
      <c r="X80" s="583">
        <v>281.11014441085001</v>
      </c>
      <c r="Y80" s="583">
        <v>298.00682373391385</v>
      </c>
      <c r="Z80" s="583">
        <v>316.66262995759053</v>
      </c>
      <c r="AA80" s="583">
        <v>308.14104514024416</v>
      </c>
      <c r="AB80" s="583">
        <v>303.17510855026006</v>
      </c>
      <c r="AC80" s="583">
        <v>305.1816987578905</v>
      </c>
      <c r="AD80" s="583">
        <v>283.26510853333968</v>
      </c>
      <c r="AE80" s="583">
        <v>265.4194801335147</v>
      </c>
      <c r="AF80" s="583">
        <v>253.98459056896402</v>
      </c>
      <c r="AG80" s="583">
        <v>229.74288469571323</v>
      </c>
      <c r="AH80" s="583">
        <v>198.06541053929041</v>
      </c>
    </row>
    <row r="81" spans="2:34" ht="15">
      <c r="B81" s="528"/>
      <c r="D81" s="573"/>
      <c r="E81" s="564" t="s">
        <v>560</v>
      </c>
      <c r="F81" s="559"/>
      <c r="G81" s="560"/>
      <c r="H81" s="589">
        <v>4.8523122559009486E-2</v>
      </c>
      <c r="I81" s="587">
        <v>0.13008870139792256</v>
      </c>
      <c r="J81" s="587">
        <v>0.33752388048284099</v>
      </c>
      <c r="K81" s="587">
        <v>0.68593368159500168</v>
      </c>
      <c r="L81" s="588">
        <v>1.1693816950824307</v>
      </c>
      <c r="M81" s="588">
        <v>2.1650287218037163</v>
      </c>
      <c r="N81" s="588">
        <v>3.3490277738256529</v>
      </c>
      <c r="O81" s="588">
        <v>5.0842651689033262</v>
      </c>
      <c r="P81" s="588">
        <v>8.2622498075003996</v>
      </c>
      <c r="Q81" s="583">
        <v>11.874786000724981</v>
      </c>
      <c r="R81" s="583">
        <v>17.675911400649895</v>
      </c>
      <c r="S81" s="583">
        <v>27.366690021826965</v>
      </c>
      <c r="T81" s="583">
        <v>38.234276879125048</v>
      </c>
      <c r="U81" s="583">
        <v>48.478490586007702</v>
      </c>
      <c r="V81" s="583">
        <v>52.520671920496532</v>
      </c>
      <c r="W81" s="583">
        <v>56.624738525578977</v>
      </c>
      <c r="X81" s="583">
        <v>62.741838767881234</v>
      </c>
      <c r="Y81" s="583">
        <v>66.51306065680339</v>
      </c>
      <c r="Z81" s="583">
        <v>70.676907495642624</v>
      </c>
      <c r="AA81" s="583">
        <v>68.774948739307774</v>
      </c>
      <c r="AB81" s="583">
        <v>66.986062461880991</v>
      </c>
      <c r="AC81" s="583">
        <v>66.276321029909909</v>
      </c>
      <c r="AD81" s="583">
        <v>65.331523677926768</v>
      </c>
      <c r="AE81" s="583">
        <v>61.778371197490543</v>
      </c>
      <c r="AF81" s="583">
        <v>56.404379923774343</v>
      </c>
      <c r="AG81" s="583">
        <v>49.306281088607399</v>
      </c>
      <c r="AH81" s="583">
        <v>39.385001837721433</v>
      </c>
    </row>
    <row r="82" spans="2:34" ht="13.5" customHeight="1">
      <c r="B82" s="528"/>
      <c r="E82" s="518"/>
      <c r="F82" s="518"/>
      <c r="G82" s="518"/>
      <c r="H82" s="518"/>
      <c r="I82" s="518"/>
      <c r="J82" s="518"/>
      <c r="K82" s="518"/>
      <c r="L82" s="518"/>
      <c r="M82" s="518"/>
      <c r="N82" s="518"/>
      <c r="O82" s="518"/>
      <c r="P82" s="518"/>
      <c r="Q82" s="518"/>
      <c r="R82" s="518"/>
      <c r="S82" s="518"/>
      <c r="T82" s="518"/>
      <c r="U82" s="518"/>
      <c r="V82" s="518"/>
      <c r="W82" s="518"/>
      <c r="X82" s="518"/>
      <c r="Y82" s="518"/>
      <c r="Z82" s="518"/>
      <c r="AA82" s="518"/>
      <c r="AB82" s="518"/>
      <c r="AC82" s="518"/>
      <c r="AD82" s="518"/>
    </row>
    <row r="84" spans="2:34" ht="13.5" customHeight="1">
      <c r="B84" s="617" t="s">
        <v>603</v>
      </c>
      <c r="C84" s="529">
        <f>C63+1</f>
        <v>42</v>
      </c>
      <c r="D84" s="615" t="s">
        <v>636</v>
      </c>
      <c r="E84" s="518"/>
      <c r="F84" s="518"/>
      <c r="G84" s="518"/>
      <c r="H84" s="518"/>
      <c r="I84" s="518"/>
      <c r="J84" s="518"/>
      <c r="K84" s="518"/>
      <c r="L84" s="518"/>
      <c r="M84" s="518"/>
      <c r="N84" s="518"/>
      <c r="O84" s="518"/>
      <c r="P84" s="518"/>
      <c r="Q84" s="518"/>
      <c r="R84" s="518"/>
      <c r="S84" s="518"/>
      <c r="T84" s="518"/>
      <c r="U84" s="518"/>
      <c r="V84" s="518"/>
      <c r="W84" s="518"/>
      <c r="X84" s="518"/>
      <c r="Y84" s="518"/>
      <c r="Z84" s="518"/>
      <c r="AA84" s="518"/>
      <c r="AB84" s="518"/>
      <c r="AC84" s="518"/>
      <c r="AD84" s="518"/>
    </row>
    <row r="85" spans="2:34" ht="15">
      <c r="B85" s="528"/>
      <c r="D85" s="535" t="s">
        <v>568</v>
      </c>
      <c r="E85" s="532" t="s">
        <v>569</v>
      </c>
      <c r="F85" s="533"/>
      <c r="G85" s="534"/>
      <c r="H85" s="536">
        <v>1990</v>
      </c>
      <c r="I85" s="536">
        <f t="shared" ref="I85:AH85" si="5">H85+1</f>
        <v>1991</v>
      </c>
      <c r="J85" s="536">
        <f t="shared" si="5"/>
        <v>1992</v>
      </c>
      <c r="K85" s="536">
        <f t="shared" si="5"/>
        <v>1993</v>
      </c>
      <c r="L85" s="536">
        <f t="shared" si="5"/>
        <v>1994</v>
      </c>
      <c r="M85" s="536">
        <f t="shared" si="5"/>
        <v>1995</v>
      </c>
      <c r="N85" s="536">
        <f t="shared" si="5"/>
        <v>1996</v>
      </c>
      <c r="O85" s="536">
        <f t="shared" si="5"/>
        <v>1997</v>
      </c>
      <c r="P85" s="536">
        <f t="shared" si="5"/>
        <v>1998</v>
      </c>
      <c r="Q85" s="536">
        <f t="shared" si="5"/>
        <v>1999</v>
      </c>
      <c r="R85" s="536">
        <f t="shared" si="5"/>
        <v>2000</v>
      </c>
      <c r="S85" s="536">
        <f t="shared" si="5"/>
        <v>2001</v>
      </c>
      <c r="T85" s="536">
        <f t="shared" si="5"/>
        <v>2002</v>
      </c>
      <c r="U85" s="536">
        <f t="shared" si="5"/>
        <v>2003</v>
      </c>
      <c r="V85" s="536">
        <f t="shared" si="5"/>
        <v>2004</v>
      </c>
      <c r="W85" s="536">
        <f t="shared" si="5"/>
        <v>2005</v>
      </c>
      <c r="X85" s="536">
        <f t="shared" si="5"/>
        <v>2006</v>
      </c>
      <c r="Y85" s="536">
        <f t="shared" si="5"/>
        <v>2007</v>
      </c>
      <c r="Z85" s="536">
        <f t="shared" si="5"/>
        <v>2008</v>
      </c>
      <c r="AA85" s="536">
        <f t="shared" si="5"/>
        <v>2009</v>
      </c>
      <c r="AB85" s="536">
        <f t="shared" si="5"/>
        <v>2010</v>
      </c>
      <c r="AC85" s="536">
        <f t="shared" si="5"/>
        <v>2011</v>
      </c>
      <c r="AD85" s="536">
        <f t="shared" si="5"/>
        <v>2012</v>
      </c>
      <c r="AE85" s="536">
        <f t="shared" si="5"/>
        <v>2013</v>
      </c>
      <c r="AF85" s="536">
        <f t="shared" si="5"/>
        <v>2014</v>
      </c>
      <c r="AG85" s="536">
        <f t="shared" si="5"/>
        <v>2015</v>
      </c>
      <c r="AH85" s="536">
        <f t="shared" si="5"/>
        <v>2016</v>
      </c>
    </row>
    <row r="86" spans="2:34" ht="15">
      <c r="B86" s="528"/>
      <c r="D86" s="557"/>
      <c r="E86" s="558" t="s">
        <v>553</v>
      </c>
      <c r="F86" s="559"/>
      <c r="G86" s="560"/>
      <c r="H86" s="584">
        <v>2715.3339999999998</v>
      </c>
      <c r="I86" s="584">
        <v>3360.0529999999999</v>
      </c>
      <c r="J86" s="584">
        <v>3930.0830000000001</v>
      </c>
      <c r="K86" s="584">
        <v>4551.7690000000002</v>
      </c>
      <c r="L86" s="584">
        <v>5201.8180000000002</v>
      </c>
      <c r="M86" s="584">
        <v>5965.8220000000001</v>
      </c>
      <c r="N86" s="584">
        <v>6738.2579999999998</v>
      </c>
      <c r="O86" s="584">
        <v>7401.2129999999997</v>
      </c>
      <c r="P86" s="584">
        <v>8185.2730000000001</v>
      </c>
      <c r="Q86" s="584">
        <v>9166.4240000000009</v>
      </c>
      <c r="R86" s="584">
        <v>10084.285</v>
      </c>
      <c r="S86" s="584">
        <v>10959.561</v>
      </c>
      <c r="T86" s="584">
        <v>11816.447</v>
      </c>
      <c r="U86" s="584">
        <v>12663.918</v>
      </c>
      <c r="V86" s="584">
        <v>13512.078</v>
      </c>
      <c r="W86" s="584">
        <v>14350.39</v>
      </c>
      <c r="X86" s="584">
        <v>15280.950999999999</v>
      </c>
      <c r="Y86" s="584">
        <v>16082.259</v>
      </c>
      <c r="Z86" s="584">
        <v>16883.23</v>
      </c>
      <c r="AA86" s="584">
        <v>17483.915000000001</v>
      </c>
      <c r="AB86" s="584">
        <v>18004.339</v>
      </c>
      <c r="AC86" s="584">
        <v>18585.901999999998</v>
      </c>
      <c r="AD86" s="584">
        <v>19347.873</v>
      </c>
      <c r="AE86" s="584">
        <v>20230.294999999998</v>
      </c>
      <c r="AF86" s="584">
        <v>21026.132000000001</v>
      </c>
      <c r="AG86" s="584">
        <v>21477.246999999999</v>
      </c>
      <c r="AH86" s="584">
        <v>21761.334999999999</v>
      </c>
    </row>
    <row r="87" spans="2:34" ht="15">
      <c r="B87" s="528"/>
      <c r="D87" s="562"/>
      <c r="E87" s="619" t="s">
        <v>604</v>
      </c>
      <c r="F87" s="559"/>
      <c r="G87" s="560"/>
      <c r="H87" s="584">
        <v>29139.819</v>
      </c>
      <c r="I87" s="584">
        <v>30179.01</v>
      </c>
      <c r="J87" s="584">
        <v>30999.302</v>
      </c>
      <c r="K87" s="584">
        <v>31910.351999999999</v>
      </c>
      <c r="L87" s="584">
        <v>32829.463000000003</v>
      </c>
      <c r="M87" s="584">
        <v>33890.860999999997</v>
      </c>
      <c r="N87" s="584">
        <v>35116.953000000001</v>
      </c>
      <c r="O87" s="584">
        <v>35997.589</v>
      </c>
      <c r="P87" s="584">
        <v>36697.637999999999</v>
      </c>
      <c r="Q87" s="584">
        <v>37182.917999999998</v>
      </c>
      <c r="R87" s="584">
        <v>37794.495999999999</v>
      </c>
      <c r="S87" s="584">
        <v>38292.828000000001</v>
      </c>
      <c r="T87" s="584">
        <v>38842.461000000003</v>
      </c>
      <c r="U87" s="584">
        <v>39359.703000000001</v>
      </c>
      <c r="V87" s="584">
        <v>39962.555</v>
      </c>
      <c r="W87" s="584">
        <v>40357.069000000003</v>
      </c>
      <c r="X87" s="584">
        <v>40181.125</v>
      </c>
      <c r="Y87" s="584">
        <v>39719.709000000003</v>
      </c>
      <c r="Z87" s="584">
        <v>39268.156999999999</v>
      </c>
      <c r="AA87" s="584">
        <v>39113.116999999998</v>
      </c>
      <c r="AB87" s="584">
        <v>38997.762000000002</v>
      </c>
      <c r="AC87" s="584">
        <v>39115.622000000003</v>
      </c>
      <c r="AD87" s="584">
        <v>39028.877999999997</v>
      </c>
      <c r="AE87" s="584">
        <v>38846.364999999998</v>
      </c>
      <c r="AF87" s="584">
        <v>38478.103000000003</v>
      </c>
      <c r="AG87" s="584">
        <v>38243.839999999997</v>
      </c>
      <c r="AH87" s="584">
        <v>38276.875</v>
      </c>
    </row>
    <row r="88" spans="2:34" ht="15">
      <c r="B88" s="528"/>
      <c r="D88" s="562"/>
      <c r="E88" s="558" t="s">
        <v>555</v>
      </c>
      <c r="F88" s="559"/>
      <c r="G88" s="560"/>
      <c r="H88" s="620">
        <v>7.6</v>
      </c>
      <c r="I88" s="620">
        <v>6.2670000000000003</v>
      </c>
      <c r="J88" s="620">
        <v>5.3040000000000003</v>
      </c>
      <c r="K88" s="620">
        <v>4.4550000000000001</v>
      </c>
      <c r="L88" s="620">
        <v>3.7949999999999999</v>
      </c>
      <c r="M88" s="620">
        <v>3.266</v>
      </c>
      <c r="N88" s="620">
        <v>2.8220000000000001</v>
      </c>
      <c r="O88" s="620">
        <v>2.5070000000000001</v>
      </c>
      <c r="P88" s="620">
        <v>2.33</v>
      </c>
      <c r="Q88" s="620">
        <v>2.2480000000000002</v>
      </c>
      <c r="R88" s="620">
        <v>2.242</v>
      </c>
      <c r="S88" s="620">
        <v>2.2639999999999998</v>
      </c>
      <c r="T88" s="620">
        <v>2.5419999999999998</v>
      </c>
      <c r="U88" s="620">
        <v>3.222</v>
      </c>
      <c r="V88" s="620">
        <v>4.0519999999999996</v>
      </c>
      <c r="W88" s="620">
        <v>4.9950000000000001</v>
      </c>
      <c r="X88" s="620">
        <v>5.665</v>
      </c>
      <c r="Y88" s="620">
        <v>6.4710000000000001</v>
      </c>
      <c r="Z88" s="620">
        <v>7.2050000000000001</v>
      </c>
      <c r="AA88" s="620">
        <v>8.1880000000000006</v>
      </c>
      <c r="AB88" s="620">
        <v>9.0389999999999997</v>
      </c>
      <c r="AC88" s="584">
        <v>10.244999999999999</v>
      </c>
      <c r="AD88" s="584">
        <v>11.442</v>
      </c>
      <c r="AE88" s="584">
        <v>12.613</v>
      </c>
      <c r="AF88" s="584">
        <v>13.526</v>
      </c>
      <c r="AG88" s="584">
        <v>14.635</v>
      </c>
      <c r="AH88" s="584">
        <v>15.634</v>
      </c>
    </row>
    <row r="89" spans="2:34" ht="15">
      <c r="B89" s="528"/>
      <c r="D89" s="562" t="s">
        <v>605</v>
      </c>
      <c r="E89" s="558" t="s">
        <v>557</v>
      </c>
      <c r="F89" s="559"/>
      <c r="G89" s="560"/>
      <c r="H89" s="584">
        <v>12311.663</v>
      </c>
      <c r="I89" s="584">
        <v>12145.593000000001</v>
      </c>
      <c r="J89" s="584">
        <v>11960.791999999999</v>
      </c>
      <c r="K89" s="584">
        <v>11773.412</v>
      </c>
      <c r="L89" s="584">
        <v>11593.135</v>
      </c>
      <c r="M89" s="584">
        <v>11377.221</v>
      </c>
      <c r="N89" s="584">
        <v>11038.44</v>
      </c>
      <c r="O89" s="584">
        <v>10709.026</v>
      </c>
      <c r="P89" s="584">
        <v>10385.055</v>
      </c>
      <c r="Q89" s="584">
        <v>10158.862999999999</v>
      </c>
      <c r="R89" s="584">
        <v>9958.4580000000005</v>
      </c>
      <c r="S89" s="584">
        <v>9819.2810000000009</v>
      </c>
      <c r="T89" s="584">
        <v>9677.1370000000006</v>
      </c>
      <c r="U89" s="584">
        <v>9600.9179999999997</v>
      </c>
      <c r="V89" s="584">
        <v>9580.6080000000002</v>
      </c>
      <c r="W89" s="584">
        <v>9547.7489999999998</v>
      </c>
      <c r="X89" s="584">
        <v>9476.6859999999997</v>
      </c>
      <c r="Y89" s="584">
        <v>9380.6270000000004</v>
      </c>
      <c r="Z89" s="584">
        <v>9291.2469999999994</v>
      </c>
      <c r="AA89" s="584">
        <v>9170.8359999999993</v>
      </c>
      <c r="AB89" s="584">
        <v>8922.7939999999999</v>
      </c>
      <c r="AC89" s="584">
        <v>8872.9079999999994</v>
      </c>
      <c r="AD89" s="584">
        <v>8783.5280000000002</v>
      </c>
      <c r="AE89" s="584">
        <v>8708.1810000000005</v>
      </c>
      <c r="AF89" s="584">
        <v>8623.5450000000001</v>
      </c>
      <c r="AG89" s="584">
        <v>8520.4580000000005</v>
      </c>
      <c r="AH89" s="584">
        <v>8420.8580000000002</v>
      </c>
    </row>
    <row r="90" spans="2:34" ht="15">
      <c r="B90" s="528"/>
      <c r="D90" s="562"/>
      <c r="E90" s="558" t="s">
        <v>558</v>
      </c>
      <c r="F90" s="559"/>
      <c r="G90" s="560"/>
      <c r="H90" s="584">
        <v>2820.1170000000002</v>
      </c>
      <c r="I90" s="584">
        <v>2615.328</v>
      </c>
      <c r="J90" s="584">
        <v>2451.8090000000002</v>
      </c>
      <c r="K90" s="584">
        <v>2337.9899999999998</v>
      </c>
      <c r="L90" s="584">
        <v>2237.1529999999998</v>
      </c>
      <c r="M90" s="584">
        <v>2143.5790000000002</v>
      </c>
      <c r="N90" s="584">
        <v>2078.6039999999998</v>
      </c>
      <c r="O90" s="584">
        <v>2029.992</v>
      </c>
      <c r="P90" s="584">
        <v>1974.31</v>
      </c>
      <c r="Q90" s="584">
        <v>1925.652</v>
      </c>
      <c r="R90" s="584">
        <v>1901.1189999999999</v>
      </c>
      <c r="S90" s="584">
        <v>1875.7139999999999</v>
      </c>
      <c r="T90" s="584">
        <v>1878.944</v>
      </c>
      <c r="U90" s="584">
        <v>1934.271</v>
      </c>
      <c r="V90" s="584">
        <v>1963.11</v>
      </c>
      <c r="W90" s="584">
        <v>1987.8040000000001</v>
      </c>
      <c r="X90" s="584">
        <v>1983.3889999999999</v>
      </c>
      <c r="Y90" s="584">
        <v>1965.6089999999999</v>
      </c>
      <c r="Z90" s="584">
        <v>1900.0930000000001</v>
      </c>
      <c r="AA90" s="584">
        <v>1857.498</v>
      </c>
      <c r="AB90" s="584">
        <v>1826.2860000000001</v>
      </c>
      <c r="AC90" s="584">
        <v>1812.691</v>
      </c>
      <c r="AD90" s="584">
        <v>1788.2339999999999</v>
      </c>
      <c r="AE90" s="584">
        <v>1772.42</v>
      </c>
      <c r="AF90" s="584">
        <v>1760.162</v>
      </c>
      <c r="AG90" s="584">
        <v>1750.462</v>
      </c>
      <c r="AH90" s="584">
        <v>1749.91</v>
      </c>
    </row>
    <row r="91" spans="2:34" ht="15">
      <c r="B91" s="528"/>
      <c r="D91" s="562"/>
      <c r="E91" s="558" t="s">
        <v>559</v>
      </c>
      <c r="F91" s="559"/>
      <c r="G91" s="560"/>
      <c r="H91" s="584">
        <v>41.302999999999997</v>
      </c>
      <c r="I91" s="584">
        <v>40.683</v>
      </c>
      <c r="J91" s="584">
        <v>40.344000000000001</v>
      </c>
      <c r="K91" s="584">
        <v>39.801000000000002</v>
      </c>
      <c r="L91" s="584">
        <v>39.037999999999997</v>
      </c>
      <c r="M91" s="584">
        <v>38.287999999999997</v>
      </c>
      <c r="N91" s="584">
        <v>38.445</v>
      </c>
      <c r="O91" s="584">
        <v>38.253999999999998</v>
      </c>
      <c r="P91" s="584">
        <v>37.229999999999997</v>
      </c>
      <c r="Q91" s="584">
        <v>37.078000000000003</v>
      </c>
      <c r="R91" s="584">
        <v>38.881</v>
      </c>
      <c r="S91" s="584">
        <v>43.701000000000001</v>
      </c>
      <c r="T91" s="584">
        <v>52.088999999999999</v>
      </c>
      <c r="U91" s="584">
        <v>66.519000000000005</v>
      </c>
      <c r="V91" s="584">
        <v>78.347999999999999</v>
      </c>
      <c r="W91" s="584">
        <v>90.134</v>
      </c>
      <c r="X91" s="584">
        <v>100.73399999999999</v>
      </c>
      <c r="Y91" s="584">
        <v>109.782</v>
      </c>
      <c r="Z91" s="584">
        <v>116.592</v>
      </c>
      <c r="AA91" s="584">
        <v>122.89700000000001</v>
      </c>
      <c r="AB91" s="584">
        <v>128.16200000000001</v>
      </c>
      <c r="AC91" s="584">
        <v>133.911</v>
      </c>
      <c r="AD91" s="584">
        <v>138.01499999999999</v>
      </c>
      <c r="AE91" s="584">
        <v>140.297</v>
      </c>
      <c r="AF91" s="584">
        <v>145.934</v>
      </c>
      <c r="AG91" s="584">
        <v>149.929</v>
      </c>
      <c r="AH91" s="584">
        <v>152.80799999999999</v>
      </c>
    </row>
    <row r="92" spans="2:34" ht="15">
      <c r="B92" s="528"/>
      <c r="D92" s="563"/>
      <c r="E92" s="564" t="s">
        <v>560</v>
      </c>
      <c r="F92" s="559"/>
      <c r="G92" s="560"/>
      <c r="H92" s="584">
        <v>140.51599999999999</v>
      </c>
      <c r="I92" s="584">
        <v>143.358</v>
      </c>
      <c r="J92" s="584">
        <v>144.80600000000001</v>
      </c>
      <c r="K92" s="584">
        <v>152.01300000000001</v>
      </c>
      <c r="L92" s="584">
        <v>165.97200000000001</v>
      </c>
      <c r="M92" s="584">
        <v>198.029</v>
      </c>
      <c r="N92" s="584">
        <v>238.49</v>
      </c>
      <c r="O92" s="584">
        <v>282.19099999999997</v>
      </c>
      <c r="P92" s="584">
        <v>332.483</v>
      </c>
      <c r="Q92" s="584">
        <v>372.07299999999998</v>
      </c>
      <c r="R92" s="584">
        <v>393.13200000000001</v>
      </c>
      <c r="S92" s="584">
        <v>391.76299999999998</v>
      </c>
      <c r="T92" s="584">
        <v>375.99700000000001</v>
      </c>
      <c r="U92" s="584">
        <v>358.03899999999999</v>
      </c>
      <c r="V92" s="584">
        <v>342.07100000000003</v>
      </c>
      <c r="W92" s="584">
        <v>329.50400000000002</v>
      </c>
      <c r="X92" s="584">
        <v>319.36500000000001</v>
      </c>
      <c r="Y92" s="584">
        <v>310.55799999999999</v>
      </c>
      <c r="Z92" s="584">
        <v>292.47399999999999</v>
      </c>
      <c r="AA92" s="584">
        <v>291.22399999999999</v>
      </c>
      <c r="AB92" s="584">
        <v>287.26799999999997</v>
      </c>
      <c r="AC92" s="584">
        <v>287.464</v>
      </c>
      <c r="AD92" s="584">
        <v>289.71699999999998</v>
      </c>
      <c r="AE92" s="584">
        <v>291.48399999999998</v>
      </c>
      <c r="AF92" s="584">
        <v>293.38400000000001</v>
      </c>
      <c r="AG92" s="584">
        <v>296.5</v>
      </c>
      <c r="AH92" s="584">
        <v>299.428</v>
      </c>
    </row>
    <row r="93" spans="2:34" ht="15">
      <c r="B93" s="528"/>
      <c r="D93" s="557"/>
      <c r="E93" s="558" t="s">
        <v>561</v>
      </c>
      <c r="F93" s="559"/>
      <c r="G93" s="560"/>
      <c r="H93" s="584">
        <v>2994.4389999999999</v>
      </c>
      <c r="I93" s="584">
        <v>3471.3890000000001</v>
      </c>
      <c r="J93" s="584">
        <v>3936.0749999999998</v>
      </c>
      <c r="K93" s="584">
        <v>4301.8729999999996</v>
      </c>
      <c r="L93" s="584">
        <v>4632.29</v>
      </c>
      <c r="M93" s="621">
        <v>4923.7820000000002</v>
      </c>
      <c r="N93" s="584">
        <v>5075.29</v>
      </c>
      <c r="O93" s="584">
        <v>5004.1049999999996</v>
      </c>
      <c r="P93" s="584">
        <v>4808.6210000000001</v>
      </c>
      <c r="Q93" s="584">
        <v>4564.0780000000004</v>
      </c>
      <c r="R93" s="584">
        <v>4253.9709999999995</v>
      </c>
      <c r="S93" s="584">
        <v>3895.5369999999998</v>
      </c>
      <c r="T93" s="584">
        <v>3456.37</v>
      </c>
      <c r="U93" s="584">
        <v>2999.703</v>
      </c>
      <c r="V93" s="584">
        <v>2548.5990000000002</v>
      </c>
      <c r="W93" s="584">
        <v>2125.5450000000001</v>
      </c>
      <c r="X93" s="584">
        <v>1786.306</v>
      </c>
      <c r="Y93" s="584">
        <v>1489.953</v>
      </c>
      <c r="Z93" s="584">
        <v>1275.942</v>
      </c>
      <c r="AA93" s="584">
        <v>1059.672</v>
      </c>
      <c r="AB93" s="584">
        <v>905.35699999999997</v>
      </c>
      <c r="AC93" s="584">
        <v>795.76099999999997</v>
      </c>
      <c r="AD93" s="584">
        <v>743.62599999999998</v>
      </c>
      <c r="AE93" s="584">
        <v>730.36699999999996</v>
      </c>
      <c r="AF93" s="584">
        <v>760.82799999999997</v>
      </c>
      <c r="AG93" s="584">
        <v>854.58500000000004</v>
      </c>
      <c r="AH93" s="584">
        <v>952.51099999999997</v>
      </c>
    </row>
    <row r="94" spans="2:34" ht="15">
      <c r="B94" s="528"/>
      <c r="D94" s="562"/>
      <c r="E94" s="558" t="s">
        <v>555</v>
      </c>
      <c r="F94" s="565"/>
      <c r="G94" s="566"/>
      <c r="H94" s="584">
        <v>238.226</v>
      </c>
      <c r="I94" s="584">
        <v>241.68600000000001</v>
      </c>
      <c r="J94" s="584">
        <v>243.089</v>
      </c>
      <c r="K94" s="584">
        <v>242.643</v>
      </c>
      <c r="L94" s="584">
        <v>240.78700000000001</v>
      </c>
      <c r="M94" s="621">
        <v>239.58500000000001</v>
      </c>
      <c r="N94" s="584">
        <v>238.922</v>
      </c>
      <c r="O94" s="584">
        <v>237.18100000000001</v>
      </c>
      <c r="P94" s="584">
        <v>234.548</v>
      </c>
      <c r="Q94" s="584">
        <v>233.12</v>
      </c>
      <c r="R94" s="584">
        <v>232.88300000000001</v>
      </c>
      <c r="S94" s="584">
        <v>231.43899999999999</v>
      </c>
      <c r="T94" s="584">
        <v>229.816</v>
      </c>
      <c r="U94" s="584">
        <v>227.70400000000001</v>
      </c>
      <c r="V94" s="584">
        <v>226.69200000000001</v>
      </c>
      <c r="W94" s="584">
        <v>225.28800000000001</v>
      </c>
      <c r="X94" s="584">
        <v>224.50299999999999</v>
      </c>
      <c r="Y94" s="584">
        <v>222.798</v>
      </c>
      <c r="Z94" s="584">
        <v>220.691</v>
      </c>
      <c r="AA94" s="584">
        <v>218.02699999999999</v>
      </c>
      <c r="AB94" s="584">
        <v>215.69499999999999</v>
      </c>
      <c r="AC94" s="584">
        <v>213.89</v>
      </c>
      <c r="AD94" s="584">
        <v>212.40199999999999</v>
      </c>
      <c r="AE94" s="584">
        <v>211.74199999999999</v>
      </c>
      <c r="AF94" s="584">
        <v>211.86600000000001</v>
      </c>
      <c r="AG94" s="584">
        <v>213.834</v>
      </c>
      <c r="AH94" s="584">
        <v>215.08600000000001</v>
      </c>
    </row>
    <row r="95" spans="2:34" ht="15">
      <c r="B95" s="528"/>
      <c r="D95" s="562" t="s">
        <v>562</v>
      </c>
      <c r="E95" s="558" t="s">
        <v>558</v>
      </c>
      <c r="F95" s="559"/>
      <c r="G95" s="560"/>
      <c r="H95" s="584">
        <v>3711.0720000000001</v>
      </c>
      <c r="I95" s="584">
        <v>3878.2429999999999</v>
      </c>
      <c r="J95" s="584">
        <v>3967.5520000000001</v>
      </c>
      <c r="K95" s="584">
        <v>4001.64</v>
      </c>
      <c r="L95" s="584">
        <v>4005.0680000000002</v>
      </c>
      <c r="M95" s="621">
        <v>4001.6149999999998</v>
      </c>
      <c r="N95" s="584">
        <v>3965.098</v>
      </c>
      <c r="O95" s="584">
        <v>3870.8980000000001</v>
      </c>
      <c r="P95" s="584">
        <v>3737.5729999999999</v>
      </c>
      <c r="Q95" s="584">
        <v>3605.855</v>
      </c>
      <c r="R95" s="584">
        <v>3480.4670000000001</v>
      </c>
      <c r="S95" s="584">
        <v>3332.404</v>
      </c>
      <c r="T95" s="584">
        <v>3128.6120000000001</v>
      </c>
      <c r="U95" s="584">
        <v>2860.587</v>
      </c>
      <c r="V95" s="584">
        <v>2692.0630000000001</v>
      </c>
      <c r="W95" s="584">
        <v>2544.71</v>
      </c>
      <c r="X95" s="584">
        <v>2405.0320000000002</v>
      </c>
      <c r="Y95" s="584">
        <v>2307.8690000000001</v>
      </c>
      <c r="Z95" s="584">
        <v>2142.0940000000001</v>
      </c>
      <c r="AA95" s="584">
        <v>2039.7919999999999</v>
      </c>
      <c r="AB95" s="584">
        <v>1954.329</v>
      </c>
      <c r="AC95" s="584">
        <v>1896</v>
      </c>
      <c r="AD95" s="584">
        <v>1852.5709999999999</v>
      </c>
      <c r="AE95" s="584">
        <v>1824.126</v>
      </c>
      <c r="AF95" s="584">
        <v>1800.721</v>
      </c>
      <c r="AG95" s="584">
        <v>1780.2249999999999</v>
      </c>
      <c r="AH95" s="584">
        <v>1766.7329999999999</v>
      </c>
    </row>
    <row r="96" spans="2:34" ht="15">
      <c r="B96" s="528"/>
      <c r="D96" s="562"/>
      <c r="E96" s="558" t="s">
        <v>559</v>
      </c>
      <c r="F96" s="559"/>
      <c r="G96" s="560"/>
      <c r="H96" s="584">
        <v>2164.232</v>
      </c>
      <c r="I96" s="584">
        <v>2283.154</v>
      </c>
      <c r="J96" s="584">
        <v>2354.0920000000001</v>
      </c>
      <c r="K96" s="584">
        <v>2391.8150000000001</v>
      </c>
      <c r="L96" s="584">
        <v>2478.8850000000002</v>
      </c>
      <c r="M96" s="621">
        <v>2544.2199999999998</v>
      </c>
      <c r="N96" s="584">
        <v>2601.509</v>
      </c>
      <c r="O96" s="584">
        <v>2614.0659999999998</v>
      </c>
      <c r="P96" s="584">
        <v>2584.3890000000001</v>
      </c>
      <c r="Q96" s="584">
        <v>2551.4450000000002</v>
      </c>
      <c r="R96" s="584">
        <v>2534.2049999999999</v>
      </c>
      <c r="S96" s="584">
        <v>2498.002</v>
      </c>
      <c r="T96" s="584">
        <v>2443.9630000000002</v>
      </c>
      <c r="U96" s="584">
        <v>2384.0590000000002</v>
      </c>
      <c r="V96" s="584">
        <v>2368.9369999999999</v>
      </c>
      <c r="W96" s="584">
        <v>2350.2649999999999</v>
      </c>
      <c r="X96" s="584">
        <v>2330.7629999999999</v>
      </c>
      <c r="Y96" s="584">
        <v>2300.636</v>
      </c>
      <c r="Z96" s="584">
        <v>2205.672</v>
      </c>
      <c r="AA96" s="584">
        <v>2142.3789999999999</v>
      </c>
      <c r="AB96" s="584">
        <v>2105.402</v>
      </c>
      <c r="AC96" s="584">
        <v>2091.0320000000002</v>
      </c>
      <c r="AD96" s="584">
        <v>2086.0320000000002</v>
      </c>
      <c r="AE96" s="584">
        <v>2099.567</v>
      </c>
      <c r="AF96" s="584">
        <v>2116.212</v>
      </c>
      <c r="AG96" s="584">
        <v>2130.431</v>
      </c>
      <c r="AH96" s="584">
        <v>2151.422</v>
      </c>
    </row>
    <row r="97" spans="2:34" ht="15">
      <c r="B97" s="528"/>
      <c r="D97" s="563"/>
      <c r="E97" s="564" t="s">
        <v>560</v>
      </c>
      <c r="F97" s="559"/>
      <c r="G97" s="560"/>
      <c r="H97" s="584">
        <v>628.16999999999996</v>
      </c>
      <c r="I97" s="584">
        <v>665.90300000000002</v>
      </c>
      <c r="J97" s="584">
        <v>695.947</v>
      </c>
      <c r="K97" s="584">
        <v>724.54100000000005</v>
      </c>
      <c r="L97" s="584">
        <v>757.41800000000001</v>
      </c>
      <c r="M97" s="621">
        <v>804.37599999999998</v>
      </c>
      <c r="N97" s="584">
        <v>848.84199999999998</v>
      </c>
      <c r="O97" s="584">
        <v>889.55399999999997</v>
      </c>
      <c r="P97" s="584">
        <v>935.40800000000002</v>
      </c>
      <c r="Q97" s="584">
        <v>972.81100000000004</v>
      </c>
      <c r="R97" s="584">
        <v>993.91200000000003</v>
      </c>
      <c r="S97" s="584">
        <v>990.048</v>
      </c>
      <c r="T97" s="584">
        <v>968.40200000000004</v>
      </c>
      <c r="U97" s="584">
        <v>936.68299999999999</v>
      </c>
      <c r="V97" s="584">
        <v>918.31500000000005</v>
      </c>
      <c r="W97" s="584">
        <v>903.06299999999999</v>
      </c>
      <c r="X97" s="584">
        <v>890.17200000000003</v>
      </c>
      <c r="Y97" s="584">
        <v>875.41</v>
      </c>
      <c r="Z97" s="584">
        <v>843.71699999999998</v>
      </c>
      <c r="AA97" s="584">
        <v>829.54</v>
      </c>
      <c r="AB97" s="584">
        <v>819.91</v>
      </c>
      <c r="AC97" s="584">
        <v>814.49300000000005</v>
      </c>
      <c r="AD97" s="584">
        <v>813.72699999999998</v>
      </c>
      <c r="AE97" s="584">
        <v>817.529</v>
      </c>
      <c r="AF97" s="584">
        <v>821.84100000000001</v>
      </c>
      <c r="AG97" s="584">
        <v>828.88699999999994</v>
      </c>
      <c r="AH97" s="584">
        <v>840.16600000000005</v>
      </c>
    </row>
    <row r="98" spans="2:34" ht="15">
      <c r="B98" s="528"/>
      <c r="D98" s="585" t="s">
        <v>572</v>
      </c>
      <c r="E98" s="622" t="s">
        <v>606</v>
      </c>
      <c r="F98" s="559"/>
      <c r="G98" s="560"/>
      <c r="H98" s="584">
        <v>317.786</v>
      </c>
      <c r="I98" s="584">
        <v>315.72500000000002</v>
      </c>
      <c r="J98" s="584">
        <v>313.86700000000002</v>
      </c>
      <c r="K98" s="584">
        <v>311.09199999999998</v>
      </c>
      <c r="L98" s="584">
        <v>307.685</v>
      </c>
      <c r="M98" s="621">
        <v>303.43700000000001</v>
      </c>
      <c r="N98" s="584">
        <v>299.99400000000003</v>
      </c>
      <c r="O98" s="584">
        <v>297.73399999999998</v>
      </c>
      <c r="P98" s="584">
        <v>293.86399999999998</v>
      </c>
      <c r="Q98" s="584">
        <v>289.49599999999998</v>
      </c>
      <c r="R98" s="584">
        <v>285.92500000000001</v>
      </c>
      <c r="S98" s="584">
        <v>286.93</v>
      </c>
      <c r="T98" s="584">
        <v>289.339</v>
      </c>
      <c r="U98" s="584">
        <v>291.947</v>
      </c>
      <c r="V98" s="584">
        <v>293.51100000000002</v>
      </c>
      <c r="W98" s="584">
        <v>294.92</v>
      </c>
      <c r="X98" s="584">
        <v>293.74900000000002</v>
      </c>
      <c r="Y98" s="584">
        <v>291.31400000000002</v>
      </c>
      <c r="Z98" s="584">
        <v>287.26600000000002</v>
      </c>
      <c r="AA98" s="584">
        <v>277.22300000000001</v>
      </c>
      <c r="AB98" s="584">
        <v>257.04700000000003</v>
      </c>
      <c r="AC98" s="584">
        <v>247.625</v>
      </c>
      <c r="AD98" s="584">
        <v>239.447</v>
      </c>
      <c r="AE98" s="584">
        <v>231.64500000000001</v>
      </c>
      <c r="AF98" s="584">
        <v>223.72200000000001</v>
      </c>
      <c r="AG98" s="584">
        <v>215.77699999999999</v>
      </c>
      <c r="AH98" s="584">
        <v>207.46899999999999</v>
      </c>
    </row>
    <row r="99" spans="2:34" ht="15">
      <c r="B99" s="528"/>
      <c r="D99" s="567"/>
      <c r="E99" s="558" t="s">
        <v>561</v>
      </c>
      <c r="F99" s="559"/>
      <c r="G99" s="560"/>
      <c r="H99" s="623">
        <v>5.0000000000000001E-3</v>
      </c>
      <c r="I99" s="623">
        <v>5.0000000000000001E-3</v>
      </c>
      <c r="J99" s="623">
        <v>8.0000000000000002E-3</v>
      </c>
      <c r="K99" s="623">
        <v>1.2E-2</v>
      </c>
      <c r="L99" s="623">
        <v>1.2E-2</v>
      </c>
      <c r="M99" s="623">
        <v>0.01</v>
      </c>
      <c r="N99" s="623">
        <v>2.5000000000000001E-2</v>
      </c>
      <c r="O99" s="623">
        <v>6.0681635475645077E-2</v>
      </c>
      <c r="P99" s="678">
        <v>9.7570471539093234E-2</v>
      </c>
      <c r="Q99" s="678">
        <v>0.1377249859532351</v>
      </c>
      <c r="R99" s="678">
        <v>0.19754021696849203</v>
      </c>
      <c r="S99" s="678">
        <v>0.29957600380343175</v>
      </c>
      <c r="T99" s="678">
        <v>0.41254181613865237</v>
      </c>
      <c r="U99" s="678">
        <v>0.50841280200544581</v>
      </c>
      <c r="V99" s="678">
        <v>0.57952461425422486</v>
      </c>
      <c r="W99" s="678">
        <v>0.64187241215369317</v>
      </c>
      <c r="X99" s="678">
        <v>0.71008510178501971</v>
      </c>
      <c r="Y99" s="678">
        <v>0.7451411591822622</v>
      </c>
      <c r="Z99" s="678">
        <v>0.77856437740415785</v>
      </c>
      <c r="AA99" s="678">
        <v>0.77100000000000002</v>
      </c>
      <c r="AB99" s="678">
        <v>0.67700000000000005</v>
      </c>
      <c r="AC99" s="678">
        <v>0.55700000000000005</v>
      </c>
      <c r="AD99" s="678">
        <v>0.438</v>
      </c>
      <c r="AE99" s="678">
        <v>0.33300000000000002</v>
      </c>
      <c r="AF99" s="678">
        <v>0.247</v>
      </c>
      <c r="AG99" s="678">
        <v>0.17699999999999999</v>
      </c>
      <c r="AH99" s="678">
        <v>0.13100000000000001</v>
      </c>
    </row>
    <row r="100" spans="2:34" ht="15">
      <c r="B100" s="528"/>
      <c r="D100" s="568" t="s">
        <v>563</v>
      </c>
      <c r="E100" s="564" t="s">
        <v>555</v>
      </c>
      <c r="F100" s="559"/>
      <c r="G100" s="560"/>
      <c r="H100" s="623">
        <v>0</v>
      </c>
      <c r="I100" s="623">
        <v>0</v>
      </c>
      <c r="J100" s="623">
        <v>1E-3</v>
      </c>
      <c r="K100" s="623">
        <v>3.0000000000000001E-3</v>
      </c>
      <c r="L100" s="678">
        <v>1.2999999999999999E-2</v>
      </c>
      <c r="M100" s="678">
        <v>3.9E-2</v>
      </c>
      <c r="N100" s="678">
        <v>8.5999999999999993E-2</v>
      </c>
      <c r="O100" s="678">
        <v>0.10121476423045338</v>
      </c>
      <c r="P100" s="678">
        <v>0.16274400311189868</v>
      </c>
      <c r="Q100" s="678">
        <v>0.22972027488438432</v>
      </c>
      <c r="R100" s="678">
        <v>0.32948990793966376</v>
      </c>
      <c r="S100" s="678">
        <v>0.49968189480053593</v>
      </c>
      <c r="T100" s="678">
        <v>0.68810476725591052</v>
      </c>
      <c r="U100" s="678">
        <v>0.84801408998573713</v>
      </c>
      <c r="V100" s="678">
        <v>0.96662601028655404</v>
      </c>
      <c r="W100" s="678">
        <v>1.0706198729308034</v>
      </c>
      <c r="X100" s="678">
        <v>1.1843961619916152</v>
      </c>
      <c r="Y100" s="678">
        <v>1.242868392617885</v>
      </c>
      <c r="Z100" s="678">
        <v>1.2986171067986343</v>
      </c>
      <c r="AA100" s="678">
        <v>1.286</v>
      </c>
      <c r="AB100" s="678">
        <v>1.21</v>
      </c>
      <c r="AC100" s="678">
        <v>1.167</v>
      </c>
      <c r="AD100" s="678">
        <v>1.097</v>
      </c>
      <c r="AE100" s="678">
        <v>0.93799999999999994</v>
      </c>
      <c r="AF100" s="678">
        <v>0.83199999999999996</v>
      </c>
      <c r="AG100" s="678">
        <v>0.70799999999999996</v>
      </c>
      <c r="AH100" s="678">
        <v>0.56699999999999995</v>
      </c>
    </row>
    <row r="101" spans="2:34" ht="15">
      <c r="B101" s="528"/>
      <c r="D101" s="568"/>
      <c r="E101" s="572" t="s">
        <v>564</v>
      </c>
      <c r="F101" s="559"/>
      <c r="G101" s="560"/>
      <c r="H101" s="623">
        <v>1.1630360531309296E-2</v>
      </c>
      <c r="I101" s="623">
        <v>3.052969639468691E-2</v>
      </c>
      <c r="J101" s="623">
        <v>7.9958728652751415E-2</v>
      </c>
      <c r="K101" s="678">
        <v>0.16282504743833015</v>
      </c>
      <c r="L101" s="678">
        <v>0.28494383301707782</v>
      </c>
      <c r="M101" s="678">
        <v>0.51318965844402287</v>
      </c>
      <c r="N101" s="678">
        <v>0.79449900379506644</v>
      </c>
      <c r="O101" s="678">
        <v>1.2059983143882094</v>
      </c>
      <c r="P101" s="678">
        <v>1.9391340277477633</v>
      </c>
      <c r="Q101" s="678">
        <v>2.7371724510524267</v>
      </c>
      <c r="R101" s="678">
        <v>3.9259516791286684</v>
      </c>
      <c r="S101" s="678">
        <v>5.953830228638112</v>
      </c>
      <c r="T101" s="678">
        <v>8.198934174698536</v>
      </c>
      <c r="U101" s="678">
        <v>10.104292302372823</v>
      </c>
      <c r="V101" s="678">
        <v>11.517581925055106</v>
      </c>
      <c r="W101" s="678">
        <v>12.75669386696633</v>
      </c>
      <c r="X101" s="678">
        <v>14.112365777758569</v>
      </c>
      <c r="Y101" s="678">
        <v>14.809076500842806</v>
      </c>
      <c r="Z101" s="678">
        <v>15.473335868954489</v>
      </c>
      <c r="AA101" s="678">
        <v>15.323</v>
      </c>
      <c r="AB101" s="678">
        <v>15.015000000000001</v>
      </c>
      <c r="AC101" s="678">
        <v>14.456</v>
      </c>
      <c r="AD101" s="678">
        <v>13.74</v>
      </c>
      <c r="AE101" s="678">
        <v>12.898999999999999</v>
      </c>
      <c r="AF101" s="678">
        <v>12.084</v>
      </c>
      <c r="AG101" s="678">
        <v>10.971</v>
      </c>
      <c r="AH101" s="678">
        <v>9.5009999999999994</v>
      </c>
    </row>
    <row r="102" spans="2:34" ht="15">
      <c r="B102" s="528"/>
      <c r="D102" s="573"/>
      <c r="E102" s="564" t="s">
        <v>560</v>
      </c>
      <c r="F102" s="559"/>
      <c r="G102" s="560"/>
      <c r="H102" s="623">
        <v>4.3696394686907015E-3</v>
      </c>
      <c r="I102" s="623">
        <v>1.1470303605313094E-2</v>
      </c>
      <c r="J102" s="623">
        <v>3.0041271347248578E-2</v>
      </c>
      <c r="K102" s="623">
        <v>6.1174952561669833E-2</v>
      </c>
      <c r="L102" s="678">
        <v>0.1070561669829222</v>
      </c>
      <c r="M102" s="678">
        <v>0.19281034155597723</v>
      </c>
      <c r="N102" s="678">
        <v>0.29850099620493359</v>
      </c>
      <c r="O102" s="678">
        <v>0.45310528590569221</v>
      </c>
      <c r="P102" s="678">
        <v>0.72855149760124471</v>
      </c>
      <c r="Q102" s="678">
        <v>1.0283822881099538</v>
      </c>
      <c r="R102" s="678">
        <v>1.4750181959631758</v>
      </c>
      <c r="S102" s="678">
        <v>2.2369118727579202</v>
      </c>
      <c r="T102" s="678">
        <v>3.0804192419069021</v>
      </c>
      <c r="U102" s="678">
        <v>3.7962808056359947</v>
      </c>
      <c r="V102" s="678">
        <v>4.327267450404114</v>
      </c>
      <c r="W102" s="678">
        <v>4.7928138479491729</v>
      </c>
      <c r="X102" s="678">
        <v>5.3021529584647968</v>
      </c>
      <c r="Y102" s="678">
        <v>5.5639139473570465</v>
      </c>
      <c r="Z102" s="678">
        <v>5.8134826468427194</v>
      </c>
      <c r="AA102" s="678">
        <v>5.7569999999999997</v>
      </c>
      <c r="AB102" s="678">
        <v>5.5940000000000003</v>
      </c>
      <c r="AC102" s="678">
        <v>5.4009999999999998</v>
      </c>
      <c r="AD102" s="678">
        <v>5.2080000000000002</v>
      </c>
      <c r="AE102" s="678">
        <v>4.8710000000000004</v>
      </c>
      <c r="AF102" s="678">
        <v>4.4340000000000002</v>
      </c>
      <c r="AG102" s="678">
        <v>3.9140000000000001</v>
      </c>
      <c r="AH102" s="678">
        <v>3.3239999999999998</v>
      </c>
    </row>
    <row r="104" spans="2:34" ht="13.5" customHeight="1">
      <c r="B104" s="617" t="s">
        <v>603</v>
      </c>
      <c r="C104" s="529">
        <f>C84+1</f>
        <v>43</v>
      </c>
      <c r="D104" s="618" t="s">
        <v>637</v>
      </c>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row>
    <row r="105" spans="2:34" ht="15">
      <c r="B105" s="528"/>
      <c r="D105" s="535" t="s">
        <v>568</v>
      </c>
      <c r="E105" s="532" t="s">
        <v>569</v>
      </c>
      <c r="F105" s="533"/>
      <c r="G105" s="534"/>
      <c r="H105" s="536">
        <v>1990</v>
      </c>
      <c r="I105" s="536">
        <f t="shared" ref="I105:AH105" si="6">H105+1</f>
        <v>1991</v>
      </c>
      <c r="J105" s="536">
        <f t="shared" si="6"/>
        <v>1992</v>
      </c>
      <c r="K105" s="536">
        <f t="shared" si="6"/>
        <v>1993</v>
      </c>
      <c r="L105" s="536">
        <f t="shared" si="6"/>
        <v>1994</v>
      </c>
      <c r="M105" s="536">
        <f t="shared" si="6"/>
        <v>1995</v>
      </c>
      <c r="N105" s="536">
        <f t="shared" si="6"/>
        <v>1996</v>
      </c>
      <c r="O105" s="536">
        <f t="shared" si="6"/>
        <v>1997</v>
      </c>
      <c r="P105" s="536">
        <f t="shared" si="6"/>
        <v>1998</v>
      </c>
      <c r="Q105" s="536">
        <f t="shared" si="6"/>
        <v>1999</v>
      </c>
      <c r="R105" s="536">
        <f t="shared" si="6"/>
        <v>2000</v>
      </c>
      <c r="S105" s="536">
        <f t="shared" si="6"/>
        <v>2001</v>
      </c>
      <c r="T105" s="536">
        <f t="shared" si="6"/>
        <v>2002</v>
      </c>
      <c r="U105" s="536">
        <f t="shared" si="6"/>
        <v>2003</v>
      </c>
      <c r="V105" s="536">
        <f t="shared" si="6"/>
        <v>2004</v>
      </c>
      <c r="W105" s="536">
        <f t="shared" si="6"/>
        <v>2005</v>
      </c>
      <c r="X105" s="536">
        <f t="shared" si="6"/>
        <v>2006</v>
      </c>
      <c r="Y105" s="536">
        <f t="shared" si="6"/>
        <v>2007</v>
      </c>
      <c r="Z105" s="536">
        <f t="shared" si="6"/>
        <v>2008</v>
      </c>
      <c r="AA105" s="536">
        <f t="shared" si="6"/>
        <v>2009</v>
      </c>
      <c r="AB105" s="536">
        <f t="shared" si="6"/>
        <v>2010</v>
      </c>
      <c r="AC105" s="536">
        <f t="shared" si="6"/>
        <v>2011</v>
      </c>
      <c r="AD105" s="536">
        <f t="shared" si="6"/>
        <v>2012</v>
      </c>
      <c r="AE105" s="536">
        <f t="shared" si="6"/>
        <v>2013</v>
      </c>
      <c r="AF105" s="536">
        <f t="shared" si="6"/>
        <v>2014</v>
      </c>
      <c r="AG105" s="536">
        <f t="shared" si="6"/>
        <v>2015</v>
      </c>
      <c r="AH105" s="536">
        <f t="shared" si="6"/>
        <v>2016</v>
      </c>
    </row>
    <row r="106" spans="2:34" ht="15">
      <c r="B106" s="528"/>
      <c r="D106" s="557"/>
      <c r="E106" s="558" t="s">
        <v>553</v>
      </c>
      <c r="F106" s="559"/>
      <c r="G106" s="560"/>
      <c r="H106" s="656">
        <v>5.8189267405041152</v>
      </c>
      <c r="I106" s="656">
        <v>6.3781237766189998</v>
      </c>
      <c r="J106" s="656">
        <v>6.7424942485947499</v>
      </c>
      <c r="K106" s="656">
        <v>6.7407722782065616</v>
      </c>
      <c r="L106" s="656">
        <v>6.7477477847168048</v>
      </c>
      <c r="M106" s="656">
        <v>6.8264546813498628</v>
      </c>
      <c r="N106" s="656">
        <v>6.927293976276955</v>
      </c>
      <c r="O106" s="656">
        <v>6.9309770590307291</v>
      </c>
      <c r="P106" s="656">
        <v>6.9303758689539139</v>
      </c>
      <c r="Q106" s="656">
        <v>7.1045075924919026</v>
      </c>
      <c r="R106" s="656">
        <v>7.1830976282403771</v>
      </c>
      <c r="S106" s="656">
        <v>7.3191626279556266</v>
      </c>
      <c r="T106" s="656">
        <v>7.3568752250147611</v>
      </c>
      <c r="U106" s="656">
        <v>7.4289820327326819</v>
      </c>
      <c r="V106" s="656">
        <v>7.427314037559583</v>
      </c>
      <c r="W106" s="656">
        <v>7.3927870343593458</v>
      </c>
      <c r="X106" s="656">
        <v>7.3566881663320576</v>
      </c>
      <c r="Y106" s="656">
        <v>7.4865518000922631</v>
      </c>
      <c r="Z106" s="656">
        <v>7.4305514132070707</v>
      </c>
      <c r="AA106" s="656">
        <v>7.6045429540237421</v>
      </c>
      <c r="AB106" s="656">
        <v>7.5893503227194286</v>
      </c>
      <c r="AC106" s="656">
        <v>7.4048832281586341</v>
      </c>
      <c r="AD106" s="656">
        <v>7.5643551619343379</v>
      </c>
      <c r="AE106" s="656">
        <v>7.4271681159370146</v>
      </c>
      <c r="AF106" s="656">
        <v>7.4549279915107549</v>
      </c>
      <c r="AG106" s="656">
        <v>7.4779871926788379</v>
      </c>
      <c r="AH106" s="656">
        <v>7.7959082473570671</v>
      </c>
    </row>
    <row r="107" spans="2:34" ht="15">
      <c r="B107" s="528"/>
      <c r="D107" s="562"/>
      <c r="E107" s="619" t="s">
        <v>604</v>
      </c>
      <c r="F107" s="559"/>
      <c r="G107" s="560"/>
      <c r="H107" s="656">
        <v>9.3652582447625914</v>
      </c>
      <c r="I107" s="656">
        <v>9.4424748649357095</v>
      </c>
      <c r="J107" s="656">
        <v>9.4170953502370107</v>
      </c>
      <c r="K107" s="656">
        <v>8.9742162540844674</v>
      </c>
      <c r="L107" s="656">
        <v>8.9932964025956483</v>
      </c>
      <c r="M107" s="656">
        <v>8.9787354705094344</v>
      </c>
      <c r="N107" s="656">
        <v>8.8857627481718495</v>
      </c>
      <c r="O107" s="656">
        <v>8.987054590589457</v>
      </c>
      <c r="P107" s="656">
        <v>8.9318198229209305</v>
      </c>
      <c r="Q107" s="656">
        <v>9.127959029586922</v>
      </c>
      <c r="R107" s="656">
        <v>9.072772797777418</v>
      </c>
      <c r="S107" s="656">
        <v>9.2817718943757299</v>
      </c>
      <c r="T107" s="656">
        <v>9.1840930683428681</v>
      </c>
      <c r="U107" s="656">
        <v>9.0630832650956688</v>
      </c>
      <c r="V107" s="656">
        <v>8.9291607111758218</v>
      </c>
      <c r="W107" s="656">
        <v>8.6994272050115651</v>
      </c>
      <c r="X107" s="656">
        <v>8.5997757279539488</v>
      </c>
      <c r="Y107" s="656">
        <v>8.6267928935001414</v>
      </c>
      <c r="Z107" s="656">
        <v>8.4437849153874769</v>
      </c>
      <c r="AA107" s="656">
        <v>8.5629538267589851</v>
      </c>
      <c r="AB107" s="656">
        <v>8.54520843880284</v>
      </c>
      <c r="AC107" s="656">
        <v>8.749582974614766</v>
      </c>
      <c r="AD107" s="656">
        <v>8.846163042176757</v>
      </c>
      <c r="AE107" s="656">
        <v>8.7798500290260257</v>
      </c>
      <c r="AF107" s="656">
        <v>8.5748902099149724</v>
      </c>
      <c r="AG107" s="656">
        <v>8.6580131484606468</v>
      </c>
      <c r="AH107" s="656">
        <v>8.7259307214467281</v>
      </c>
    </row>
    <row r="108" spans="2:34" ht="15">
      <c r="B108" s="528"/>
      <c r="D108" s="562"/>
      <c r="E108" s="558" t="s">
        <v>555</v>
      </c>
      <c r="F108" s="559"/>
      <c r="G108" s="560"/>
      <c r="H108" s="656">
        <v>11.899735091599453</v>
      </c>
      <c r="I108" s="656">
        <v>12.002089575990333</v>
      </c>
      <c r="J108" s="656">
        <v>11.344324106938167</v>
      </c>
      <c r="K108" s="656">
        <v>9.6350531157733119</v>
      </c>
      <c r="L108" s="656">
        <v>9.542522768845922</v>
      </c>
      <c r="M108" s="656">
        <v>9.2754479137408925</v>
      </c>
      <c r="N108" s="656">
        <v>8.7602089604904858</v>
      </c>
      <c r="O108" s="656">
        <v>9.1172604889634119</v>
      </c>
      <c r="P108" s="656">
        <v>8.5484299819374794</v>
      </c>
      <c r="Q108" s="656">
        <v>9.7005244186542647</v>
      </c>
      <c r="R108" s="656">
        <v>9.0491713081267466</v>
      </c>
      <c r="S108" s="656">
        <v>9.443057266985214</v>
      </c>
      <c r="T108" s="656">
        <v>8.4121361314188903</v>
      </c>
      <c r="U108" s="656">
        <v>8.5433255764071134</v>
      </c>
      <c r="V108" s="656">
        <v>8.0551842076526903</v>
      </c>
      <c r="W108" s="656">
        <v>8.6383890422502123</v>
      </c>
      <c r="X108" s="656">
        <v>9.0940083634908468</v>
      </c>
      <c r="Y108" s="656">
        <v>10.067207427697957</v>
      </c>
      <c r="Z108" s="656">
        <v>9.5314524754052261</v>
      </c>
      <c r="AA108" s="656">
        <v>9.8847681843253152</v>
      </c>
      <c r="AB108" s="656">
        <v>34.737429246190274</v>
      </c>
      <c r="AC108" s="656">
        <v>22.805570090143902</v>
      </c>
      <c r="AD108" s="656">
        <v>15.841134499364465</v>
      </c>
      <c r="AE108" s="656">
        <v>14.88230341127902</v>
      </c>
      <c r="AF108" s="656">
        <v>14.232704220274579</v>
      </c>
      <c r="AG108" s="656">
        <v>14.463650060000232</v>
      </c>
      <c r="AH108" s="656">
        <v>13.979808053910567</v>
      </c>
    </row>
    <row r="109" spans="2:34" ht="15">
      <c r="B109" s="528"/>
      <c r="D109" s="562" t="s">
        <v>607</v>
      </c>
      <c r="E109" s="558" t="s">
        <v>557</v>
      </c>
      <c r="F109" s="559"/>
      <c r="G109" s="560"/>
      <c r="H109" s="656">
        <v>7.3675821050332537</v>
      </c>
      <c r="I109" s="656">
        <v>7.4792293066299855</v>
      </c>
      <c r="J109" s="656">
        <v>7.6689934368058585</v>
      </c>
      <c r="K109" s="656">
        <v>7.7248144325536217</v>
      </c>
      <c r="L109" s="656">
        <v>7.7236066909425292</v>
      </c>
      <c r="M109" s="656">
        <v>7.8954032344981266</v>
      </c>
      <c r="N109" s="656">
        <v>7.9348966577704827</v>
      </c>
      <c r="O109" s="656">
        <v>7.9031584133795176</v>
      </c>
      <c r="P109" s="656">
        <v>7.9006599992007747</v>
      </c>
      <c r="Q109" s="656">
        <v>7.9237644542504411</v>
      </c>
      <c r="R109" s="656">
        <v>7.9891932635554639</v>
      </c>
      <c r="S109" s="656">
        <v>7.9406532299055295</v>
      </c>
      <c r="T109" s="656">
        <v>7.9395962342994624</v>
      </c>
      <c r="U109" s="656">
        <v>8.1418406545082469</v>
      </c>
      <c r="V109" s="656">
        <v>8.2355272789576599</v>
      </c>
      <c r="W109" s="656">
        <v>8.2043202438606198</v>
      </c>
      <c r="X109" s="656">
        <v>8.2228995510666945</v>
      </c>
      <c r="Y109" s="656">
        <v>8.3029059862416457</v>
      </c>
      <c r="Z109" s="656">
        <v>8.373817152207879</v>
      </c>
      <c r="AA109" s="656">
        <v>8.3756482605293563</v>
      </c>
      <c r="AB109" s="656">
        <v>8.4136226836571595</v>
      </c>
      <c r="AC109" s="656">
        <v>8.2445632254949555</v>
      </c>
      <c r="AD109" s="656">
        <v>8.5573772862111888</v>
      </c>
      <c r="AE109" s="656">
        <v>8.8905645162864673</v>
      </c>
      <c r="AF109" s="656">
        <v>9.0130264293860574</v>
      </c>
      <c r="AG109" s="656">
        <v>8.9051851438033029</v>
      </c>
      <c r="AH109" s="656">
        <v>9.0645161098785909</v>
      </c>
    </row>
    <row r="110" spans="2:34" ht="15">
      <c r="B110" s="528"/>
      <c r="D110" s="562"/>
      <c r="E110" s="558" t="s">
        <v>558</v>
      </c>
      <c r="F110" s="559"/>
      <c r="G110" s="560"/>
      <c r="H110" s="656">
        <v>10.27330788892205</v>
      </c>
      <c r="I110" s="656">
        <v>10.424433130613794</v>
      </c>
      <c r="J110" s="656">
        <v>9.5914107877122365</v>
      </c>
      <c r="K110" s="656">
        <v>9.5517914401245783</v>
      </c>
      <c r="L110" s="656">
        <v>9.2620554960623345</v>
      </c>
      <c r="M110" s="656">
        <v>9.4635439872604969</v>
      </c>
      <c r="N110" s="656">
        <v>9.3445798789138657</v>
      </c>
      <c r="O110" s="656">
        <v>9.2143796160537068</v>
      </c>
      <c r="P110" s="657">
        <v>9.9380800277882653</v>
      </c>
      <c r="Q110" s="656">
        <v>10.015212348227713</v>
      </c>
      <c r="R110" s="656">
        <v>10.300065207046122</v>
      </c>
      <c r="S110" s="656">
        <v>10.44143934379605</v>
      </c>
      <c r="T110" s="656">
        <v>10.668580343712618</v>
      </c>
      <c r="U110" s="656">
        <v>10.965315114601633</v>
      </c>
      <c r="V110" s="656">
        <v>10.672136586759438</v>
      </c>
      <c r="W110" s="656">
        <v>10.490452953367045</v>
      </c>
      <c r="X110" s="656">
        <v>10.713947205999661</v>
      </c>
      <c r="Y110" s="656">
        <v>10.794206226274719</v>
      </c>
      <c r="Z110" s="656">
        <v>10.875208958751447</v>
      </c>
      <c r="AA110" s="656">
        <v>11.002367595646742</v>
      </c>
      <c r="AB110" s="656">
        <v>12.171205145968335</v>
      </c>
      <c r="AC110" s="656">
        <v>12.72014800680919</v>
      </c>
      <c r="AD110" s="656">
        <v>12.952440009469026</v>
      </c>
      <c r="AE110" s="656">
        <v>13.073667286420653</v>
      </c>
      <c r="AF110" s="656">
        <v>13.167011086613243</v>
      </c>
      <c r="AG110" s="656">
        <v>13.136127835256147</v>
      </c>
      <c r="AH110" s="656">
        <v>12.267471155250067</v>
      </c>
    </row>
    <row r="111" spans="2:34" ht="15">
      <c r="B111" s="528"/>
      <c r="D111" s="562"/>
      <c r="E111" s="558" t="s">
        <v>559</v>
      </c>
      <c r="F111" s="559"/>
      <c r="G111" s="560"/>
      <c r="H111" s="656">
        <v>8.8204729912279074</v>
      </c>
      <c r="I111" s="656">
        <v>8.7342909669821704</v>
      </c>
      <c r="J111" s="656">
        <v>8.3870587221080477</v>
      </c>
      <c r="K111" s="656">
        <v>8.1763557282901473</v>
      </c>
      <c r="L111" s="656">
        <v>8.0125675986202172</v>
      </c>
      <c r="M111" s="656">
        <v>7.6764972949082217</v>
      </c>
      <c r="N111" s="656">
        <v>7.3561674991416002</v>
      </c>
      <c r="O111" s="656">
        <v>7.193460182971096</v>
      </c>
      <c r="P111" s="657">
        <v>7.333795597043788</v>
      </c>
      <c r="Q111" s="656">
        <v>6.9429725050681137</v>
      </c>
      <c r="R111" s="656">
        <v>6.934187579397995</v>
      </c>
      <c r="S111" s="656">
        <v>6.5360790470944954</v>
      </c>
      <c r="T111" s="656">
        <v>6.5163182411315796</v>
      </c>
      <c r="U111" s="656">
        <v>6.2287892120936501</v>
      </c>
      <c r="V111" s="656">
        <v>6.6914255987019882</v>
      </c>
      <c r="W111" s="656">
        <v>6.7158920429709852</v>
      </c>
      <c r="X111" s="656">
        <v>7.1354719972238154</v>
      </c>
      <c r="Y111" s="656">
        <v>7.3959675619116965</v>
      </c>
      <c r="Z111" s="656">
        <v>7.4371997192278556</v>
      </c>
      <c r="AA111" s="656">
        <v>7.2526380801359283</v>
      </c>
      <c r="AB111" s="656">
        <v>11.007100919710451</v>
      </c>
      <c r="AC111" s="656">
        <v>10.736930654356422</v>
      </c>
      <c r="AD111" s="656">
        <v>10.912312192326894</v>
      </c>
      <c r="AE111" s="656">
        <v>9.8750120609075598</v>
      </c>
      <c r="AF111" s="656">
        <v>9.1630056392861459</v>
      </c>
      <c r="AG111" s="656">
        <v>9.3622521728018402</v>
      </c>
      <c r="AH111" s="656">
        <v>9.0032641209644524</v>
      </c>
    </row>
    <row r="112" spans="2:34" ht="15">
      <c r="B112" s="528"/>
      <c r="D112" s="563"/>
      <c r="E112" s="564" t="s">
        <v>560</v>
      </c>
      <c r="F112" s="559"/>
      <c r="G112" s="560"/>
      <c r="H112" s="656">
        <v>4.7117263821075888</v>
      </c>
      <c r="I112" s="656">
        <v>4.3067941846608884</v>
      </c>
      <c r="J112" s="656">
        <v>4.5765825575487336</v>
      </c>
      <c r="K112" s="656">
        <v>4.3024306893450461</v>
      </c>
      <c r="L112" s="656">
        <v>3.9313216333556835</v>
      </c>
      <c r="M112" s="656">
        <v>3.499124271204936</v>
      </c>
      <c r="N112" s="656">
        <v>3.2833365275816</v>
      </c>
      <c r="O112" s="656">
        <v>3.1043695541573713</v>
      </c>
      <c r="P112" s="657">
        <v>3.011300999967887</v>
      </c>
      <c r="Q112" s="656">
        <v>3.1044713325586955</v>
      </c>
      <c r="R112" s="656">
        <v>3.2626326031647861</v>
      </c>
      <c r="S112" s="656">
        <v>3.1153118144851386</v>
      </c>
      <c r="T112" s="656">
        <v>3.3548441662747326</v>
      </c>
      <c r="U112" s="656">
        <v>3.6733957148861727</v>
      </c>
      <c r="V112" s="656">
        <v>3.8704103200472955</v>
      </c>
      <c r="W112" s="656">
        <v>3.8611781617232208</v>
      </c>
      <c r="X112" s="656">
        <v>4.1240380816121336</v>
      </c>
      <c r="Y112" s="656">
        <v>4.4824804441700277</v>
      </c>
      <c r="Z112" s="656">
        <v>4.8617417905652305</v>
      </c>
      <c r="AA112" s="656">
        <v>5.1615815929853106</v>
      </c>
      <c r="AB112" s="656">
        <v>9.888838335411771</v>
      </c>
      <c r="AC112" s="656">
        <v>9.4887488878370956</v>
      </c>
      <c r="AD112" s="656">
        <v>9.3685742387085309</v>
      </c>
      <c r="AE112" s="656">
        <v>8.9338272267469279</v>
      </c>
      <c r="AF112" s="656">
        <v>8.431094056655219</v>
      </c>
      <c r="AG112" s="656">
        <v>8.2996701685414838</v>
      </c>
      <c r="AH112" s="656">
        <v>8.0641221406446597</v>
      </c>
    </row>
    <row r="113" spans="2:34" ht="15">
      <c r="B113" s="528"/>
      <c r="D113" s="557"/>
      <c r="E113" s="558" t="s">
        <v>561</v>
      </c>
      <c r="F113" s="559"/>
      <c r="G113" s="560"/>
      <c r="H113" s="656">
        <v>13.301748032140432</v>
      </c>
      <c r="I113" s="656">
        <v>12.221933749298888</v>
      </c>
      <c r="J113" s="656">
        <v>12.418477685616907</v>
      </c>
      <c r="K113" s="656">
        <v>13.481955578408591</v>
      </c>
      <c r="L113" s="656">
        <v>12.376924529586047</v>
      </c>
      <c r="M113" s="656">
        <v>12.781712412421728</v>
      </c>
      <c r="N113" s="656">
        <v>13.178311678514703</v>
      </c>
      <c r="O113" s="656">
        <v>12.47805632788031</v>
      </c>
      <c r="P113" s="657">
        <v>12.530124683932176</v>
      </c>
      <c r="Q113" s="656">
        <v>12.961826818942674</v>
      </c>
      <c r="R113" s="656">
        <v>13.031923258471306</v>
      </c>
      <c r="S113" s="656">
        <v>13.675060462459159</v>
      </c>
      <c r="T113" s="656">
        <v>14.01816095696533</v>
      </c>
      <c r="U113" s="656">
        <v>14.212761668895251</v>
      </c>
      <c r="V113" s="656">
        <v>13.456181115188986</v>
      </c>
      <c r="W113" s="656">
        <v>13.701921841604543</v>
      </c>
      <c r="X113" s="656">
        <v>13.085240187226322</v>
      </c>
      <c r="Y113" s="656">
        <v>13.566499700414852</v>
      </c>
      <c r="Z113" s="656">
        <v>13.070691360254003</v>
      </c>
      <c r="AA113" s="656">
        <v>13.237923644209097</v>
      </c>
      <c r="AB113" s="656">
        <v>11.439320621589053</v>
      </c>
      <c r="AC113" s="656">
        <v>11.696488015874113</v>
      </c>
      <c r="AD113" s="656">
        <v>11.37849940695995</v>
      </c>
      <c r="AE113" s="656">
        <v>11.05645244103307</v>
      </c>
      <c r="AF113" s="656">
        <v>10.350790191738476</v>
      </c>
      <c r="AG113" s="656">
        <v>10.100909798323162</v>
      </c>
      <c r="AH113" s="656">
        <v>9.7055362090306563</v>
      </c>
    </row>
    <row r="114" spans="2:34" ht="15">
      <c r="B114" s="528"/>
      <c r="D114" s="562"/>
      <c r="E114" s="558" t="s">
        <v>555</v>
      </c>
      <c r="F114" s="565"/>
      <c r="G114" s="566"/>
      <c r="H114" s="656">
        <v>28.917559784842307</v>
      </c>
      <c r="I114" s="656">
        <v>28.855780933224384</v>
      </c>
      <c r="J114" s="656">
        <v>28.282438592189699</v>
      </c>
      <c r="K114" s="656">
        <v>27.873589196347016</v>
      </c>
      <c r="L114" s="656">
        <v>27.615745730011295</v>
      </c>
      <c r="M114" s="656">
        <v>27.627356425125619</v>
      </c>
      <c r="N114" s="656">
        <v>27.479498553140754</v>
      </c>
      <c r="O114" s="656">
        <v>27.425164119192381</v>
      </c>
      <c r="P114" s="657">
        <v>27.25605862400057</v>
      </c>
      <c r="Q114" s="656">
        <v>27.747137684912769</v>
      </c>
      <c r="R114" s="656">
        <v>27.858735836996178</v>
      </c>
      <c r="S114" s="656">
        <v>28.625328152763988</v>
      </c>
      <c r="T114" s="656">
        <v>28.386228691448519</v>
      </c>
      <c r="U114" s="656">
        <v>28.673859088961176</v>
      </c>
      <c r="V114" s="656">
        <v>28.805353274886592</v>
      </c>
      <c r="W114" s="656">
        <v>28.878886339858138</v>
      </c>
      <c r="X114" s="656">
        <v>28.957515661798833</v>
      </c>
      <c r="Y114" s="656">
        <v>29.425091108247681</v>
      </c>
      <c r="Z114" s="656">
        <v>29.044762309811933</v>
      </c>
      <c r="AA114" s="656">
        <v>29.223577419800044</v>
      </c>
      <c r="AB114" s="656">
        <v>28.644521198915136</v>
      </c>
      <c r="AC114" s="656">
        <v>28.145602879985038</v>
      </c>
      <c r="AD114" s="656">
        <v>28.438296249564505</v>
      </c>
      <c r="AE114" s="656">
        <v>28.217750847729786</v>
      </c>
      <c r="AF114" s="656">
        <v>27.947532874552785</v>
      </c>
      <c r="AG114" s="656">
        <v>27.363618507814472</v>
      </c>
      <c r="AH114" s="656">
        <v>26.543215272030725</v>
      </c>
    </row>
    <row r="115" spans="2:34" ht="15">
      <c r="B115" s="528"/>
      <c r="D115" s="562" t="s">
        <v>562</v>
      </c>
      <c r="E115" s="558" t="s">
        <v>558</v>
      </c>
      <c r="F115" s="559"/>
      <c r="G115" s="560"/>
      <c r="H115" s="656">
        <v>11.761777449808791</v>
      </c>
      <c r="I115" s="656">
        <v>11.982525235365113</v>
      </c>
      <c r="J115" s="656">
        <v>12.271936263466756</v>
      </c>
      <c r="K115" s="656">
        <v>12.202634581797247</v>
      </c>
      <c r="L115" s="656">
        <v>11.870177016424606</v>
      </c>
      <c r="M115" s="656">
        <v>12.195261193376208</v>
      </c>
      <c r="N115" s="656">
        <v>12.224107035278857</v>
      </c>
      <c r="O115" s="656">
        <v>12.297014896400755</v>
      </c>
      <c r="P115" s="657">
        <v>12.107869764506903</v>
      </c>
      <c r="Q115" s="656">
        <v>12.393438613091933</v>
      </c>
      <c r="R115" s="656">
        <v>12.934281899137584</v>
      </c>
      <c r="S115" s="656">
        <v>13.277872446645404</v>
      </c>
      <c r="T115" s="656">
        <v>13.49742455109909</v>
      </c>
      <c r="U115" s="656">
        <v>14.034577588783138</v>
      </c>
      <c r="V115" s="656">
        <v>13.250761611138627</v>
      </c>
      <c r="W115" s="656">
        <v>12.895738998347625</v>
      </c>
      <c r="X115" s="656">
        <v>12.805643183558283</v>
      </c>
      <c r="Y115" s="656">
        <v>12.993415150850584</v>
      </c>
      <c r="Z115" s="656">
        <v>13.350732214337508</v>
      </c>
      <c r="AA115" s="656">
        <v>12.861955254173642</v>
      </c>
      <c r="AB115" s="656">
        <v>11.847733416430909</v>
      </c>
      <c r="AC115" s="656">
        <v>11.900718881856541</v>
      </c>
      <c r="AD115" s="656">
        <v>12.210606772965786</v>
      </c>
      <c r="AE115" s="656">
        <v>12.36321230002752</v>
      </c>
      <c r="AF115" s="656">
        <v>12.343543502852468</v>
      </c>
      <c r="AG115" s="656">
        <v>12.124283166453679</v>
      </c>
      <c r="AH115" s="656">
        <v>11.484263326716601</v>
      </c>
    </row>
    <row r="116" spans="2:34" ht="15">
      <c r="B116" s="528"/>
      <c r="D116" s="562"/>
      <c r="E116" s="558" t="s">
        <v>559</v>
      </c>
      <c r="F116" s="559"/>
      <c r="G116" s="560"/>
      <c r="H116" s="656">
        <v>26.71805398730049</v>
      </c>
      <c r="I116" s="656">
        <v>27.276809247904552</v>
      </c>
      <c r="J116" s="656">
        <v>27.029506473797653</v>
      </c>
      <c r="K116" s="656">
        <v>26.48757335105697</v>
      </c>
      <c r="L116" s="656">
        <v>26.491396955923754</v>
      </c>
      <c r="M116" s="656">
        <v>26.783318787515448</v>
      </c>
      <c r="N116" s="656">
        <v>27.083363820573172</v>
      </c>
      <c r="O116" s="656">
        <v>26.922149015426779</v>
      </c>
      <c r="P116" s="657">
        <v>26.662553115619232</v>
      </c>
      <c r="Q116" s="656">
        <v>27.531729116816972</v>
      </c>
      <c r="R116" s="656">
        <v>28.582648771005271</v>
      </c>
      <c r="S116" s="656">
        <v>28.881226028467118</v>
      </c>
      <c r="T116" s="656">
        <v>29.32144050304268</v>
      </c>
      <c r="U116" s="656">
        <v>30.607781618408243</v>
      </c>
      <c r="V116" s="656">
        <v>29.888671945346324</v>
      </c>
      <c r="W116" s="656">
        <v>29.511944372910651</v>
      </c>
      <c r="X116" s="656">
        <v>30.160984776157708</v>
      </c>
      <c r="Y116" s="656">
        <v>30.813313505968875</v>
      </c>
      <c r="Z116" s="656">
        <v>31.08453667468952</v>
      </c>
      <c r="AA116" s="656">
        <v>30.476213854722033</v>
      </c>
      <c r="AB116" s="656">
        <v>29.854545117749485</v>
      </c>
      <c r="AC116" s="656">
        <v>29.246615546773075</v>
      </c>
      <c r="AD116" s="656">
        <v>28.472559864853466</v>
      </c>
      <c r="AE116" s="656">
        <v>28.14443549550931</v>
      </c>
      <c r="AF116" s="656">
        <v>27.868589252872585</v>
      </c>
      <c r="AG116" s="656">
        <v>27.866575354939915</v>
      </c>
      <c r="AH116" s="656">
        <v>27.481568469598244</v>
      </c>
    </row>
    <row r="117" spans="2:34" ht="15">
      <c r="B117" s="528"/>
      <c r="D117" s="563"/>
      <c r="E117" s="564" t="s">
        <v>560</v>
      </c>
      <c r="F117" s="559"/>
      <c r="G117" s="560"/>
      <c r="H117" s="656">
        <v>14.602185675361397</v>
      </c>
      <c r="I117" s="656">
        <v>14.696830678455248</v>
      </c>
      <c r="J117" s="656">
        <v>16.362041201659892</v>
      </c>
      <c r="K117" s="656">
        <v>16.760063984813272</v>
      </c>
      <c r="L117" s="656">
        <v>16.778271358574383</v>
      </c>
      <c r="M117" s="656">
        <v>16.905178339107032</v>
      </c>
      <c r="N117" s="656">
        <v>16.834419481525497</v>
      </c>
      <c r="O117" s="656">
        <v>16.171754224187378</v>
      </c>
      <c r="P117" s="657">
        <v>15.979595138835325</v>
      </c>
      <c r="Q117" s="656">
        <v>16.231933518310225</v>
      </c>
      <c r="R117" s="656">
        <v>17.178644547457541</v>
      </c>
      <c r="S117" s="656">
        <v>17.017924019463557</v>
      </c>
      <c r="T117" s="656">
        <v>18.305937901835392</v>
      </c>
      <c r="U117" s="656">
        <v>19.32037735459901</v>
      </c>
      <c r="V117" s="656">
        <v>19.236661203847373</v>
      </c>
      <c r="W117" s="656">
        <v>18.944681486230252</v>
      </c>
      <c r="X117" s="656">
        <v>20.299453606792778</v>
      </c>
      <c r="Y117" s="656">
        <v>20.978850758181245</v>
      </c>
      <c r="Z117" s="656">
        <v>21.431232661598884</v>
      </c>
      <c r="AA117" s="656">
        <v>21.274920852718914</v>
      </c>
      <c r="AB117" s="656">
        <v>25.279065995048235</v>
      </c>
      <c r="AC117" s="656">
        <v>25.139252271044686</v>
      </c>
      <c r="AD117" s="656">
        <v>25.58559443154768</v>
      </c>
      <c r="AE117" s="656">
        <v>25.871945826998186</v>
      </c>
      <c r="AF117" s="656">
        <v>25.88148802505594</v>
      </c>
      <c r="AG117" s="656">
        <v>25.898668937985516</v>
      </c>
      <c r="AH117" s="656">
        <v>25.210741686761903</v>
      </c>
    </row>
    <row r="118" spans="2:34" ht="15">
      <c r="B118" s="528"/>
      <c r="D118" s="585" t="s">
        <v>608</v>
      </c>
      <c r="E118" s="622" t="s">
        <v>606</v>
      </c>
      <c r="F118" s="559"/>
      <c r="G118" s="560"/>
      <c r="H118" s="656">
        <v>56.64251335724596</v>
      </c>
      <c r="I118" s="656">
        <v>58.288063670319559</v>
      </c>
      <c r="J118" s="656">
        <v>57.305353008734691</v>
      </c>
      <c r="K118" s="656">
        <v>56.132325550280555</v>
      </c>
      <c r="L118" s="656">
        <v>55.249060545027675</v>
      </c>
      <c r="M118" s="656">
        <v>55.524586631611811</v>
      </c>
      <c r="N118" s="656">
        <v>54.749248113126555</v>
      </c>
      <c r="O118" s="656">
        <v>53.671583415968215</v>
      </c>
      <c r="P118" s="657">
        <v>52.715547741298714</v>
      </c>
      <c r="Q118" s="656">
        <v>52.423898752879801</v>
      </c>
      <c r="R118" s="656">
        <v>52.72051622533909</v>
      </c>
      <c r="S118" s="656">
        <v>51.322567945802902</v>
      </c>
      <c r="T118" s="656">
        <v>50.964861597280589</v>
      </c>
      <c r="U118" s="656">
        <v>49.807565034386514</v>
      </c>
      <c r="V118" s="656">
        <v>47.091468809712786</v>
      </c>
      <c r="W118" s="656">
        <v>46.426036410069969</v>
      </c>
      <c r="X118" s="656">
        <v>46.061508278268043</v>
      </c>
      <c r="Y118" s="656">
        <v>45.170493669285577</v>
      </c>
      <c r="Z118" s="656">
        <v>43.88645244041296</v>
      </c>
      <c r="AA118" s="656">
        <v>43.698941099662406</v>
      </c>
      <c r="AB118" s="656">
        <v>47.309962769454614</v>
      </c>
      <c r="AC118" s="656">
        <v>45.570633013629475</v>
      </c>
      <c r="AD118" s="656">
        <v>44.542370545465182</v>
      </c>
      <c r="AE118" s="656">
        <v>44.284754689287489</v>
      </c>
      <c r="AF118" s="656">
        <v>43.812450273106798</v>
      </c>
      <c r="AG118" s="656">
        <v>42.816602325549063</v>
      </c>
      <c r="AH118" s="656">
        <v>40.937229176407079</v>
      </c>
    </row>
    <row r="119" spans="2:34" ht="15">
      <c r="B119" s="528"/>
      <c r="D119" s="567"/>
      <c r="E119" s="558" t="s">
        <v>561</v>
      </c>
      <c r="F119" s="559"/>
      <c r="G119" s="560"/>
      <c r="H119" s="656">
        <v>10.196335349220972</v>
      </c>
      <c r="I119" s="656">
        <v>10.185235092809462</v>
      </c>
      <c r="J119" s="656">
        <v>10.182918376883636</v>
      </c>
      <c r="K119" s="656">
        <v>9.9107601852175957</v>
      </c>
      <c r="L119" s="656">
        <v>9.7889707677657967</v>
      </c>
      <c r="M119" s="656">
        <v>9.8223288086850644</v>
      </c>
      <c r="N119" s="656">
        <v>9.7673575539803643</v>
      </c>
      <c r="O119" s="656">
        <v>9.7360590291987776</v>
      </c>
      <c r="P119" s="657">
        <v>9.6575571521692289</v>
      </c>
      <c r="Q119" s="656">
        <v>9.8378911903153181</v>
      </c>
      <c r="R119" s="656">
        <v>9.7583320926964632</v>
      </c>
      <c r="S119" s="656">
        <v>9.956396995635691</v>
      </c>
      <c r="T119" s="656">
        <v>9.8448376248381493</v>
      </c>
      <c r="U119" s="656">
        <v>9.710339204535563</v>
      </c>
      <c r="V119" s="656">
        <v>9.4666790908715601</v>
      </c>
      <c r="W119" s="656">
        <v>9.2146073876981198</v>
      </c>
      <c r="X119" s="656">
        <v>9.0565659715957665</v>
      </c>
      <c r="Y119" s="656">
        <v>9.0676420265273414</v>
      </c>
      <c r="Z119" s="656">
        <v>8.8446833134779848</v>
      </c>
      <c r="AA119" s="656">
        <v>8.9330942900997847</v>
      </c>
      <c r="AB119" s="656">
        <v>8.8640933817490559</v>
      </c>
      <c r="AC119" s="656">
        <v>9.0385230626509276</v>
      </c>
      <c r="AD119" s="656">
        <v>9.1074387147310691</v>
      </c>
      <c r="AE119" s="656">
        <v>9.0253504628898238</v>
      </c>
      <c r="AF119" s="656">
        <v>8.8025489051322587</v>
      </c>
      <c r="AG119" s="656">
        <v>8.8677357797948684</v>
      </c>
      <c r="AH119" s="656">
        <v>8.9066015196629582</v>
      </c>
    </row>
    <row r="120" spans="2:34" ht="15">
      <c r="B120" s="528"/>
      <c r="D120" s="568" t="s">
        <v>563</v>
      </c>
      <c r="E120" s="564" t="s">
        <v>555</v>
      </c>
      <c r="F120" s="559"/>
      <c r="G120" s="560"/>
      <c r="H120" s="656" t="s">
        <v>610</v>
      </c>
      <c r="I120" s="656" t="s">
        <v>610</v>
      </c>
      <c r="J120" s="656">
        <v>47.419737813308934</v>
      </c>
      <c r="K120" s="656">
        <v>47.050550935550945</v>
      </c>
      <c r="L120" s="656">
        <v>47.191756646686578</v>
      </c>
      <c r="M120" s="656">
        <v>47.585404020248276</v>
      </c>
      <c r="N120" s="656">
        <v>47.593556198999728</v>
      </c>
      <c r="O120" s="656">
        <v>47.032786028574129</v>
      </c>
      <c r="P120" s="657">
        <v>46.845873204494758</v>
      </c>
      <c r="Q120" s="656">
        <v>46.857820446289573</v>
      </c>
      <c r="R120" s="656">
        <v>45.924798067946583</v>
      </c>
      <c r="S120" s="656">
        <v>45.497503332206009</v>
      </c>
      <c r="T120" s="656">
        <v>45.3820885845915</v>
      </c>
      <c r="U120" s="656">
        <v>45.426168605045923</v>
      </c>
      <c r="V120" s="656">
        <v>45.060840054147839</v>
      </c>
      <c r="W120" s="656">
        <v>44.85767230783776</v>
      </c>
      <c r="X120" s="656">
        <v>44.141997120795715</v>
      </c>
      <c r="Y120" s="656">
        <v>43.918744374646238</v>
      </c>
      <c r="Z120" s="656">
        <v>43.947920039221856</v>
      </c>
      <c r="AA120" s="656">
        <v>43.757072935592717</v>
      </c>
      <c r="AB120" s="656">
        <v>43.298213031747785</v>
      </c>
      <c r="AC120" s="656">
        <v>42.028725678066039</v>
      </c>
      <c r="AD120" s="656">
        <v>42.478860192963786</v>
      </c>
      <c r="AE120" s="656">
        <v>41.918664141633769</v>
      </c>
      <c r="AF120" s="656">
        <v>41.347115297709081</v>
      </c>
      <c r="AG120" s="656">
        <v>39.887351670417644</v>
      </c>
      <c r="AH120" s="656">
        <v>38.384167237940652</v>
      </c>
    </row>
    <row r="121" spans="2:34" ht="15">
      <c r="B121" s="528"/>
      <c r="D121" s="568"/>
      <c r="E121" s="572" t="s">
        <v>564</v>
      </c>
      <c r="F121" s="559"/>
      <c r="G121" s="560"/>
      <c r="H121" s="656">
        <v>18.692820644907606</v>
      </c>
      <c r="I121" s="656">
        <v>19.091338098042097</v>
      </c>
      <c r="J121" s="656">
        <v>18.912890195626787</v>
      </c>
      <c r="K121" s="656">
        <v>18.874705807618554</v>
      </c>
      <c r="L121" s="656">
        <v>18.387229855950736</v>
      </c>
      <c r="M121" s="656">
        <v>18.901881753785812</v>
      </c>
      <c r="N121" s="656">
        <v>18.88620363819625</v>
      </c>
      <c r="O121" s="656">
        <v>18.888643422165803</v>
      </c>
      <c r="P121" s="656">
        <v>19.090168870416907</v>
      </c>
      <c r="Q121" s="656">
        <v>19.437611938445841</v>
      </c>
      <c r="R121" s="656">
        <v>20.172333611631739</v>
      </c>
      <c r="S121" s="656">
        <v>20.594208351890124</v>
      </c>
      <c r="T121" s="656">
        <v>20.893671249804726</v>
      </c>
      <c r="U121" s="656">
        <v>21.496238104597232</v>
      </c>
      <c r="V121" s="656">
        <v>20.430934871348935</v>
      </c>
      <c r="W121" s="656">
        <v>19.887827846488399</v>
      </c>
      <c r="X121" s="656">
        <v>19.919420233132449</v>
      </c>
      <c r="Y121" s="656">
        <v>20.12325506704985</v>
      </c>
      <c r="Z121" s="656">
        <v>20.465052438559066</v>
      </c>
      <c r="AA121" s="656">
        <v>20.109707311900031</v>
      </c>
      <c r="AB121" s="656">
        <v>20.191482420929741</v>
      </c>
      <c r="AC121" s="656">
        <v>21.111074900241459</v>
      </c>
      <c r="AD121" s="656">
        <v>20.61609232411497</v>
      </c>
      <c r="AE121" s="656">
        <v>20.57674859551242</v>
      </c>
      <c r="AF121" s="656">
        <v>21.018254764065212</v>
      </c>
      <c r="AG121" s="656">
        <v>20.94092468286512</v>
      </c>
      <c r="AH121" s="656">
        <v>20.846796183484937</v>
      </c>
    </row>
    <row r="122" spans="2:34" ht="15">
      <c r="B122" s="528"/>
      <c r="D122" s="573"/>
      <c r="E122" s="564" t="s">
        <v>560</v>
      </c>
      <c r="F122" s="559"/>
      <c r="G122" s="560"/>
      <c r="H122" s="656">
        <v>11.104605518758902</v>
      </c>
      <c r="I122" s="656">
        <v>11.341347698736145</v>
      </c>
      <c r="J122" s="656">
        <v>11.235339429592887</v>
      </c>
      <c r="K122" s="656">
        <v>11.212655717281008</v>
      </c>
      <c r="L122" s="656">
        <v>10.923067096816316</v>
      </c>
      <c r="M122" s="656">
        <v>11.22879978496983</v>
      </c>
      <c r="N122" s="656">
        <v>11.219486086828345</v>
      </c>
      <c r="O122" s="656">
        <v>11.220935458169755</v>
      </c>
      <c r="P122" s="656">
        <v>11.340653110595273</v>
      </c>
      <c r="Q122" s="656">
        <v>11.547054182107168</v>
      </c>
      <c r="R122" s="656">
        <v>11.983520914538722</v>
      </c>
      <c r="S122" s="656">
        <v>12.234138660136924</v>
      </c>
      <c r="T122" s="656">
        <v>12.412036764014145</v>
      </c>
      <c r="U122" s="656">
        <v>12.769995969222316</v>
      </c>
      <c r="V122" s="656">
        <v>12.137144866234634</v>
      </c>
      <c r="W122" s="656">
        <v>11.814508203736828</v>
      </c>
      <c r="X122" s="656">
        <v>11.833275889884497</v>
      </c>
      <c r="Y122" s="656">
        <v>11.954365449594745</v>
      </c>
      <c r="Z122" s="656">
        <v>12.157412654190512</v>
      </c>
      <c r="AA122" s="656">
        <v>11.946317307505257</v>
      </c>
      <c r="AB122" s="656">
        <v>11.974626825506077</v>
      </c>
      <c r="AC122" s="656">
        <v>12.271120353621534</v>
      </c>
      <c r="AD122" s="656">
        <v>12.544455391306983</v>
      </c>
      <c r="AE122" s="656">
        <v>12.682892875690936</v>
      </c>
      <c r="AF122" s="656">
        <v>12.720879549791237</v>
      </c>
      <c r="AG122" s="656">
        <v>12.597414687942617</v>
      </c>
      <c r="AH122" s="656">
        <v>11.84867684648659</v>
      </c>
    </row>
    <row r="124" spans="2:34" ht="13.5" customHeight="1">
      <c r="B124" s="617" t="s">
        <v>611</v>
      </c>
      <c r="C124" s="529">
        <f>C104+1</f>
        <v>44</v>
      </c>
      <c r="D124" s="618" t="s">
        <v>638</v>
      </c>
      <c r="E124" s="518"/>
      <c r="F124" s="518"/>
      <c r="G124" s="518"/>
      <c r="H124" s="518"/>
      <c r="I124" s="518"/>
      <c r="J124" s="518"/>
      <c r="K124" s="518"/>
      <c r="L124" s="518"/>
      <c r="M124" s="518"/>
      <c r="N124" s="518"/>
      <c r="O124" s="518"/>
      <c r="P124" s="518"/>
      <c r="Q124" s="518"/>
      <c r="R124" s="518"/>
      <c r="S124" s="518"/>
      <c r="T124" s="518"/>
      <c r="U124" s="518"/>
      <c r="V124" s="518"/>
      <c r="W124" s="518"/>
      <c r="X124" s="518"/>
      <c r="Y124" s="518"/>
      <c r="Z124" s="518"/>
      <c r="AA124" s="518"/>
      <c r="AB124" s="518"/>
      <c r="AC124" s="518"/>
      <c r="AD124" s="518"/>
    </row>
    <row r="125" spans="2:34" ht="15">
      <c r="B125" s="528"/>
      <c r="D125" s="535" t="s">
        <v>568</v>
      </c>
      <c r="E125" s="532" t="s">
        <v>569</v>
      </c>
      <c r="F125" s="533"/>
      <c r="G125" s="534"/>
      <c r="H125" s="536">
        <v>1990</v>
      </c>
      <c r="I125" s="536">
        <f t="shared" ref="I125:AH125" si="7">H125+1</f>
        <v>1991</v>
      </c>
      <c r="J125" s="536">
        <f t="shared" si="7"/>
        <v>1992</v>
      </c>
      <c r="K125" s="536">
        <f t="shared" si="7"/>
        <v>1993</v>
      </c>
      <c r="L125" s="536">
        <f t="shared" si="7"/>
        <v>1994</v>
      </c>
      <c r="M125" s="536">
        <f t="shared" si="7"/>
        <v>1995</v>
      </c>
      <c r="N125" s="536">
        <f t="shared" si="7"/>
        <v>1996</v>
      </c>
      <c r="O125" s="536">
        <f t="shared" si="7"/>
        <v>1997</v>
      </c>
      <c r="P125" s="536">
        <f t="shared" si="7"/>
        <v>1998</v>
      </c>
      <c r="Q125" s="536">
        <f t="shared" si="7"/>
        <v>1999</v>
      </c>
      <c r="R125" s="536">
        <f t="shared" si="7"/>
        <v>2000</v>
      </c>
      <c r="S125" s="536">
        <f t="shared" si="7"/>
        <v>2001</v>
      </c>
      <c r="T125" s="536">
        <f t="shared" si="7"/>
        <v>2002</v>
      </c>
      <c r="U125" s="536">
        <f t="shared" si="7"/>
        <v>2003</v>
      </c>
      <c r="V125" s="536">
        <f t="shared" si="7"/>
        <v>2004</v>
      </c>
      <c r="W125" s="536">
        <f t="shared" si="7"/>
        <v>2005</v>
      </c>
      <c r="X125" s="536">
        <f t="shared" si="7"/>
        <v>2006</v>
      </c>
      <c r="Y125" s="536">
        <f t="shared" si="7"/>
        <v>2007</v>
      </c>
      <c r="Z125" s="536">
        <f t="shared" si="7"/>
        <v>2008</v>
      </c>
      <c r="AA125" s="536">
        <f t="shared" si="7"/>
        <v>2009</v>
      </c>
      <c r="AB125" s="536">
        <f t="shared" si="7"/>
        <v>2010</v>
      </c>
      <c r="AC125" s="536">
        <f t="shared" si="7"/>
        <v>2011</v>
      </c>
      <c r="AD125" s="536">
        <f t="shared" si="7"/>
        <v>2012</v>
      </c>
      <c r="AE125" s="536">
        <f t="shared" si="7"/>
        <v>2013</v>
      </c>
      <c r="AF125" s="536">
        <f t="shared" si="7"/>
        <v>2014</v>
      </c>
      <c r="AG125" s="536">
        <f t="shared" si="7"/>
        <v>2015</v>
      </c>
      <c r="AH125" s="536">
        <f t="shared" si="7"/>
        <v>2016</v>
      </c>
    </row>
    <row r="126" spans="2:34" ht="15">
      <c r="B126" s="528"/>
      <c r="D126" s="557"/>
      <c r="E126" s="558" t="s">
        <v>553</v>
      </c>
      <c r="F126" s="559"/>
      <c r="G126" s="560"/>
      <c r="H126" s="620">
        <v>14.197220588317961</v>
      </c>
      <c r="I126" s="620">
        <v>13.863329687995231</v>
      </c>
      <c r="J126" s="620">
        <v>13.501183666639092</v>
      </c>
      <c r="K126" s="620">
        <v>13.258189421074567</v>
      </c>
      <c r="L126" s="620">
        <v>13.036017387790048</v>
      </c>
      <c r="M126" s="620">
        <v>12.898090450589848</v>
      </c>
      <c r="N126" s="620">
        <v>12.720414354504417</v>
      </c>
      <c r="O126" s="620">
        <v>12.362643407700993</v>
      </c>
      <c r="P126" s="620">
        <v>12.222378645865392</v>
      </c>
      <c r="Q126" s="620">
        <v>12.211853719091321</v>
      </c>
      <c r="R126" s="620">
        <v>12.022779344249095</v>
      </c>
      <c r="S126" s="620">
        <v>11.808048771031908</v>
      </c>
      <c r="T126" s="620">
        <v>11.76227619808359</v>
      </c>
      <c r="U126" s="620">
        <v>11.853629691744921</v>
      </c>
      <c r="V126" s="620">
        <v>12.25914458708759</v>
      </c>
      <c r="W126" s="620">
        <v>12.608543190616356</v>
      </c>
      <c r="X126" s="620">
        <v>12.635240565008125</v>
      </c>
      <c r="Y126" s="620">
        <v>12.593046943799859</v>
      </c>
      <c r="Z126" s="620">
        <v>12.560510542899253</v>
      </c>
      <c r="AA126" s="624">
        <v>12.271988944453676</v>
      </c>
      <c r="AB126" s="624">
        <v>12.597582067931921</v>
      </c>
      <c r="AC126" s="624">
        <v>12.802934174021901</v>
      </c>
      <c r="AD126" s="624">
        <v>12.996992705285562</v>
      </c>
      <c r="AE126" s="624">
        <v>13.262279500874273</v>
      </c>
      <c r="AF126" s="624">
        <v>13.525768054076046</v>
      </c>
      <c r="AG126" s="624">
        <v>13.733244951635903</v>
      </c>
      <c r="AH126" s="624">
        <v>13.967222064423176</v>
      </c>
    </row>
    <row r="127" spans="2:34" ht="15">
      <c r="B127" s="528"/>
      <c r="D127" s="562"/>
      <c r="E127" s="619" t="s">
        <v>604</v>
      </c>
      <c r="F127" s="559"/>
      <c r="G127" s="560"/>
      <c r="H127" s="620">
        <v>9.950424254178639</v>
      </c>
      <c r="I127" s="620">
        <v>9.8176966753165509</v>
      </c>
      <c r="J127" s="620">
        <v>9.5898010169521228</v>
      </c>
      <c r="K127" s="620">
        <v>9.3134855704656854</v>
      </c>
      <c r="L127" s="620">
        <v>9.3641561036672147</v>
      </c>
      <c r="M127" s="620">
        <v>9.2421740887778316</v>
      </c>
      <c r="N127" s="620">
        <v>9.0868789895434823</v>
      </c>
      <c r="O127" s="620">
        <v>9.1948219746395115</v>
      </c>
      <c r="P127" s="620">
        <v>9.1196808392178781</v>
      </c>
      <c r="Q127" s="620">
        <v>9.0361595498119165</v>
      </c>
      <c r="R127" s="620">
        <v>9.0498150064065666</v>
      </c>
      <c r="S127" s="620">
        <v>9.0227164727042588</v>
      </c>
      <c r="T127" s="620">
        <v>9.0350744234003209</v>
      </c>
      <c r="U127" s="620">
        <v>9.1848719026934997</v>
      </c>
      <c r="V127" s="620">
        <v>9.5613820466382027</v>
      </c>
      <c r="W127" s="620">
        <v>9.7817006166889584</v>
      </c>
      <c r="X127" s="620">
        <v>9.8898489602055566</v>
      </c>
      <c r="Y127" s="620">
        <v>9.8664049860098455</v>
      </c>
      <c r="Z127" s="620">
        <v>9.9180733099084719</v>
      </c>
      <c r="AA127" s="624">
        <v>9.8600182282947557</v>
      </c>
      <c r="AB127" s="624">
        <v>10.001046176071149</v>
      </c>
      <c r="AC127" s="624">
        <v>10.119174265075277</v>
      </c>
      <c r="AD127" s="624">
        <v>10.244094220524444</v>
      </c>
      <c r="AE127" s="624">
        <v>10.424379563629042</v>
      </c>
      <c r="AF127" s="624">
        <v>10.658322548456523</v>
      </c>
      <c r="AG127" s="624">
        <v>10.912298358725302</v>
      </c>
      <c r="AH127" s="624">
        <v>11.132781459848601</v>
      </c>
    </row>
    <row r="128" spans="2:34" ht="15.75">
      <c r="B128" s="528"/>
      <c r="D128" s="562"/>
      <c r="E128" s="619" t="s">
        <v>612</v>
      </c>
      <c r="F128" s="559"/>
      <c r="G128" s="560"/>
      <c r="H128" s="620">
        <v>4.0523923939577609</v>
      </c>
      <c r="I128" s="620">
        <v>4.2844838149812698</v>
      </c>
      <c r="J128" s="620">
        <v>4.2223772873285261</v>
      </c>
      <c r="K128" s="620">
        <v>3.7581882062791467</v>
      </c>
      <c r="L128" s="620">
        <v>3.9144987975386454</v>
      </c>
      <c r="M128" s="620">
        <v>3.9366731095667746</v>
      </c>
      <c r="N128" s="620">
        <v>3.7260427071256714</v>
      </c>
      <c r="O128" s="620">
        <v>3.9123858729150469</v>
      </c>
      <c r="P128" s="620">
        <v>3.9208226623527032</v>
      </c>
      <c r="Q128" s="620">
        <v>4.1145238472225376</v>
      </c>
      <c r="R128" s="620">
        <v>4.1050701853451406</v>
      </c>
      <c r="S128" s="620">
        <v>4.1897028539127241</v>
      </c>
      <c r="T128" s="620">
        <v>4.1968356875957404</v>
      </c>
      <c r="U128" s="620">
        <v>4.5407359190384975</v>
      </c>
      <c r="V128" s="620">
        <v>4.3538144368850293</v>
      </c>
      <c r="W128" s="620">
        <v>4.3452993747059221</v>
      </c>
      <c r="X128" s="620">
        <v>4.1082109885800069</v>
      </c>
      <c r="Y128" s="620">
        <v>4.506311631291724</v>
      </c>
      <c r="Z128" s="620">
        <v>4.260904027215453</v>
      </c>
      <c r="AA128" s="624">
        <v>4.4531627244095251</v>
      </c>
      <c r="AB128" s="624">
        <v>5.7556573680536536</v>
      </c>
      <c r="AC128" s="624">
        <v>6.0001916882121105</v>
      </c>
      <c r="AD128" s="624">
        <v>6.1996660543256903</v>
      </c>
      <c r="AE128" s="624">
        <v>6.4512665436646177</v>
      </c>
      <c r="AF128" s="624">
        <v>6.7104268519901842</v>
      </c>
      <c r="AG128" s="624">
        <v>6.7896465910098858</v>
      </c>
      <c r="AH128" s="624">
        <v>7.1310153355726165</v>
      </c>
    </row>
    <row r="129" spans="2:35" ht="15">
      <c r="B129" s="528"/>
      <c r="D129" s="562" t="s">
        <v>607</v>
      </c>
      <c r="E129" s="558" t="s">
        <v>557</v>
      </c>
      <c r="F129" s="559"/>
      <c r="G129" s="560"/>
      <c r="H129" s="620">
        <v>12.278675269540468</v>
      </c>
      <c r="I129" s="620">
        <v>11.969633479930065</v>
      </c>
      <c r="J129" s="620">
        <v>11.647598342023494</v>
      </c>
      <c r="K129" s="620">
        <v>11.496657323525064</v>
      </c>
      <c r="L129" s="620">
        <v>11.477411810093825</v>
      </c>
      <c r="M129" s="620">
        <v>11.397906756612525</v>
      </c>
      <c r="N129" s="620">
        <v>11.23140595958726</v>
      </c>
      <c r="O129" s="620">
        <v>11.252461882246386</v>
      </c>
      <c r="P129" s="620">
        <v>11.221146248057213</v>
      </c>
      <c r="Q129" s="620">
        <v>11.181745582924769</v>
      </c>
      <c r="R129" s="620">
        <v>11.085071317897919</v>
      </c>
      <c r="S129" s="620">
        <v>11.130545939791293</v>
      </c>
      <c r="T129" s="620">
        <v>11.13286950118632</v>
      </c>
      <c r="U129" s="620">
        <v>11.389776958066928</v>
      </c>
      <c r="V129" s="620">
        <v>11.626061429675786</v>
      </c>
      <c r="W129" s="620">
        <v>11.662877020628796</v>
      </c>
      <c r="X129" s="620">
        <v>11.736610050787691</v>
      </c>
      <c r="Y129" s="620">
        <v>11.892168103157788</v>
      </c>
      <c r="Z129" s="620">
        <v>11.931235252072664</v>
      </c>
      <c r="AA129" s="624">
        <v>11.92834128456604</v>
      </c>
      <c r="AB129" s="624">
        <v>12.073775567084356</v>
      </c>
      <c r="AC129" s="624">
        <v>12.063865060905382</v>
      </c>
      <c r="AD129" s="624">
        <v>11.984564229556401</v>
      </c>
      <c r="AE129" s="624">
        <v>12.034632623437897</v>
      </c>
      <c r="AF129" s="624">
        <v>12.031610356837296</v>
      </c>
      <c r="AG129" s="624">
        <v>12.055521051252633</v>
      </c>
      <c r="AH129" s="624">
        <v>12.265383711212419</v>
      </c>
    </row>
    <row r="130" spans="2:35" ht="15.75">
      <c r="B130" s="528"/>
      <c r="D130" s="562"/>
      <c r="E130" s="619" t="s">
        <v>613</v>
      </c>
      <c r="F130" s="559"/>
      <c r="G130" s="560"/>
      <c r="H130" s="620">
        <v>8.1767833210226843</v>
      </c>
      <c r="I130" s="620">
        <v>8.2299461111725591</v>
      </c>
      <c r="J130" s="620">
        <v>7.7900261171291341</v>
      </c>
      <c r="K130" s="620">
        <v>7.7628256172495922</v>
      </c>
      <c r="L130" s="620">
        <v>7.6645332158574728</v>
      </c>
      <c r="M130" s="620">
        <v>7.7009866893386922</v>
      </c>
      <c r="N130" s="620">
        <v>7.6601426462851432</v>
      </c>
      <c r="O130" s="620">
        <v>7.6410414144336301</v>
      </c>
      <c r="P130" s="620">
        <v>8.2070549113640645</v>
      </c>
      <c r="Q130" s="620">
        <v>8.1884431186683102</v>
      </c>
      <c r="R130" s="620">
        <v>8.1724458435163054</v>
      </c>
      <c r="S130" s="620">
        <v>8.1566457170649898</v>
      </c>
      <c r="T130" s="620">
        <v>8.1822695288298544</v>
      </c>
      <c r="U130" s="620">
        <v>8.4171560242985386</v>
      </c>
      <c r="V130" s="620">
        <v>8.5100709850577854</v>
      </c>
      <c r="W130" s="620">
        <v>8.4948682434841842</v>
      </c>
      <c r="X130" s="620">
        <v>8.5501633959332786</v>
      </c>
      <c r="Y130" s="620">
        <v>8.5884663946606494</v>
      </c>
      <c r="Z130" s="620">
        <v>8.5080611041432981</v>
      </c>
      <c r="AA130" s="624">
        <v>8.474582972318327</v>
      </c>
      <c r="AB130" s="624">
        <v>9.305129833353357</v>
      </c>
      <c r="AC130" s="624">
        <v>9.3028956879425451</v>
      </c>
      <c r="AD130" s="624">
        <v>9.2262912958909329</v>
      </c>
      <c r="AE130" s="624">
        <v>9.062956622407361</v>
      </c>
      <c r="AF130" s="624">
        <v>9.016913108198187</v>
      </c>
      <c r="AG130" s="624">
        <v>9.0481574224689698</v>
      </c>
      <c r="AH130" s="624">
        <v>9.2051306882482216</v>
      </c>
    </row>
    <row r="131" spans="2:35" ht="15">
      <c r="B131" s="528"/>
      <c r="D131" s="562"/>
      <c r="E131" s="558" t="s">
        <v>559</v>
      </c>
      <c r="F131" s="559"/>
      <c r="G131" s="560"/>
      <c r="H131" s="620">
        <v>4.3980508928960926</v>
      </c>
      <c r="I131" s="620">
        <v>4.4306650232701008</v>
      </c>
      <c r="J131" s="620">
        <v>4.412062212307144</v>
      </c>
      <c r="K131" s="620">
        <v>4.4410783390392163</v>
      </c>
      <c r="L131" s="620">
        <v>4.3221723412566933</v>
      </c>
      <c r="M131" s="620">
        <v>4.2049852956348541</v>
      </c>
      <c r="N131" s="620">
        <v>4.1917665603156333</v>
      </c>
      <c r="O131" s="620">
        <v>4.2896771134244158</v>
      </c>
      <c r="P131" s="620">
        <v>4.3877518646639881</v>
      </c>
      <c r="Q131" s="620">
        <v>4.3080021351771745</v>
      </c>
      <c r="R131" s="620">
        <v>4.4422974821250873</v>
      </c>
      <c r="S131" s="620">
        <v>4.3431676672846935</v>
      </c>
      <c r="T131" s="620">
        <v>4.4622668710605424</v>
      </c>
      <c r="U131" s="620">
        <v>4.5365107691851776</v>
      </c>
      <c r="V131" s="620">
        <v>4.613551418540875</v>
      </c>
      <c r="W131" s="620">
        <v>4.5868424916605495</v>
      </c>
      <c r="X131" s="620">
        <v>4.9002334380421146</v>
      </c>
      <c r="Y131" s="620">
        <v>4.9320292608875791</v>
      </c>
      <c r="Z131" s="620">
        <v>4.9045060540276326</v>
      </c>
      <c r="AA131" s="624">
        <v>4.9429377360953808</v>
      </c>
      <c r="AB131" s="625" t="s">
        <v>614</v>
      </c>
      <c r="AC131" s="625" t="s">
        <v>615</v>
      </c>
      <c r="AD131" s="625" t="s">
        <v>615</v>
      </c>
      <c r="AE131" s="625" t="s">
        <v>616</v>
      </c>
      <c r="AF131" s="625" t="s">
        <v>617</v>
      </c>
      <c r="AG131" s="625" t="s">
        <v>615</v>
      </c>
      <c r="AH131" s="625" t="s">
        <v>618</v>
      </c>
    </row>
    <row r="132" spans="2:35" ht="15">
      <c r="B132" s="528"/>
      <c r="D132" s="563"/>
      <c r="E132" s="564" t="s">
        <v>560</v>
      </c>
      <c r="F132" s="559"/>
      <c r="G132" s="560"/>
      <c r="H132" s="620">
        <v>5.0724290981518294</v>
      </c>
      <c r="I132" s="620">
        <v>4.9165263824732079</v>
      </c>
      <c r="J132" s="620">
        <v>4.9635263271688927</v>
      </c>
      <c r="K132" s="620">
        <v>4.939818364942437</v>
      </c>
      <c r="L132" s="620">
        <v>5.0556971382124525</v>
      </c>
      <c r="M132" s="620">
        <v>4.7509247802036763</v>
      </c>
      <c r="N132" s="620">
        <v>4.8947164118215856</v>
      </c>
      <c r="O132" s="620">
        <v>5.0590821686063103</v>
      </c>
      <c r="P132" s="620">
        <v>5.1628124721631607</v>
      </c>
      <c r="Q132" s="620">
        <v>5.2718296806732301</v>
      </c>
      <c r="R132" s="620">
        <v>5.2404985458758233</v>
      </c>
      <c r="S132" s="620">
        <v>5.3121911580175878</v>
      </c>
      <c r="T132" s="620">
        <v>5.5407704797132613</v>
      </c>
      <c r="U132" s="620">
        <v>5.8838132371515384</v>
      </c>
      <c r="V132" s="620">
        <v>6.3052031918634555</v>
      </c>
      <c r="W132" s="620">
        <v>6.4203202353334952</v>
      </c>
      <c r="X132" s="620">
        <v>6.4566644162943305</v>
      </c>
      <c r="Y132" s="620">
        <v>6.7066103638836649</v>
      </c>
      <c r="Z132" s="620">
        <v>6.8153270752190735</v>
      </c>
      <c r="AA132" s="624">
        <v>7.286132366067398</v>
      </c>
      <c r="AB132" s="625" t="s">
        <v>619</v>
      </c>
      <c r="AC132" s="625" t="s">
        <v>620</v>
      </c>
      <c r="AD132" s="625" t="s">
        <v>615</v>
      </c>
      <c r="AE132" s="625" t="s">
        <v>621</v>
      </c>
      <c r="AF132" s="625" t="s">
        <v>615</v>
      </c>
      <c r="AG132" s="625" t="s">
        <v>615</v>
      </c>
      <c r="AH132" s="625" t="s">
        <v>615</v>
      </c>
    </row>
    <row r="133" spans="2:35" ht="15">
      <c r="B133" s="528"/>
      <c r="D133" s="557"/>
      <c r="E133" s="558" t="s">
        <v>561</v>
      </c>
      <c r="F133" s="559"/>
      <c r="G133" s="560"/>
      <c r="H133" s="620">
        <v>9.7072890866530948</v>
      </c>
      <c r="I133" s="620">
        <v>8.5197760256239228</v>
      </c>
      <c r="J133" s="620">
        <v>8.3113532071840552</v>
      </c>
      <c r="K133" s="620">
        <v>8.7799865156910464</v>
      </c>
      <c r="L133" s="620">
        <v>7.9517563061888845</v>
      </c>
      <c r="M133" s="620">
        <v>7.8430569469383684</v>
      </c>
      <c r="N133" s="620">
        <v>7.7073635844209418</v>
      </c>
      <c r="O133" s="620">
        <v>7.0924532037712789</v>
      </c>
      <c r="P133" s="620">
        <v>7.0366488942857099</v>
      </c>
      <c r="Q133" s="620">
        <v>6.9730244059949076</v>
      </c>
      <c r="R133" s="620">
        <v>6.9859483759347336</v>
      </c>
      <c r="S133" s="620">
        <v>6.9613510121638678</v>
      </c>
      <c r="T133" s="620">
        <v>6.9734188546502764</v>
      </c>
      <c r="U133" s="620">
        <v>7.0919156720526431</v>
      </c>
      <c r="V133" s="620">
        <v>6.7764162141514674</v>
      </c>
      <c r="W133" s="620">
        <v>6.9330789202922958</v>
      </c>
      <c r="X133" s="620">
        <v>7.0151675438576682</v>
      </c>
      <c r="Y133" s="620">
        <v>7.0033484294784243</v>
      </c>
      <c r="Z133" s="620">
        <v>7.04608765062512</v>
      </c>
      <c r="AA133" s="624">
        <v>7.0187812973421533</v>
      </c>
      <c r="AB133" s="624">
        <v>8.9662385267091107</v>
      </c>
      <c r="AC133" s="624">
        <v>8.950553519019282</v>
      </c>
      <c r="AD133" s="624">
        <v>9.016954715670165</v>
      </c>
      <c r="AE133" s="624">
        <v>8.9521191152163233</v>
      </c>
      <c r="AF133" s="624">
        <v>9.1609891094199671</v>
      </c>
      <c r="AG133" s="624">
        <v>9.3472942170148947</v>
      </c>
      <c r="AH133" s="624">
        <v>9.5618145109574808</v>
      </c>
    </row>
    <row r="134" spans="2:35" ht="15">
      <c r="B134" s="528"/>
      <c r="D134" s="562"/>
      <c r="E134" s="558" t="s">
        <v>555</v>
      </c>
      <c r="F134" s="565"/>
      <c r="G134" s="566"/>
      <c r="H134" s="620">
        <v>3.5663654689704583</v>
      </c>
      <c r="I134" s="620">
        <v>3.6506794644223124</v>
      </c>
      <c r="J134" s="620">
        <v>3.5376328347439072</v>
      </c>
      <c r="K134" s="620">
        <v>3.4374359322244219</v>
      </c>
      <c r="L134" s="620">
        <v>3.3924202944296034</v>
      </c>
      <c r="M134" s="620">
        <v>3.3632525812675591</v>
      </c>
      <c r="N134" s="620">
        <v>3.3392327019376808</v>
      </c>
      <c r="O134" s="620">
        <v>3.3141177810814639</v>
      </c>
      <c r="P134" s="620">
        <v>3.2990204025673457</v>
      </c>
      <c r="Q134" s="620">
        <v>3.3049918714276698</v>
      </c>
      <c r="R134" s="620">
        <v>3.3508009663758371</v>
      </c>
      <c r="S134" s="620">
        <v>3.4192608149649324</v>
      </c>
      <c r="T134" s="620">
        <v>3.4246093868129641</v>
      </c>
      <c r="U134" s="620">
        <v>3.4250341628653476</v>
      </c>
      <c r="V134" s="620">
        <v>3.5277519297206563</v>
      </c>
      <c r="W134" s="620">
        <v>3.5789997003968694</v>
      </c>
      <c r="X134" s="620">
        <v>3.5822917135928489</v>
      </c>
      <c r="Y134" s="620">
        <v>3.5616879247917352</v>
      </c>
      <c r="Z134" s="620">
        <v>3.6282771595130949</v>
      </c>
      <c r="AA134" s="624">
        <v>3.6904177491285908</v>
      </c>
      <c r="AB134" s="624">
        <v>3.5759707415945461</v>
      </c>
      <c r="AC134" s="624">
        <v>3.5897875786301348</v>
      </c>
      <c r="AD134" s="624">
        <v>3.5472779453762686</v>
      </c>
      <c r="AE134" s="624">
        <v>3.5368735911424296</v>
      </c>
      <c r="AF134" s="624">
        <v>3.5432711065578677</v>
      </c>
      <c r="AG134" s="624">
        <v>3.559691876784782</v>
      </c>
      <c r="AH134" s="624">
        <v>3.5486602722406868</v>
      </c>
    </row>
    <row r="135" spans="2:35" ht="15">
      <c r="B135" s="528"/>
      <c r="D135" s="562" t="s">
        <v>562</v>
      </c>
      <c r="E135" s="558" t="s">
        <v>558</v>
      </c>
      <c r="F135" s="559"/>
      <c r="G135" s="560"/>
      <c r="H135" s="620">
        <v>9.6819633035038297</v>
      </c>
      <c r="I135" s="620">
        <v>9.7541463500893677</v>
      </c>
      <c r="J135" s="620">
        <v>10.069058776059608</v>
      </c>
      <c r="K135" s="620">
        <v>10.044773009932376</v>
      </c>
      <c r="L135" s="620">
        <v>9.9236232177609427</v>
      </c>
      <c r="M135" s="620">
        <v>9.9709534024106148</v>
      </c>
      <c r="N135" s="620">
        <v>9.9170470617826254</v>
      </c>
      <c r="O135" s="620">
        <v>9.8918293652141962</v>
      </c>
      <c r="P135" s="620">
        <v>9.7520612277566716</v>
      </c>
      <c r="Q135" s="620">
        <v>9.7299463306389047</v>
      </c>
      <c r="R135" s="620">
        <v>9.7208901867387585</v>
      </c>
      <c r="S135" s="620">
        <v>9.6944904706075281</v>
      </c>
      <c r="T135" s="620">
        <v>9.721735912087512</v>
      </c>
      <c r="U135" s="620">
        <v>9.9918715257495059</v>
      </c>
      <c r="V135" s="620">
        <v>10.114770949300278</v>
      </c>
      <c r="W135" s="620">
        <v>10.092395498083919</v>
      </c>
      <c r="X135" s="620">
        <v>10.135771914046767</v>
      </c>
      <c r="Y135" s="620">
        <v>10.177559883103308</v>
      </c>
      <c r="Z135" s="620">
        <v>10.089817522303459</v>
      </c>
      <c r="AA135" s="624">
        <v>10.042588570681387</v>
      </c>
      <c r="AB135" s="624">
        <v>9.0715107621099449</v>
      </c>
      <c r="AC135" s="624">
        <v>8.9250272432949842</v>
      </c>
      <c r="AD135" s="624">
        <v>8.8638399784330755</v>
      </c>
      <c r="AE135" s="624">
        <v>8.71677135501157</v>
      </c>
      <c r="AF135" s="624">
        <v>8.6093943364706149</v>
      </c>
      <c r="AG135" s="624">
        <v>8.5864036637101115</v>
      </c>
      <c r="AH135" s="624">
        <v>8.6423275677001872</v>
      </c>
    </row>
    <row r="136" spans="2:35" ht="15">
      <c r="B136" s="528"/>
      <c r="D136" s="562"/>
      <c r="E136" s="558" t="s">
        <v>559</v>
      </c>
      <c r="F136" s="559"/>
      <c r="G136" s="560"/>
      <c r="H136" s="620">
        <v>3.2628315332271249</v>
      </c>
      <c r="I136" s="620">
        <v>3.2441647471546942</v>
      </c>
      <c r="J136" s="620">
        <v>3.2260687527891654</v>
      </c>
      <c r="K136" s="620">
        <v>3.2071804969825375</v>
      </c>
      <c r="L136" s="620">
        <v>3.2268925322854556</v>
      </c>
      <c r="M136" s="620">
        <v>3.2076285579609141</v>
      </c>
      <c r="N136" s="620">
        <v>3.1880757750663018</v>
      </c>
      <c r="O136" s="620">
        <v>3.1988509630034336</v>
      </c>
      <c r="P136" s="620">
        <v>3.2354906285233218</v>
      </c>
      <c r="Q136" s="620">
        <v>3.2993891686503942</v>
      </c>
      <c r="R136" s="620">
        <v>3.353106459337464</v>
      </c>
      <c r="S136" s="620">
        <v>3.3949626581924139</v>
      </c>
      <c r="T136" s="620">
        <v>3.4324448740566105</v>
      </c>
      <c r="U136" s="620">
        <v>3.5641776864688675</v>
      </c>
      <c r="V136" s="620">
        <v>3.670061355147741</v>
      </c>
      <c r="W136" s="620">
        <v>3.6792694936910384</v>
      </c>
      <c r="X136" s="620">
        <v>3.7251849107393853</v>
      </c>
      <c r="Y136" s="620">
        <v>3.741190269877011</v>
      </c>
      <c r="Z136" s="620">
        <v>3.7424069818092418</v>
      </c>
      <c r="AA136" s="624">
        <v>3.7790401331576549</v>
      </c>
      <c r="AB136" s="624">
        <v>3.7224860754303073</v>
      </c>
      <c r="AC136" s="624">
        <v>3.8210353100009349</v>
      </c>
      <c r="AD136" s="624">
        <v>3.8173985385507327</v>
      </c>
      <c r="AE136" s="624">
        <v>3.8632605767569914</v>
      </c>
      <c r="AF136" s="624">
        <v>3.8515623535684353</v>
      </c>
      <c r="AG136" s="624">
        <v>3.8849428289706336</v>
      </c>
      <c r="AH136" s="624">
        <v>3.8775687532935046</v>
      </c>
    </row>
    <row r="137" spans="2:35" ht="15">
      <c r="B137" s="528"/>
      <c r="D137" s="563"/>
      <c r="E137" s="564" t="s">
        <v>560</v>
      </c>
      <c r="F137" s="559"/>
      <c r="G137" s="560"/>
      <c r="H137" s="620">
        <v>3.012927462090679</v>
      </c>
      <c r="I137" s="620">
        <v>2.8904658360933508</v>
      </c>
      <c r="J137" s="620">
        <v>2.9352527297362694</v>
      </c>
      <c r="K137" s="620">
        <v>2.9367690088852885</v>
      </c>
      <c r="L137" s="620">
        <v>2.9456331515711618</v>
      </c>
      <c r="M137" s="620">
        <v>3.0108780862231246</v>
      </c>
      <c r="N137" s="620">
        <v>3.0376928688659244</v>
      </c>
      <c r="O137" s="620">
        <v>3.0677079056975418</v>
      </c>
      <c r="P137" s="620">
        <v>3.0803785341553285</v>
      </c>
      <c r="Q137" s="620">
        <v>3.1498825017009002</v>
      </c>
      <c r="R137" s="620">
        <v>3.2344715578615522</v>
      </c>
      <c r="S137" s="620">
        <v>3.2801936015419084</v>
      </c>
      <c r="T137" s="620">
        <v>3.2957724487599664</v>
      </c>
      <c r="U137" s="620">
        <v>3.6195606441116084</v>
      </c>
      <c r="V137" s="620">
        <v>3.7196852491551788</v>
      </c>
      <c r="W137" s="620">
        <v>3.7662604783609495</v>
      </c>
      <c r="X137" s="620">
        <v>3.8278860463585969</v>
      </c>
      <c r="Y137" s="620">
        <v>3.8795868854605247</v>
      </c>
      <c r="Z137" s="620">
        <v>3.8466279109916601</v>
      </c>
      <c r="AA137" s="624">
        <v>3.8101287013925935</v>
      </c>
      <c r="AB137" s="624">
        <v>3.9664882311807399</v>
      </c>
      <c r="AC137" s="624">
        <v>4.0193244443572018</v>
      </c>
      <c r="AD137" s="624">
        <v>4.041399338924343</v>
      </c>
      <c r="AE137" s="624">
        <v>4.0623183932698366</v>
      </c>
      <c r="AF137" s="624">
        <v>4.0437052756930756</v>
      </c>
      <c r="AG137" s="624">
        <v>4.0376149429070658</v>
      </c>
      <c r="AH137" s="624">
        <v>4.0176348557555972</v>
      </c>
    </row>
    <row r="138" spans="2:35" ht="15">
      <c r="B138" s="528"/>
      <c r="D138" s="585" t="s">
        <v>609</v>
      </c>
      <c r="E138" s="622" t="s">
        <v>606</v>
      </c>
      <c r="F138" s="559"/>
      <c r="G138" s="560"/>
      <c r="H138" s="620">
        <v>6.0184132117551155</v>
      </c>
      <c r="I138" s="620">
        <v>5.9859441183890905</v>
      </c>
      <c r="J138" s="620">
        <v>5.9205306033510841</v>
      </c>
      <c r="K138" s="620">
        <v>5.8172023922652665</v>
      </c>
      <c r="L138" s="620">
        <v>5.6742256714177799</v>
      </c>
      <c r="M138" s="620">
        <v>5.5859620684269409</v>
      </c>
      <c r="N138" s="620">
        <v>5.5082938248318642</v>
      </c>
      <c r="O138" s="620">
        <v>5.426255217065636</v>
      </c>
      <c r="P138" s="620">
        <v>5.3480692432160506</v>
      </c>
      <c r="Q138" s="620">
        <v>5.3084991718785348</v>
      </c>
      <c r="R138" s="620">
        <v>5.2661345372249677</v>
      </c>
      <c r="S138" s="620">
        <v>5.2479897974299137</v>
      </c>
      <c r="T138" s="620">
        <v>5.2052536422642977</v>
      </c>
      <c r="U138" s="620">
        <v>5.2557393337992124</v>
      </c>
      <c r="V138" s="620">
        <v>5.352659956903814</v>
      </c>
      <c r="W138" s="620">
        <v>5.4267366826389631</v>
      </c>
      <c r="X138" s="620">
        <v>5.4353076140285452</v>
      </c>
      <c r="Y138" s="620">
        <v>5.4607320214401422</v>
      </c>
      <c r="Z138" s="620">
        <v>5.4855524912065876</v>
      </c>
      <c r="AA138" s="624">
        <v>5.4000794941701953</v>
      </c>
      <c r="AB138" s="624">
        <v>5.4282729972869532</v>
      </c>
      <c r="AC138" s="624">
        <v>5.4051340119670988</v>
      </c>
      <c r="AD138" s="624">
        <v>5.3473909405268705</v>
      </c>
      <c r="AE138" s="624">
        <v>5.3341157274211106</v>
      </c>
      <c r="AF138" s="624">
        <v>5.3857099528232943</v>
      </c>
      <c r="AG138" s="624">
        <v>5.4260151418958085</v>
      </c>
      <c r="AH138" s="624">
        <v>5.4552418316270463</v>
      </c>
    </row>
    <row r="139" spans="2:35" ht="15.75">
      <c r="B139" s="528"/>
      <c r="D139" s="585" t="s">
        <v>563</v>
      </c>
      <c r="E139" s="622" t="s">
        <v>622</v>
      </c>
      <c r="F139" s="559"/>
      <c r="G139" s="560"/>
      <c r="H139" s="624">
        <f t="shared" ref="H139:Z139" si="8">I139</f>
        <v>4.1135427765139516</v>
      </c>
      <c r="I139" s="624">
        <f t="shared" si="8"/>
        <v>4.1135427765139516</v>
      </c>
      <c r="J139" s="624">
        <f t="shared" si="8"/>
        <v>4.1135427765139516</v>
      </c>
      <c r="K139" s="624">
        <f t="shared" si="8"/>
        <v>4.1135427765139516</v>
      </c>
      <c r="L139" s="624">
        <f t="shared" si="8"/>
        <v>4.1135427765139516</v>
      </c>
      <c r="M139" s="624">
        <f t="shared" si="8"/>
        <v>4.1135427765139516</v>
      </c>
      <c r="N139" s="624">
        <f t="shared" si="8"/>
        <v>4.1135427765139516</v>
      </c>
      <c r="O139" s="624">
        <f t="shared" si="8"/>
        <v>4.1135427765139516</v>
      </c>
      <c r="P139" s="624">
        <f t="shared" si="8"/>
        <v>4.1135427765139516</v>
      </c>
      <c r="Q139" s="624">
        <f t="shared" si="8"/>
        <v>4.1135427765139516</v>
      </c>
      <c r="R139" s="624">
        <f t="shared" si="8"/>
        <v>4.1135427765139516</v>
      </c>
      <c r="S139" s="624">
        <f t="shared" si="8"/>
        <v>4.1135427765139516</v>
      </c>
      <c r="T139" s="624">
        <f t="shared" si="8"/>
        <v>4.1135427765139516</v>
      </c>
      <c r="U139" s="624">
        <f t="shared" si="8"/>
        <v>4.1135427765139516</v>
      </c>
      <c r="V139" s="624">
        <f t="shared" si="8"/>
        <v>4.1135427765139516</v>
      </c>
      <c r="W139" s="624">
        <f t="shared" si="8"/>
        <v>4.1135427765139516</v>
      </c>
      <c r="X139" s="624">
        <f t="shared" si="8"/>
        <v>4.1135427765139516</v>
      </c>
      <c r="Y139" s="624">
        <f t="shared" si="8"/>
        <v>4.1135427765139516</v>
      </c>
      <c r="Z139" s="624">
        <f t="shared" si="8"/>
        <v>4.1135427765139516</v>
      </c>
      <c r="AA139" s="624">
        <f>AB139</f>
        <v>4.1135427765139516</v>
      </c>
      <c r="AB139" s="624">
        <v>4.1135427765139516</v>
      </c>
      <c r="AC139" s="624">
        <v>4.1539602897249175</v>
      </c>
      <c r="AD139" s="624">
        <v>4.1352180083494767</v>
      </c>
      <c r="AE139" s="624">
        <v>4.2180101819510076</v>
      </c>
      <c r="AF139" s="624">
        <v>4.1961130528378101</v>
      </c>
      <c r="AG139" s="624">
        <v>4.1896228974498104</v>
      </c>
      <c r="AH139" s="624">
        <v>4.1613686851736427</v>
      </c>
    </row>
    <row r="140" spans="2:35" ht="13.5" customHeight="1">
      <c r="D140" s="517" t="s">
        <v>623</v>
      </c>
    </row>
    <row r="141" spans="2:35" ht="13.5" customHeight="1">
      <c r="D141" s="626" t="s">
        <v>624</v>
      </c>
    </row>
    <row r="142" spans="2:35" ht="13.5" customHeight="1">
      <c r="D142" s="626" t="s">
        <v>625</v>
      </c>
    </row>
    <row r="144" spans="2:35" s="561" customFormat="1" ht="15">
      <c r="B144" s="555" t="s">
        <v>533</v>
      </c>
      <c r="C144" s="556">
        <f>C63+6</f>
        <v>47</v>
      </c>
      <c r="D144" s="590" t="s">
        <v>633</v>
      </c>
      <c r="G144" s="581"/>
      <c r="H144" s="591"/>
      <c r="I144" s="591"/>
      <c r="J144" s="591"/>
      <c r="K144" s="591"/>
      <c r="L144" s="591"/>
      <c r="M144" s="591"/>
      <c r="N144" s="591"/>
      <c r="O144" s="591"/>
      <c r="P144" s="591"/>
      <c r="Q144" s="591"/>
      <c r="R144" s="591"/>
      <c r="S144" s="591"/>
      <c r="T144" s="591"/>
      <c r="U144" s="591"/>
      <c r="V144" s="591"/>
      <c r="W144" s="591"/>
      <c r="X144" s="591"/>
      <c r="Y144" s="591"/>
      <c r="Z144" s="591"/>
      <c r="AA144" s="591"/>
      <c r="AB144" s="581"/>
      <c r="AC144" s="581"/>
      <c r="AD144" s="581"/>
      <c r="AE144" s="581"/>
      <c r="AF144" s="581"/>
      <c r="AG144" s="581"/>
      <c r="AH144" s="581"/>
      <c r="AI144" s="581"/>
    </row>
    <row r="145" spans="2:34" s="531" customFormat="1" ht="15">
      <c r="B145" s="528"/>
      <c r="C145" s="529"/>
      <c r="D145" s="592" t="s">
        <v>574</v>
      </c>
      <c r="E145" s="593" t="s">
        <v>552</v>
      </c>
      <c r="F145" s="594" t="s">
        <v>575</v>
      </c>
      <c r="G145" s="593" t="s">
        <v>109</v>
      </c>
      <c r="H145" s="536">
        <v>1990</v>
      </c>
      <c r="I145" s="536">
        <f t="shared" ref="I145:AD145" si="9">H145+1</f>
        <v>1991</v>
      </c>
      <c r="J145" s="536">
        <f t="shared" si="9"/>
        <v>1992</v>
      </c>
      <c r="K145" s="536">
        <f t="shared" si="9"/>
        <v>1993</v>
      </c>
      <c r="L145" s="536">
        <f t="shared" si="9"/>
        <v>1994</v>
      </c>
      <c r="M145" s="536">
        <f t="shared" si="9"/>
        <v>1995</v>
      </c>
      <c r="N145" s="536">
        <f t="shared" si="9"/>
        <v>1996</v>
      </c>
      <c r="O145" s="536">
        <f t="shared" si="9"/>
        <v>1997</v>
      </c>
      <c r="P145" s="536">
        <f t="shared" si="9"/>
        <v>1998</v>
      </c>
      <c r="Q145" s="536">
        <f t="shared" si="9"/>
        <v>1999</v>
      </c>
      <c r="R145" s="536">
        <f t="shared" si="9"/>
        <v>2000</v>
      </c>
      <c r="S145" s="536">
        <f t="shared" si="9"/>
        <v>2001</v>
      </c>
      <c r="T145" s="536">
        <f t="shared" si="9"/>
        <v>2002</v>
      </c>
      <c r="U145" s="536">
        <f t="shared" si="9"/>
        <v>2003</v>
      </c>
      <c r="V145" s="536">
        <f t="shared" si="9"/>
        <v>2004</v>
      </c>
      <c r="W145" s="536">
        <f t="shared" si="9"/>
        <v>2005</v>
      </c>
      <c r="X145" s="536">
        <f t="shared" si="9"/>
        <v>2006</v>
      </c>
      <c r="Y145" s="536">
        <f t="shared" si="9"/>
        <v>2007</v>
      </c>
      <c r="Z145" s="536">
        <f t="shared" si="9"/>
        <v>2008</v>
      </c>
      <c r="AA145" s="536">
        <f t="shared" si="9"/>
        <v>2009</v>
      </c>
      <c r="AB145" s="536">
        <f t="shared" si="9"/>
        <v>2010</v>
      </c>
      <c r="AC145" s="536">
        <f t="shared" si="9"/>
        <v>2011</v>
      </c>
      <c r="AD145" s="536">
        <f t="shared" si="9"/>
        <v>2012</v>
      </c>
      <c r="AE145" s="536">
        <f>AD145+1</f>
        <v>2013</v>
      </c>
      <c r="AF145" s="536">
        <f>AE145+1</f>
        <v>2014</v>
      </c>
      <c r="AG145" s="536">
        <f>AF145+1</f>
        <v>2015</v>
      </c>
      <c r="AH145" s="536">
        <f>AG145+1</f>
        <v>2016</v>
      </c>
    </row>
    <row r="146" spans="2:34" s="561" customFormat="1" ht="15" customHeight="1">
      <c r="B146" s="555"/>
      <c r="C146" s="556"/>
      <c r="D146" s="595"/>
      <c r="E146" s="596" t="s">
        <v>576</v>
      </c>
      <c r="F146" s="597" t="s">
        <v>577</v>
      </c>
      <c r="G146" s="598"/>
      <c r="H146" s="599" t="s">
        <v>578</v>
      </c>
      <c r="I146" s="600" t="s">
        <v>579</v>
      </c>
      <c r="J146" s="600" t="s">
        <v>580</v>
      </c>
      <c r="K146" s="600" t="s">
        <v>581</v>
      </c>
      <c r="L146" s="600" t="s">
        <v>581</v>
      </c>
      <c r="M146" s="600" t="s">
        <v>581</v>
      </c>
      <c r="N146" s="600" t="s">
        <v>581</v>
      </c>
      <c r="O146" s="600" t="s">
        <v>579</v>
      </c>
      <c r="P146" s="600" t="s">
        <v>581</v>
      </c>
      <c r="Q146" s="601">
        <v>1033.4029512106015</v>
      </c>
      <c r="R146" s="601">
        <v>1772.9452214018199</v>
      </c>
      <c r="S146" s="601">
        <v>2627.7825008264372</v>
      </c>
      <c r="T146" s="601">
        <v>3157.972173341805</v>
      </c>
      <c r="U146" s="601">
        <v>3382.8707930854957</v>
      </c>
      <c r="V146" s="601">
        <v>3680.8681923438417</v>
      </c>
      <c r="W146" s="601">
        <v>4164.7017094115954</v>
      </c>
      <c r="X146" s="601">
        <v>4347.6616814200815</v>
      </c>
      <c r="Y146" s="601">
        <v>4119.7236913838415</v>
      </c>
      <c r="Z146" s="601">
        <v>3910.0422152626879</v>
      </c>
      <c r="AA146" s="601">
        <v>3919.1717041723605</v>
      </c>
      <c r="AB146" s="601">
        <v>3642.9245992743918</v>
      </c>
      <c r="AC146" s="601">
        <v>3181.6436102138755</v>
      </c>
      <c r="AD146" s="601">
        <v>3092.2039287938187</v>
      </c>
      <c r="AE146" s="583">
        <v>3325.4038289268465</v>
      </c>
      <c r="AF146" s="583">
        <v>3248.0994493929047</v>
      </c>
      <c r="AG146" s="583">
        <v>2828.7447727812996</v>
      </c>
      <c r="AH146" s="583">
        <v>2652.66394110494</v>
      </c>
    </row>
    <row r="147" spans="2:34" s="561" customFormat="1" ht="15" customHeight="1">
      <c r="B147" s="555"/>
      <c r="C147" s="556"/>
      <c r="D147" s="602"/>
      <c r="E147" s="603"/>
      <c r="F147" s="597" t="s">
        <v>582</v>
      </c>
      <c r="G147" s="604"/>
      <c r="H147" s="606">
        <v>10623.332543168126</v>
      </c>
      <c r="I147" s="601">
        <v>10025.658841857436</v>
      </c>
      <c r="J147" s="601">
        <v>9206.7459116053742</v>
      </c>
      <c r="K147" s="601">
        <v>7824.7462740481205</v>
      </c>
      <c r="L147" s="601">
        <v>7325.8637829911631</v>
      </c>
      <c r="M147" s="601">
        <v>6268.0865422501993</v>
      </c>
      <c r="N147" s="601">
        <v>6100.7933032512674</v>
      </c>
      <c r="O147" s="601">
        <v>6153.2935448897297</v>
      </c>
      <c r="P147" s="601">
        <v>5953.8355918860643</v>
      </c>
      <c r="Q147" s="601">
        <v>4182.2514838735133</v>
      </c>
      <c r="R147" s="601">
        <v>3152.9004844207016</v>
      </c>
      <c r="S147" s="601">
        <v>2629.7215385217546</v>
      </c>
      <c r="T147" s="601">
        <v>1953.8734629533328</v>
      </c>
      <c r="U147" s="601">
        <v>1342.9713866230493</v>
      </c>
      <c r="V147" s="601">
        <v>977.60978613320594</v>
      </c>
      <c r="W147" s="601">
        <v>753.07200109881273</v>
      </c>
      <c r="X147" s="601">
        <v>528.63790316718803</v>
      </c>
      <c r="Y147" s="601">
        <v>337.1081547939649</v>
      </c>
      <c r="Z147" s="601">
        <v>232.87640469879042</v>
      </c>
      <c r="AA147" s="601">
        <v>169.12748349871489</v>
      </c>
      <c r="AB147" s="601">
        <v>112.08593858912081</v>
      </c>
      <c r="AC147" s="601">
        <v>65.92837746702665</v>
      </c>
      <c r="AD147" s="601">
        <v>42.12569926893746</v>
      </c>
      <c r="AE147" s="583">
        <v>28.99193009220998</v>
      </c>
      <c r="AF147" s="583">
        <v>17.694752613945017</v>
      </c>
      <c r="AG147" s="583">
        <v>9.6492369249477594</v>
      </c>
      <c r="AH147" s="583">
        <v>5.6541055266290625</v>
      </c>
    </row>
    <row r="148" spans="2:34" s="561" customFormat="1" ht="15" customHeight="1">
      <c r="B148" s="555"/>
      <c r="C148" s="556"/>
      <c r="D148" s="605"/>
      <c r="E148" s="596" t="s">
        <v>583</v>
      </c>
      <c r="F148" s="597" t="s">
        <v>577</v>
      </c>
      <c r="G148" s="604"/>
      <c r="H148" s="599" t="s">
        <v>581</v>
      </c>
      <c r="I148" s="600" t="s">
        <v>579</v>
      </c>
      <c r="J148" s="600" t="s">
        <v>581</v>
      </c>
      <c r="K148" s="600" t="s">
        <v>579</v>
      </c>
      <c r="L148" s="600" t="s">
        <v>579</v>
      </c>
      <c r="M148" s="600" t="s">
        <v>581</v>
      </c>
      <c r="N148" s="600" t="s">
        <v>579</v>
      </c>
      <c r="O148" s="600" t="s">
        <v>584</v>
      </c>
      <c r="P148" s="600" t="s">
        <v>579</v>
      </c>
      <c r="Q148" s="600" t="s">
        <v>581</v>
      </c>
      <c r="R148" s="601">
        <v>242.63557013781499</v>
      </c>
      <c r="S148" s="601">
        <v>400.28116767273821</v>
      </c>
      <c r="T148" s="601">
        <v>588.72206052215017</v>
      </c>
      <c r="U148" s="601">
        <v>891.81500118433837</v>
      </c>
      <c r="V148" s="601">
        <v>1012.3109773690783</v>
      </c>
      <c r="W148" s="601">
        <v>1236.6833907310941</v>
      </c>
      <c r="X148" s="601">
        <v>1412.1886188704664</v>
      </c>
      <c r="Y148" s="601">
        <v>1637.4236654981719</v>
      </c>
      <c r="Z148" s="601">
        <v>1940.1130635186901</v>
      </c>
      <c r="AA148" s="601">
        <v>2013.4971208873951</v>
      </c>
      <c r="AB148" s="601">
        <v>2192.3005515721961</v>
      </c>
      <c r="AC148" s="601">
        <v>2540.1180165321693</v>
      </c>
      <c r="AD148" s="601">
        <v>2695.2664077804111</v>
      </c>
      <c r="AE148" s="583">
        <v>2877.0362453762964</v>
      </c>
      <c r="AF148" s="583">
        <v>2991.7985681054943</v>
      </c>
      <c r="AG148" s="583">
        <v>2909.3964259005138</v>
      </c>
      <c r="AH148" s="583">
        <v>2993.3091646159723</v>
      </c>
    </row>
    <row r="149" spans="2:34" s="561" customFormat="1" ht="15" customHeight="1">
      <c r="B149" s="555"/>
      <c r="C149" s="556"/>
      <c r="D149" s="602" t="s">
        <v>585</v>
      </c>
      <c r="E149" s="603"/>
      <c r="F149" s="597" t="s">
        <v>582</v>
      </c>
      <c r="G149" s="604" t="s">
        <v>586</v>
      </c>
      <c r="H149" s="606">
        <v>2059.86936375816</v>
      </c>
      <c r="I149" s="601">
        <v>2212.5333522589299</v>
      </c>
      <c r="J149" s="601">
        <v>2286.443847008406</v>
      </c>
      <c r="K149" s="601">
        <v>2080.9786984156685</v>
      </c>
      <c r="L149" s="601">
        <v>2053.0393347625763</v>
      </c>
      <c r="M149" s="601">
        <v>1852.9982467272382</v>
      </c>
      <c r="N149" s="601">
        <v>1839.1856148448394</v>
      </c>
      <c r="O149" s="601">
        <v>1840.7524044792112</v>
      </c>
      <c r="P149" s="601">
        <v>1856.2291378846087</v>
      </c>
      <c r="Q149" s="601">
        <v>1864.2192477583928</v>
      </c>
      <c r="R149" s="601">
        <v>1567.7856077906667</v>
      </c>
      <c r="S149" s="601">
        <v>1280.6955010540064</v>
      </c>
      <c r="T149" s="601">
        <v>1049.913076431098</v>
      </c>
      <c r="U149" s="601">
        <v>1011.5689290329599</v>
      </c>
      <c r="V149" s="601">
        <v>835.64367802789172</v>
      </c>
      <c r="W149" s="601">
        <v>685.86166250588235</v>
      </c>
      <c r="X149" s="601">
        <v>544.19158079689703</v>
      </c>
      <c r="Y149" s="601">
        <v>418.33618249864315</v>
      </c>
      <c r="Z149" s="601">
        <v>315.94796203508014</v>
      </c>
      <c r="AA149" s="601">
        <v>238.22883262280104</v>
      </c>
      <c r="AB149" s="601">
        <v>172.04646243669418</v>
      </c>
      <c r="AC149" s="601">
        <v>130.79591274060706</v>
      </c>
      <c r="AD149" s="601">
        <v>90.671206313817819</v>
      </c>
      <c r="AE149" s="583">
        <v>60.5775392288323</v>
      </c>
      <c r="AF149" s="583">
        <v>39.077811270637035</v>
      </c>
      <c r="AG149" s="583">
        <v>23.109729600317007</v>
      </c>
      <c r="AH149" s="583">
        <v>13.916439396245437</v>
      </c>
    </row>
    <row r="150" spans="2:34" s="561" customFormat="1" ht="15" customHeight="1">
      <c r="B150" s="555"/>
      <c r="C150" s="556"/>
      <c r="D150" s="605"/>
      <c r="E150" s="596" t="s">
        <v>587</v>
      </c>
      <c r="F150" s="597" t="s">
        <v>577</v>
      </c>
      <c r="G150" s="604"/>
      <c r="H150" s="599" t="s">
        <v>581</v>
      </c>
      <c r="I150" s="600" t="s">
        <v>581</v>
      </c>
      <c r="J150" s="600" t="s">
        <v>588</v>
      </c>
      <c r="K150" s="600" t="s">
        <v>584</v>
      </c>
      <c r="L150" s="600" t="s">
        <v>588</v>
      </c>
      <c r="M150" s="600" t="s">
        <v>581</v>
      </c>
      <c r="N150" s="600" t="s">
        <v>581</v>
      </c>
      <c r="O150" s="600" t="s">
        <v>581</v>
      </c>
      <c r="P150" s="600" t="s">
        <v>588</v>
      </c>
      <c r="Q150" s="601">
        <v>245.49197270012766</v>
      </c>
      <c r="R150" s="601">
        <v>565.26041073558406</v>
      </c>
      <c r="S150" s="601">
        <v>886.95140379126894</v>
      </c>
      <c r="T150" s="601">
        <v>1260.9506491352727</v>
      </c>
      <c r="U150" s="601">
        <v>1787.3186026036274</v>
      </c>
      <c r="V150" s="601">
        <v>2190.6717125401774</v>
      </c>
      <c r="W150" s="601">
        <v>2663.832330037083</v>
      </c>
      <c r="X150" s="601">
        <v>3013.887672187027</v>
      </c>
      <c r="Y150" s="601">
        <v>3174.1008492822339</v>
      </c>
      <c r="Z150" s="601">
        <v>3331.6111592167972</v>
      </c>
      <c r="AA150" s="601">
        <v>3193.9328617334459</v>
      </c>
      <c r="AB150" s="601">
        <v>3127.0967149778858</v>
      </c>
      <c r="AC150" s="601">
        <v>3024.7933308911352</v>
      </c>
      <c r="AD150" s="601">
        <v>3052.9596638111771</v>
      </c>
      <c r="AE150" s="583">
        <v>3140.8449532990321</v>
      </c>
      <c r="AF150" s="583">
        <v>3207.5636542735256</v>
      </c>
      <c r="AG150" s="583">
        <v>3267.7610428163189</v>
      </c>
      <c r="AH150" s="583">
        <v>3277.161440813029</v>
      </c>
    </row>
    <row r="151" spans="2:34" s="561" customFormat="1" ht="15">
      <c r="B151" s="555"/>
      <c r="C151" s="556"/>
      <c r="D151" s="605"/>
      <c r="E151" s="603"/>
      <c r="F151" s="597" t="s">
        <v>582</v>
      </c>
      <c r="G151" s="604"/>
      <c r="H151" s="606">
        <v>6110.7577919632804</v>
      </c>
      <c r="I151" s="601">
        <v>5861.2420367060276</v>
      </c>
      <c r="J151" s="601">
        <v>5629.4185469485401</v>
      </c>
      <c r="K151" s="601">
        <v>4274.2084771604186</v>
      </c>
      <c r="L151" s="601">
        <v>4046.4255824936145</v>
      </c>
      <c r="M151" s="601">
        <v>3576.9451186846159</v>
      </c>
      <c r="N151" s="601">
        <v>3373.6533892030825</v>
      </c>
      <c r="O151" s="601">
        <v>2825.4549485168222</v>
      </c>
      <c r="P151" s="601">
        <v>2640.80444400037</v>
      </c>
      <c r="Q151" s="601">
        <v>2569.5606746890217</v>
      </c>
      <c r="R151" s="601">
        <v>2209.4642507246717</v>
      </c>
      <c r="S151" s="601">
        <v>1832.6764783200258</v>
      </c>
      <c r="T151" s="601">
        <v>1563.3516925588624</v>
      </c>
      <c r="U151" s="601">
        <v>1479.3255547283686</v>
      </c>
      <c r="V151" s="601">
        <v>1241.7823275066412</v>
      </c>
      <c r="W151" s="601">
        <v>1054.9099992643698</v>
      </c>
      <c r="X151" s="601">
        <v>863.86739337951894</v>
      </c>
      <c r="Y151" s="601">
        <v>682.24484395336617</v>
      </c>
      <c r="Z151" s="601">
        <v>547.58666186210496</v>
      </c>
      <c r="AA151" s="601">
        <v>418.22205029648705</v>
      </c>
      <c r="AB151" s="601">
        <v>329.69205038983682</v>
      </c>
      <c r="AC151" s="601">
        <v>252.32424189627145</v>
      </c>
      <c r="AD151" s="601">
        <v>195.0659575263617</v>
      </c>
      <c r="AE151" s="583">
        <v>147.09465955178388</v>
      </c>
      <c r="AF151" s="583">
        <v>108.51805030828896</v>
      </c>
      <c r="AG151" s="583">
        <v>79.057970224371203</v>
      </c>
      <c r="AH151" s="583">
        <v>56.423834705172986</v>
      </c>
    </row>
    <row r="152" spans="2:34" s="561" customFormat="1" ht="15" customHeight="1">
      <c r="B152" s="555"/>
      <c r="C152" s="556"/>
      <c r="D152" s="605"/>
      <c r="E152" s="596" t="s">
        <v>589</v>
      </c>
      <c r="F152" s="597" t="s">
        <v>577</v>
      </c>
      <c r="G152" s="604"/>
      <c r="H152" s="599" t="s">
        <v>581</v>
      </c>
      <c r="I152" s="600" t="s">
        <v>578</v>
      </c>
      <c r="J152" s="600" t="s">
        <v>581</v>
      </c>
      <c r="K152" s="600" t="s">
        <v>588</v>
      </c>
      <c r="L152" s="600" t="s">
        <v>584</v>
      </c>
      <c r="M152" s="600" t="s">
        <v>584</v>
      </c>
      <c r="N152" s="600" t="s">
        <v>584</v>
      </c>
      <c r="O152" s="600" t="s">
        <v>581</v>
      </c>
      <c r="P152" s="600" t="s">
        <v>581</v>
      </c>
      <c r="Q152" s="600" t="s">
        <v>584</v>
      </c>
      <c r="R152" s="601">
        <v>316.99421103797124</v>
      </c>
      <c r="S152" s="601">
        <v>655.59324521569704</v>
      </c>
      <c r="T152" s="601">
        <v>947.67455650433863</v>
      </c>
      <c r="U152" s="601">
        <v>1229.6929115618366</v>
      </c>
      <c r="V152" s="601">
        <v>1474.1559826959794</v>
      </c>
      <c r="W152" s="601">
        <v>1662.1059456023852</v>
      </c>
      <c r="X152" s="601">
        <v>1914.6600788308549</v>
      </c>
      <c r="Y152" s="601">
        <v>2210.362819787752</v>
      </c>
      <c r="Z152" s="601">
        <v>2385.8227327525374</v>
      </c>
      <c r="AA152" s="601">
        <v>2637.4832643102745</v>
      </c>
      <c r="AB152" s="601">
        <v>2751.3801590513062</v>
      </c>
      <c r="AC152" s="601">
        <v>2781.1915559487006</v>
      </c>
      <c r="AD152" s="601">
        <v>2951.9191626658949</v>
      </c>
      <c r="AE152" s="601">
        <v>2883.0356378399047</v>
      </c>
      <c r="AF152" s="601">
        <v>3037.1916231577552</v>
      </c>
      <c r="AG152" s="601">
        <v>3471.3782977719984</v>
      </c>
      <c r="AH152" s="601">
        <v>3568.1969897610315</v>
      </c>
    </row>
    <row r="153" spans="2:34" s="561" customFormat="1" ht="15">
      <c r="B153" s="555"/>
      <c r="C153" s="556"/>
      <c r="D153" s="603"/>
      <c r="E153" s="603"/>
      <c r="F153" s="597" t="s">
        <v>582</v>
      </c>
      <c r="G153" s="607"/>
      <c r="H153" s="608">
        <v>3568.3669823372493</v>
      </c>
      <c r="I153" s="583">
        <v>3262.3960354687588</v>
      </c>
      <c r="J153" s="583">
        <v>3375.4368676019008</v>
      </c>
      <c r="K153" s="583">
        <v>3244.7692629654898</v>
      </c>
      <c r="L153" s="583">
        <v>3368.0794856633429</v>
      </c>
      <c r="M153" s="583">
        <v>3082.5987048237184</v>
      </c>
      <c r="N153" s="583">
        <v>3050.8703426272787</v>
      </c>
      <c r="O153" s="583">
        <v>2779.2842310794726</v>
      </c>
      <c r="P153" s="583">
        <v>2794.2612612690618</v>
      </c>
      <c r="Q153" s="583">
        <v>2845.951611374544</v>
      </c>
      <c r="R153" s="601">
        <v>2505.3082482852374</v>
      </c>
      <c r="S153" s="601">
        <v>2309.2386001813061</v>
      </c>
      <c r="T153" s="601">
        <v>2008.5349600665813</v>
      </c>
      <c r="U153" s="601">
        <v>1791.7745637650432</v>
      </c>
      <c r="V153" s="601">
        <v>1558.7376871693866</v>
      </c>
      <c r="W153" s="601">
        <v>1291.7970877957532</v>
      </c>
      <c r="X153" s="601">
        <v>1097.4847711824327</v>
      </c>
      <c r="Y153" s="601">
        <v>948.69948805463503</v>
      </c>
      <c r="Z153" s="601">
        <v>779.14451140210861</v>
      </c>
      <c r="AA153" s="601">
        <v>676.90060254312323</v>
      </c>
      <c r="AB153" s="601">
        <v>558.68861870700766</v>
      </c>
      <c r="AC153" s="601">
        <v>447.86149753502809</v>
      </c>
      <c r="AD153" s="601">
        <v>366.72606248441156</v>
      </c>
      <c r="AE153" s="583">
        <v>270.97425385077514</v>
      </c>
      <c r="AF153" s="583">
        <v>211.64121054054036</v>
      </c>
      <c r="AG153" s="583">
        <v>178.99750030317458</v>
      </c>
      <c r="AH153" s="583">
        <v>135.77026839959595</v>
      </c>
    </row>
    <row r="154" spans="2:34" s="561" customFormat="1" ht="15" customHeight="1">
      <c r="B154" s="555"/>
      <c r="C154" s="556"/>
      <c r="D154" s="595"/>
      <c r="E154" s="609" t="s">
        <v>576</v>
      </c>
      <c r="F154" s="597" t="s">
        <v>577</v>
      </c>
      <c r="G154" s="610"/>
      <c r="H154" s="599" t="s">
        <v>580</v>
      </c>
      <c r="I154" s="600" t="s">
        <v>584</v>
      </c>
      <c r="J154" s="600" t="s">
        <v>588</v>
      </c>
      <c r="K154" s="600" t="s">
        <v>581</v>
      </c>
      <c r="L154" s="600" t="s">
        <v>584</v>
      </c>
      <c r="M154" s="600" t="s">
        <v>584</v>
      </c>
      <c r="N154" s="600" t="s">
        <v>584</v>
      </c>
      <c r="O154" s="600" t="s">
        <v>581</v>
      </c>
      <c r="P154" s="600" t="s">
        <v>588</v>
      </c>
      <c r="Q154" s="601">
        <v>204.14527082485017</v>
      </c>
      <c r="R154" s="601">
        <v>349.28241618988648</v>
      </c>
      <c r="S154" s="601">
        <v>490.64343141505321</v>
      </c>
      <c r="T154" s="601">
        <v>589.63719522235124</v>
      </c>
      <c r="U154" s="601">
        <v>618.89007453776912</v>
      </c>
      <c r="V154" s="601">
        <v>671.56824511782554</v>
      </c>
      <c r="W154" s="601">
        <v>738.73672508799996</v>
      </c>
      <c r="X154" s="601">
        <v>771.19024996789744</v>
      </c>
      <c r="Y154" s="601">
        <v>720.26169467450063</v>
      </c>
      <c r="Z154" s="601">
        <v>681.73478625099256</v>
      </c>
      <c r="AA154" s="601">
        <v>673.47191489480531</v>
      </c>
      <c r="AB154" s="601">
        <v>626.00151023717899</v>
      </c>
      <c r="AC154" s="601">
        <v>592.14757534572482</v>
      </c>
      <c r="AD154" s="601">
        <v>573.92921338659426</v>
      </c>
      <c r="AE154" s="601">
        <v>577.3035380606633</v>
      </c>
      <c r="AF154" s="601">
        <v>563.88318549345922</v>
      </c>
      <c r="AG154" s="601">
        <v>549.65478438283037</v>
      </c>
      <c r="AH154" s="601">
        <v>514.03212441671337</v>
      </c>
    </row>
    <row r="155" spans="2:34" s="561" customFormat="1" ht="15" customHeight="1">
      <c r="B155" s="555"/>
      <c r="C155" s="556"/>
      <c r="D155" s="602"/>
      <c r="E155" s="612"/>
      <c r="F155" s="597" t="s">
        <v>582</v>
      </c>
      <c r="G155" s="611"/>
      <c r="H155" s="606">
        <v>1838.4639176609371</v>
      </c>
      <c r="I155" s="601">
        <v>1730.4165419225458</v>
      </c>
      <c r="J155" s="601">
        <v>1584.7314346111746</v>
      </c>
      <c r="K155" s="601">
        <v>1413.3039076840255</v>
      </c>
      <c r="L155" s="601">
        <v>1323.1958646380278</v>
      </c>
      <c r="M155" s="601">
        <v>1131.4844189569289</v>
      </c>
      <c r="N155" s="601">
        <v>1098.2764825225099</v>
      </c>
      <c r="O155" s="601">
        <v>1097.9761827479749</v>
      </c>
      <c r="P155" s="601">
        <v>1062.3854734375818</v>
      </c>
      <c r="Q155" s="601">
        <v>826.18968799421702</v>
      </c>
      <c r="R155" s="601">
        <v>621.14310465497363</v>
      </c>
      <c r="S155" s="601">
        <v>491.00547664070427</v>
      </c>
      <c r="T155" s="601">
        <v>364.8152691909392</v>
      </c>
      <c r="U155" s="601">
        <v>245.69417882234325</v>
      </c>
      <c r="V155" s="601">
        <v>178.36327034178163</v>
      </c>
      <c r="W155" s="601">
        <v>133.58026160433056</v>
      </c>
      <c r="X155" s="601">
        <v>93.770036989825726</v>
      </c>
      <c r="Y155" s="601">
        <v>58.937469852240248</v>
      </c>
      <c r="Z155" s="601">
        <v>40.603128365345171</v>
      </c>
      <c r="AA155" s="601">
        <v>29.062929305178969</v>
      </c>
      <c r="AB155" s="601">
        <v>19.260889134822385</v>
      </c>
      <c r="AC155" s="601">
        <v>12.27017656479547</v>
      </c>
      <c r="AD155" s="601">
        <v>7.8187499924082742</v>
      </c>
      <c r="AE155" s="601">
        <v>5.0331161803111115</v>
      </c>
      <c r="AF155" s="601">
        <v>3.0718805338103041</v>
      </c>
      <c r="AG155" s="601">
        <v>1.8749479601251595</v>
      </c>
      <c r="AH155" s="601">
        <v>1.0956502369157208</v>
      </c>
    </row>
    <row r="156" spans="2:34" s="561" customFormat="1" ht="15" customHeight="1">
      <c r="B156" s="555"/>
      <c r="C156" s="556"/>
      <c r="D156" s="605"/>
      <c r="E156" s="609" t="s">
        <v>590</v>
      </c>
      <c r="F156" s="597" t="s">
        <v>577</v>
      </c>
      <c r="G156" s="611"/>
      <c r="H156" s="599" t="s">
        <v>581</v>
      </c>
      <c r="I156" s="600" t="s">
        <v>588</v>
      </c>
      <c r="J156" s="600" t="s">
        <v>581</v>
      </c>
      <c r="K156" s="600" t="s">
        <v>581</v>
      </c>
      <c r="L156" s="600" t="s">
        <v>584</v>
      </c>
      <c r="M156" s="600" t="s">
        <v>581</v>
      </c>
      <c r="N156" s="600" t="s">
        <v>580</v>
      </c>
      <c r="O156" s="600" t="s">
        <v>581</v>
      </c>
      <c r="P156" s="600" t="s">
        <v>591</v>
      </c>
      <c r="Q156" s="600" t="s">
        <v>581</v>
      </c>
      <c r="R156" s="601">
        <v>31.423898225773502</v>
      </c>
      <c r="S156" s="601">
        <v>55.24722728350941</v>
      </c>
      <c r="T156" s="601">
        <v>81.256037283960382</v>
      </c>
      <c r="U156" s="601">
        <v>101.39777693633793</v>
      </c>
      <c r="V156" s="601">
        <v>114.78347948816425</v>
      </c>
      <c r="W156" s="601">
        <v>140.0701424093368</v>
      </c>
      <c r="X156" s="601">
        <v>159.94834444820481</v>
      </c>
      <c r="Y156" s="601">
        <v>172.96913073253134</v>
      </c>
      <c r="Z156" s="601">
        <v>204.38374797352688</v>
      </c>
      <c r="AA156" s="601">
        <v>209.06946299459901</v>
      </c>
      <c r="AB156" s="601">
        <v>227.63533867779248</v>
      </c>
      <c r="AC156" s="601">
        <v>244.90273635467233</v>
      </c>
      <c r="AD156" s="601">
        <v>259.15119772347248</v>
      </c>
      <c r="AE156" s="601">
        <v>274.20706535192846</v>
      </c>
      <c r="AF156" s="601">
        <v>285.14493232496977</v>
      </c>
      <c r="AG156" s="601">
        <v>325.14628493323187</v>
      </c>
      <c r="AH156" s="601">
        <v>333.61014552625056</v>
      </c>
    </row>
    <row r="157" spans="2:34" s="561" customFormat="1" ht="15" customHeight="1">
      <c r="B157" s="555"/>
      <c r="C157" s="556"/>
      <c r="D157" s="602" t="s">
        <v>592</v>
      </c>
      <c r="E157" s="612"/>
      <c r="F157" s="597" t="s">
        <v>582</v>
      </c>
      <c r="G157" s="613" t="s">
        <v>593</v>
      </c>
      <c r="H157" s="606">
        <v>284.86965387853303</v>
      </c>
      <c r="I157" s="601">
        <v>288.95859591313496</v>
      </c>
      <c r="J157" s="601">
        <v>297.79548661086244</v>
      </c>
      <c r="K157" s="601">
        <v>285.96322396172059</v>
      </c>
      <c r="L157" s="601">
        <v>282.12386197701602</v>
      </c>
      <c r="M157" s="601">
        <v>255.05509268507794</v>
      </c>
      <c r="N157" s="601">
        <v>252.46218210181055</v>
      </c>
      <c r="O157" s="601">
        <v>246.90337361670652</v>
      </c>
      <c r="P157" s="601">
        <v>248.97929522412124</v>
      </c>
      <c r="Q157" s="601">
        <v>242.09777596715645</v>
      </c>
      <c r="R157" s="601">
        <v>203.04498368093235</v>
      </c>
      <c r="S157" s="601">
        <v>176.76293850912919</v>
      </c>
      <c r="T157" s="601">
        <v>144.91010581077603</v>
      </c>
      <c r="U157" s="601">
        <v>115.0135852005173</v>
      </c>
      <c r="V157" s="601">
        <v>94.751604122295191</v>
      </c>
      <c r="W157" s="601">
        <v>77.682567308929549</v>
      </c>
      <c r="X157" s="601">
        <v>61.63662647326516</v>
      </c>
      <c r="Y157" s="601">
        <v>44.19091244704908</v>
      </c>
      <c r="Z157" s="601">
        <v>33.283951260145294</v>
      </c>
      <c r="AA157" s="601">
        <v>24.736252954922719</v>
      </c>
      <c r="AB157" s="601">
        <v>17.864272632238695</v>
      </c>
      <c r="AC157" s="601">
        <v>12.61054672487732</v>
      </c>
      <c r="AD157" s="601">
        <v>8.7180813174637244</v>
      </c>
      <c r="AE157" s="601">
        <v>5.7735766398058876</v>
      </c>
      <c r="AF157" s="601">
        <v>3.7244619236614427</v>
      </c>
      <c r="AG157" s="601">
        <v>2.5826809500629935</v>
      </c>
      <c r="AH157" s="601">
        <v>1.5510143178893181</v>
      </c>
    </row>
    <row r="158" spans="2:34" s="561" customFormat="1" ht="15" customHeight="1">
      <c r="B158" s="555"/>
      <c r="C158" s="556"/>
      <c r="D158" s="605"/>
      <c r="E158" s="609" t="s">
        <v>594</v>
      </c>
      <c r="F158" s="597" t="s">
        <v>577</v>
      </c>
      <c r="G158" s="611"/>
      <c r="H158" s="599" t="s">
        <v>591</v>
      </c>
      <c r="I158" s="600" t="s">
        <v>584</v>
      </c>
      <c r="J158" s="600" t="s">
        <v>584</v>
      </c>
      <c r="K158" s="600" t="s">
        <v>584</v>
      </c>
      <c r="L158" s="600" t="s">
        <v>584</v>
      </c>
      <c r="M158" s="600" t="s">
        <v>584</v>
      </c>
      <c r="N158" s="600" t="s">
        <v>584</v>
      </c>
      <c r="O158" s="600" t="s">
        <v>584</v>
      </c>
      <c r="P158" s="600" t="s">
        <v>584</v>
      </c>
      <c r="Q158" s="601">
        <v>17.699477406423988</v>
      </c>
      <c r="R158" s="601">
        <v>40.642788445592615</v>
      </c>
      <c r="S158" s="601">
        <v>66.14410754735971</v>
      </c>
      <c r="T158" s="601">
        <v>94.034977555483465</v>
      </c>
      <c r="U158" s="601">
        <v>123.15989685355609</v>
      </c>
      <c r="V158" s="601">
        <v>150.54156285575647</v>
      </c>
      <c r="W158" s="601">
        <v>176.64300720404887</v>
      </c>
      <c r="X158" s="601">
        <v>199.85574008815928</v>
      </c>
      <c r="Y158" s="601">
        <v>207.4947614830937</v>
      </c>
      <c r="Z158" s="601">
        <v>217.19633999987099</v>
      </c>
      <c r="AA158" s="601">
        <v>197.14539208012607</v>
      </c>
      <c r="AB158" s="601">
        <v>193.01993330323168</v>
      </c>
      <c r="AC158" s="601">
        <v>194.98758299804092</v>
      </c>
      <c r="AD158" s="601">
        <v>196.26555853570233</v>
      </c>
      <c r="AE158" s="601">
        <v>179.03833922062557</v>
      </c>
      <c r="AF158" s="601">
        <v>182.84152135633849</v>
      </c>
      <c r="AG158" s="601">
        <v>203.70837913481796</v>
      </c>
      <c r="AH158" s="601">
        <v>203.73620749667197</v>
      </c>
    </row>
    <row r="159" spans="2:34" s="561" customFormat="1" ht="15">
      <c r="B159" s="555"/>
      <c r="C159" s="556"/>
      <c r="D159" s="605"/>
      <c r="E159" s="612"/>
      <c r="F159" s="597" t="s">
        <v>582</v>
      </c>
      <c r="G159" s="611"/>
      <c r="H159" s="606">
        <v>361.40392362030076</v>
      </c>
      <c r="I159" s="601">
        <v>339.75915917142339</v>
      </c>
      <c r="J159" s="601">
        <v>325.42943800095344</v>
      </c>
      <c r="K159" s="601">
        <v>276.23600420375567</v>
      </c>
      <c r="L159" s="601">
        <v>261.5147202549378</v>
      </c>
      <c r="M159" s="601">
        <v>222.63036424765804</v>
      </c>
      <c r="N159" s="601">
        <v>209.40370433820146</v>
      </c>
      <c r="O159" s="601">
        <v>202.63959163463235</v>
      </c>
      <c r="P159" s="601">
        <v>189.39659059156693</v>
      </c>
      <c r="Q159" s="601">
        <v>185.26015578378326</v>
      </c>
      <c r="R159" s="601">
        <v>158.86268773616356</v>
      </c>
      <c r="S159" s="601">
        <v>136.67124214850872</v>
      </c>
      <c r="T159" s="601">
        <v>116.58643533901601</v>
      </c>
      <c r="U159" s="601">
        <v>101.93682450782417</v>
      </c>
      <c r="V159" s="601">
        <v>85.334489526385411</v>
      </c>
      <c r="W159" s="601">
        <v>69.952779121456643</v>
      </c>
      <c r="X159" s="601">
        <v>57.284436588378298</v>
      </c>
      <c r="Y159" s="601">
        <v>44.599159853785352</v>
      </c>
      <c r="Z159" s="601">
        <v>35.698589392753554</v>
      </c>
      <c r="AA159" s="601">
        <v>25.814741151918483</v>
      </c>
      <c r="AB159" s="601">
        <v>20.350230062296628</v>
      </c>
      <c r="AC159" s="601">
        <v>16.265605175964907</v>
      </c>
      <c r="AD159" s="601">
        <v>12.540201417997132</v>
      </c>
      <c r="AE159" s="601">
        <v>8.3848722066693426</v>
      </c>
      <c r="AF159" s="601">
        <v>6.185880484883195</v>
      </c>
      <c r="AG159" s="601">
        <v>4.9283808580493593</v>
      </c>
      <c r="AH159" s="601">
        <v>3.5077851069793842</v>
      </c>
    </row>
    <row r="160" spans="2:34" s="561" customFormat="1" ht="15" customHeight="1">
      <c r="B160" s="555"/>
      <c r="C160" s="556"/>
      <c r="D160" s="605"/>
      <c r="E160" s="609" t="s">
        <v>595</v>
      </c>
      <c r="F160" s="597" t="s">
        <v>577</v>
      </c>
      <c r="G160" s="611"/>
      <c r="H160" s="599" t="s">
        <v>584</v>
      </c>
      <c r="I160" s="600" t="s">
        <v>584</v>
      </c>
      <c r="J160" s="600" t="s">
        <v>584</v>
      </c>
      <c r="K160" s="600" t="s">
        <v>578</v>
      </c>
      <c r="L160" s="600" t="s">
        <v>584</v>
      </c>
      <c r="M160" s="600" t="s">
        <v>580</v>
      </c>
      <c r="N160" s="600" t="s">
        <v>584</v>
      </c>
      <c r="O160" s="600" t="s">
        <v>580</v>
      </c>
      <c r="P160" s="600" t="s">
        <v>584</v>
      </c>
      <c r="Q160" s="600" t="s">
        <v>578</v>
      </c>
      <c r="R160" s="601">
        <v>19.482099727616205</v>
      </c>
      <c r="S160" s="601">
        <v>32.274462851380399</v>
      </c>
      <c r="T160" s="601">
        <v>46.653450889407289</v>
      </c>
      <c r="U160" s="601">
        <v>56.488495522988472</v>
      </c>
      <c r="V160" s="601">
        <v>67.533390970946115</v>
      </c>
      <c r="W160" s="601">
        <v>77.753255473767709</v>
      </c>
      <c r="X160" s="601">
        <v>89.567728608783369</v>
      </c>
      <c r="Y160" s="601">
        <v>94.318822283181959</v>
      </c>
      <c r="Z160" s="601">
        <v>105.76142847124552</v>
      </c>
      <c r="AA160" s="601">
        <v>107.49787559237213</v>
      </c>
      <c r="AB160" s="601">
        <v>111.38628641518437</v>
      </c>
      <c r="AC160" s="601">
        <v>111.36048501016671</v>
      </c>
      <c r="AD160" s="601">
        <v>116.70963002164761</v>
      </c>
      <c r="AE160" s="601">
        <v>94.889227847764332</v>
      </c>
      <c r="AF160" s="601">
        <v>87.305702424454239</v>
      </c>
      <c r="AG160" s="601">
        <v>111.45729224882641</v>
      </c>
      <c r="AH160" s="601">
        <v>114.25287719850243</v>
      </c>
    </row>
    <row r="161" spans="2:34" s="561" customFormat="1" ht="15">
      <c r="B161" s="555"/>
      <c r="C161" s="556"/>
      <c r="D161" s="603"/>
      <c r="E161" s="612"/>
      <c r="F161" s="597" t="s">
        <v>582</v>
      </c>
      <c r="G161" s="614"/>
      <c r="H161" s="608">
        <v>187.15487801596947</v>
      </c>
      <c r="I161" s="583">
        <v>173.47812358351518</v>
      </c>
      <c r="J161" s="583">
        <v>178.99866994606816</v>
      </c>
      <c r="K161" s="583">
        <v>174.27147277650369</v>
      </c>
      <c r="L161" s="583">
        <v>180.89427161869739</v>
      </c>
      <c r="M161" s="583">
        <v>177.18930763623123</v>
      </c>
      <c r="N161" s="583">
        <v>174.88640475233728</v>
      </c>
      <c r="O161" s="583">
        <v>167.34111844338895</v>
      </c>
      <c r="P161" s="583">
        <v>168.24288766686732</v>
      </c>
      <c r="Q161" s="583">
        <v>175.3881162378585</v>
      </c>
      <c r="R161" s="583">
        <v>153.97336431379148</v>
      </c>
      <c r="S161" s="583">
        <v>113.6824333691911</v>
      </c>
      <c r="T161" s="583">
        <v>98.878973246650517</v>
      </c>
      <c r="U161" s="583">
        <v>82.308882544417742</v>
      </c>
      <c r="V161" s="583">
        <v>71.408211128542462</v>
      </c>
      <c r="W161" s="583">
        <v>60.430220620653678</v>
      </c>
      <c r="X161" s="583">
        <v>51.340297541256035</v>
      </c>
      <c r="Y161" s="583">
        <v>40.482140584758426</v>
      </c>
      <c r="Z161" s="583">
        <v>34.538792585125691</v>
      </c>
      <c r="AA161" s="583">
        <v>27.588943499746218</v>
      </c>
      <c r="AB161" s="583">
        <v>22.617830653274716</v>
      </c>
      <c r="AC161" s="583">
        <v>17.932628004786103</v>
      </c>
      <c r="AD161" s="583">
        <v>14.499198898521989</v>
      </c>
      <c r="AE161" s="583">
        <v>8.9185639528858154</v>
      </c>
      <c r="AF161" s="583">
        <v>6.0837401260157318</v>
      </c>
      <c r="AG161" s="583">
        <v>5.7471629398343049</v>
      </c>
      <c r="AH161" s="583">
        <v>4.3473339188332281</v>
      </c>
    </row>
    <row r="162" spans="2:34" s="531" customFormat="1" ht="15">
      <c r="B162" s="528"/>
      <c r="C162" s="529"/>
    </row>
    <row r="163" spans="2:34" ht="13.5" customHeight="1">
      <c r="B163" s="528" t="s">
        <v>533</v>
      </c>
      <c r="C163" s="529">
        <f>C144+2</f>
        <v>49</v>
      </c>
      <c r="D163" s="615" t="s">
        <v>634</v>
      </c>
      <c r="G163" s="531"/>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row>
    <row r="164" spans="2:34" ht="13.5" customHeight="1">
      <c r="B164" s="528"/>
      <c r="D164" s="532" t="s">
        <v>551</v>
      </c>
      <c r="E164" s="533"/>
      <c r="F164" s="534"/>
      <c r="G164" s="535" t="s">
        <v>109</v>
      </c>
      <c r="H164" s="536">
        <v>1990</v>
      </c>
      <c r="I164" s="536">
        <f t="shared" ref="I164:AH164" si="10">H164+1</f>
        <v>1991</v>
      </c>
      <c r="J164" s="536">
        <f t="shared" si="10"/>
        <v>1992</v>
      </c>
      <c r="K164" s="536">
        <f t="shared" si="10"/>
        <v>1993</v>
      </c>
      <c r="L164" s="536">
        <f t="shared" si="10"/>
        <v>1994</v>
      </c>
      <c r="M164" s="536">
        <f t="shared" si="10"/>
        <v>1995</v>
      </c>
      <c r="N164" s="536">
        <f t="shared" si="10"/>
        <v>1996</v>
      </c>
      <c r="O164" s="536">
        <f t="shared" si="10"/>
        <v>1997</v>
      </c>
      <c r="P164" s="536">
        <f t="shared" si="10"/>
        <v>1998</v>
      </c>
      <c r="Q164" s="536">
        <f t="shared" si="10"/>
        <v>1999</v>
      </c>
      <c r="R164" s="536">
        <f t="shared" si="10"/>
        <v>2000</v>
      </c>
      <c r="S164" s="536">
        <f t="shared" si="10"/>
        <v>2001</v>
      </c>
      <c r="T164" s="536">
        <f t="shared" si="10"/>
        <v>2002</v>
      </c>
      <c r="U164" s="536">
        <f t="shared" si="10"/>
        <v>2003</v>
      </c>
      <c r="V164" s="536">
        <f t="shared" si="10"/>
        <v>2004</v>
      </c>
      <c r="W164" s="536">
        <f t="shared" si="10"/>
        <v>2005</v>
      </c>
      <c r="X164" s="536">
        <f t="shared" si="10"/>
        <v>2006</v>
      </c>
      <c r="Y164" s="536">
        <f t="shared" si="10"/>
        <v>2007</v>
      </c>
      <c r="Z164" s="536">
        <f t="shared" si="10"/>
        <v>2008</v>
      </c>
      <c r="AA164" s="536">
        <f t="shared" si="10"/>
        <v>2009</v>
      </c>
      <c r="AB164" s="536">
        <f t="shared" si="10"/>
        <v>2010</v>
      </c>
      <c r="AC164" s="536">
        <f t="shared" si="10"/>
        <v>2011</v>
      </c>
      <c r="AD164" s="536">
        <f t="shared" si="10"/>
        <v>2012</v>
      </c>
      <c r="AE164" s="536">
        <f t="shared" si="10"/>
        <v>2013</v>
      </c>
      <c r="AF164" s="536">
        <f t="shared" si="10"/>
        <v>2014</v>
      </c>
      <c r="AG164" s="536">
        <f t="shared" si="10"/>
        <v>2015</v>
      </c>
      <c r="AH164" s="536">
        <f t="shared" si="10"/>
        <v>2016</v>
      </c>
    </row>
    <row r="165" spans="2:34" ht="13.5" customHeight="1">
      <c r="B165" s="528"/>
      <c r="D165" s="537" t="s">
        <v>596</v>
      </c>
      <c r="E165" s="538"/>
      <c r="F165" s="539"/>
      <c r="G165" s="540" t="s">
        <v>597</v>
      </c>
      <c r="H165" s="544">
        <v>356.22399999999999</v>
      </c>
      <c r="I165" s="544">
        <v>352.30399999999997</v>
      </c>
      <c r="J165" s="544">
        <v>342.99299999999999</v>
      </c>
      <c r="K165" s="544">
        <v>324.09700000000004</v>
      </c>
      <c r="L165" s="544">
        <v>321.096</v>
      </c>
      <c r="M165" s="544">
        <v>313.23500000000001</v>
      </c>
      <c r="N165" s="544">
        <v>308.83199999999999</v>
      </c>
      <c r="O165" s="544">
        <v>297.45800000000003</v>
      </c>
      <c r="P165" s="544">
        <v>295.33100000000002</v>
      </c>
      <c r="Q165" s="544">
        <v>277.77800000000002</v>
      </c>
      <c r="R165" s="544">
        <v>269.71100000000001</v>
      </c>
      <c r="S165" s="544">
        <v>258.166</v>
      </c>
      <c r="T165" s="544">
        <v>254.98500000000001</v>
      </c>
      <c r="U165" s="544">
        <v>240.86500000000001</v>
      </c>
      <c r="V165" s="544">
        <v>249.80500000000001</v>
      </c>
      <c r="W165" s="544">
        <v>248.21100000000001</v>
      </c>
      <c r="X165" s="544">
        <v>238.482</v>
      </c>
      <c r="Y165" s="544">
        <v>239.334</v>
      </c>
      <c r="Z165" s="544">
        <v>230.381</v>
      </c>
      <c r="AA165" s="544">
        <v>224.97199999999998</v>
      </c>
      <c r="AB165" s="544">
        <v>217.95500000000001</v>
      </c>
      <c r="AC165" s="544">
        <v>211.255</v>
      </c>
      <c r="AD165" s="544">
        <v>211.15899999999999</v>
      </c>
      <c r="AE165" s="544">
        <v>204.5</v>
      </c>
      <c r="AF165" s="544">
        <v>198.674046</v>
      </c>
      <c r="AG165" s="544">
        <v>198.16500000000002</v>
      </c>
      <c r="AH165" s="544">
        <v>188.79400000000001</v>
      </c>
    </row>
    <row r="166" spans="2:34" ht="13.5" customHeight="1">
      <c r="B166" s="528"/>
      <c r="D166" s="537" t="s">
        <v>598</v>
      </c>
      <c r="E166" s="538"/>
      <c r="F166" s="539"/>
      <c r="G166" s="540" t="s">
        <v>599</v>
      </c>
      <c r="H166" s="545">
        <v>1.25404</v>
      </c>
      <c r="I166" s="545">
        <v>1.1719999999999999</v>
      </c>
      <c r="J166" s="545">
        <v>1.1719999999999999</v>
      </c>
      <c r="K166" s="545">
        <v>1.10168</v>
      </c>
      <c r="L166" s="545">
        <v>0.97276000000000007</v>
      </c>
      <c r="M166" s="545">
        <v>1.1954400000000001</v>
      </c>
      <c r="N166" s="545">
        <v>1.1837200000000001</v>
      </c>
      <c r="O166" s="545">
        <v>1.26576</v>
      </c>
      <c r="P166" s="545">
        <v>1.25404</v>
      </c>
      <c r="Q166" s="545">
        <v>1.6408000000000003</v>
      </c>
      <c r="R166" s="545">
        <v>1.7111200000000002</v>
      </c>
      <c r="S166" s="545">
        <v>1.7814400000000001</v>
      </c>
      <c r="T166" s="545">
        <v>1.7111200000000002</v>
      </c>
      <c r="U166" s="545">
        <v>1.5353200000000002</v>
      </c>
      <c r="V166" s="545">
        <v>1.5236000000000001</v>
      </c>
      <c r="W166" s="545">
        <v>1.4415600000000002</v>
      </c>
      <c r="X166" s="545">
        <v>1.2774799999999999</v>
      </c>
      <c r="Y166" s="545">
        <v>1.3243600000000002</v>
      </c>
      <c r="Z166" s="545">
        <v>1.4650000000000001</v>
      </c>
      <c r="AA166" s="545">
        <v>1.7111200000000002</v>
      </c>
      <c r="AB166" s="545">
        <v>1.6876800000000001</v>
      </c>
      <c r="AC166" s="545">
        <v>1.6876800000000001</v>
      </c>
      <c r="AD166" s="545">
        <v>1.5704800000000001</v>
      </c>
      <c r="AE166" s="545">
        <v>1.5118800000000001</v>
      </c>
      <c r="AF166" s="545">
        <v>1.5001600000000002</v>
      </c>
      <c r="AG166" s="545">
        <v>1.48844</v>
      </c>
      <c r="AH166" s="545">
        <v>1.59392</v>
      </c>
    </row>
    <row r="167" spans="2:34" ht="13.5" customHeight="1">
      <c r="B167" s="528"/>
      <c r="E167" s="518"/>
      <c r="F167" s="518"/>
      <c r="G167" s="531"/>
      <c r="H167" s="518"/>
      <c r="I167" s="616"/>
      <c r="J167" s="616"/>
      <c r="K167" s="616"/>
      <c r="L167" s="616"/>
      <c r="M167" s="616"/>
      <c r="N167" s="616"/>
      <c r="O167" s="616"/>
      <c r="P167" s="616"/>
      <c r="Q167" s="616"/>
      <c r="R167" s="616"/>
      <c r="S167" s="616"/>
      <c r="T167" s="616"/>
      <c r="U167" s="616"/>
      <c r="V167" s="616"/>
      <c r="W167" s="616"/>
      <c r="X167" s="616"/>
      <c r="Y167" s="616"/>
      <c r="Z167" s="616"/>
      <c r="AA167" s="616"/>
      <c r="AB167" s="616"/>
      <c r="AC167" s="616"/>
      <c r="AD167" s="616"/>
    </row>
    <row r="168" spans="2:34" ht="13.5" customHeight="1">
      <c r="B168" s="528" t="s">
        <v>533</v>
      </c>
      <c r="C168" s="529">
        <f>C163+2</f>
        <v>51</v>
      </c>
      <c r="D168" s="615" t="s">
        <v>635</v>
      </c>
      <c r="F168" s="531"/>
      <c r="H168" s="518"/>
      <c r="I168" s="518"/>
      <c r="J168" s="518"/>
      <c r="K168" s="518"/>
      <c r="L168" s="518"/>
      <c r="M168" s="518"/>
      <c r="N168" s="518"/>
      <c r="O168" s="518"/>
      <c r="P168" s="518"/>
      <c r="Q168" s="518"/>
      <c r="R168" s="518"/>
      <c r="S168" s="518"/>
      <c r="T168" s="518"/>
      <c r="U168" s="518"/>
      <c r="V168" s="518"/>
      <c r="W168" s="518"/>
      <c r="X168" s="518"/>
      <c r="Y168" s="518"/>
      <c r="Z168" s="518"/>
      <c r="AA168" s="518"/>
      <c r="AB168" s="518"/>
      <c r="AC168" s="518"/>
      <c r="AD168" s="518"/>
    </row>
    <row r="169" spans="2:34" ht="13.5" customHeight="1">
      <c r="D169" s="532" t="s">
        <v>551</v>
      </c>
      <c r="E169" s="533"/>
      <c r="F169" s="533"/>
      <c r="G169" s="534"/>
      <c r="H169" s="536">
        <v>1990</v>
      </c>
      <c r="I169" s="536">
        <f t="shared" ref="I169:AH169" si="11">H169+1</f>
        <v>1991</v>
      </c>
      <c r="J169" s="536">
        <f t="shared" si="11"/>
        <v>1992</v>
      </c>
      <c r="K169" s="536">
        <f t="shared" si="11"/>
        <v>1993</v>
      </c>
      <c r="L169" s="536">
        <f t="shared" si="11"/>
        <v>1994</v>
      </c>
      <c r="M169" s="536">
        <f t="shared" si="11"/>
        <v>1995</v>
      </c>
      <c r="N169" s="536">
        <f t="shared" si="11"/>
        <v>1996</v>
      </c>
      <c r="O169" s="536">
        <f t="shared" si="11"/>
        <v>1997</v>
      </c>
      <c r="P169" s="536">
        <f t="shared" si="11"/>
        <v>1998</v>
      </c>
      <c r="Q169" s="536">
        <f t="shared" si="11"/>
        <v>1999</v>
      </c>
      <c r="R169" s="536">
        <f t="shared" si="11"/>
        <v>2000</v>
      </c>
      <c r="S169" s="536">
        <f t="shared" si="11"/>
        <v>2001</v>
      </c>
      <c r="T169" s="536">
        <f t="shared" si="11"/>
        <v>2002</v>
      </c>
      <c r="U169" s="536">
        <f t="shared" si="11"/>
        <v>2003</v>
      </c>
      <c r="V169" s="536">
        <f t="shared" si="11"/>
        <v>2004</v>
      </c>
      <c r="W169" s="536">
        <f t="shared" si="11"/>
        <v>2005</v>
      </c>
      <c r="X169" s="536">
        <f t="shared" si="11"/>
        <v>2006</v>
      </c>
      <c r="Y169" s="536">
        <f t="shared" si="11"/>
        <v>2007</v>
      </c>
      <c r="Z169" s="536">
        <f t="shared" si="11"/>
        <v>2008</v>
      </c>
      <c r="AA169" s="536">
        <f t="shared" si="11"/>
        <v>2009</v>
      </c>
      <c r="AB169" s="536">
        <f t="shared" si="11"/>
        <v>2010</v>
      </c>
      <c r="AC169" s="536">
        <f t="shared" si="11"/>
        <v>2011</v>
      </c>
      <c r="AD169" s="536">
        <f t="shared" si="11"/>
        <v>2012</v>
      </c>
      <c r="AE169" s="536">
        <f t="shared" si="11"/>
        <v>2013</v>
      </c>
      <c r="AF169" s="536">
        <f t="shared" si="11"/>
        <v>2014</v>
      </c>
      <c r="AG169" s="536">
        <f t="shared" si="11"/>
        <v>2015</v>
      </c>
      <c r="AH169" s="536">
        <f t="shared" si="11"/>
        <v>2016</v>
      </c>
    </row>
    <row r="170" spans="2:34" ht="13.5" customHeight="1">
      <c r="D170" s="541" t="s">
        <v>562</v>
      </c>
      <c r="E170" s="542"/>
      <c r="F170" s="542"/>
      <c r="G170" s="543"/>
      <c r="H170" s="544">
        <v>133.477</v>
      </c>
      <c r="I170" s="544">
        <v>147.86699999999999</v>
      </c>
      <c r="J170" s="544">
        <v>151.72499999999999</v>
      </c>
      <c r="K170" s="544">
        <v>171.96799999999999</v>
      </c>
      <c r="L170" s="544">
        <v>196.50200000000001</v>
      </c>
      <c r="M170" s="544">
        <v>208.309</v>
      </c>
      <c r="N170" s="544">
        <v>224.15299999999999</v>
      </c>
      <c r="O170" s="544">
        <v>225.578</v>
      </c>
      <c r="P170" s="544">
        <v>207.60499999999999</v>
      </c>
      <c r="Q170" s="544">
        <v>186.39500000000001</v>
      </c>
      <c r="R170" s="544">
        <v>203.87299999999999</v>
      </c>
      <c r="S170" s="544">
        <v>177.744</v>
      </c>
      <c r="T170" s="544">
        <v>180.92949999999999</v>
      </c>
      <c r="U170" s="544">
        <v>180.27</v>
      </c>
      <c r="V170" s="544">
        <v>206.251</v>
      </c>
      <c r="W170" s="544">
        <v>195.03700000000001</v>
      </c>
      <c r="X170" s="544">
        <v>172.45699999999999</v>
      </c>
      <c r="Y170" s="544">
        <v>188.709</v>
      </c>
      <c r="Z170" s="544">
        <v>189.03100000000001</v>
      </c>
      <c r="AA170" s="544">
        <v>163.435</v>
      </c>
      <c r="AB170" s="544">
        <v>154.11600000000001</v>
      </c>
      <c r="AC170" s="544">
        <v>149.31100000000001</v>
      </c>
      <c r="AD170" s="544">
        <v>141.19</v>
      </c>
      <c r="AE170" s="544">
        <v>142.03</v>
      </c>
      <c r="AF170" s="544">
        <v>156.833</v>
      </c>
      <c r="AG170" s="544">
        <v>161.49799999999999</v>
      </c>
      <c r="AH170" s="544">
        <v>161.49799999999999</v>
      </c>
    </row>
    <row r="171" spans="2:34" ht="13.5" customHeight="1">
      <c r="D171" s="541" t="s">
        <v>600</v>
      </c>
      <c r="E171" s="542"/>
      <c r="F171" s="542"/>
      <c r="G171" s="543"/>
      <c r="H171" s="544">
        <v>1601.701</v>
      </c>
      <c r="I171" s="544">
        <v>1648.6220000000001</v>
      </c>
      <c r="J171" s="544">
        <v>1571.4929999999999</v>
      </c>
      <c r="K171" s="544">
        <v>1532.6309999999999</v>
      </c>
      <c r="L171" s="544">
        <v>1582.145</v>
      </c>
      <c r="M171" s="544">
        <v>1625.451</v>
      </c>
      <c r="N171" s="544">
        <v>1648.5650000000001</v>
      </c>
      <c r="O171" s="544">
        <v>2052.63</v>
      </c>
      <c r="P171" s="544">
        <v>1574.71</v>
      </c>
      <c r="Q171" s="544">
        <v>1561.7639999999999</v>
      </c>
      <c r="R171" s="544">
        <v>1728.386</v>
      </c>
      <c r="S171" s="544">
        <v>1494.2909999999999</v>
      </c>
      <c r="T171" s="544">
        <v>1629.4698000000001</v>
      </c>
      <c r="U171" s="544">
        <v>1612.6849999999999</v>
      </c>
      <c r="V171" s="544">
        <v>1324.078</v>
      </c>
      <c r="W171" s="544">
        <v>1324.115</v>
      </c>
      <c r="X171" s="544">
        <v>1224.3389999999999</v>
      </c>
      <c r="Y171" s="544">
        <v>1126.2692959999999</v>
      </c>
      <c r="Z171" s="544">
        <v>1046.173945</v>
      </c>
      <c r="AA171" s="544">
        <v>945.87975499999993</v>
      </c>
      <c r="AB171" s="544">
        <v>1006.517481</v>
      </c>
      <c r="AC171" s="544">
        <v>968.61691099999996</v>
      </c>
      <c r="AD171" s="544">
        <v>1006.2159999999999</v>
      </c>
      <c r="AE171" s="544">
        <v>993.697</v>
      </c>
      <c r="AF171" s="544">
        <v>983.63326699999993</v>
      </c>
      <c r="AG171" s="544">
        <v>979.68100000000004</v>
      </c>
      <c r="AH171" s="544">
        <v>1009.9930000000001</v>
      </c>
    </row>
    <row r="172" spans="2:34" ht="13.5" customHeight="1">
      <c r="D172" s="541" t="s">
        <v>601</v>
      </c>
      <c r="E172" s="542"/>
      <c r="F172" s="542"/>
      <c r="G172" s="543"/>
      <c r="H172" s="544">
        <v>525.93599999999992</v>
      </c>
      <c r="I172" s="544">
        <v>483.41899999999998</v>
      </c>
      <c r="J172" s="544">
        <v>349.89299999999997</v>
      </c>
      <c r="K172" s="544">
        <v>278.16800000000001</v>
      </c>
      <c r="L172" s="544">
        <v>251.40100000000001</v>
      </c>
      <c r="M172" s="544">
        <v>214.953</v>
      </c>
      <c r="N172" s="544">
        <v>188.524</v>
      </c>
      <c r="O172" s="544">
        <v>179.32499999999999</v>
      </c>
      <c r="P172" s="544">
        <v>157.69300000000001</v>
      </c>
      <c r="Q172" s="544">
        <v>163.833</v>
      </c>
      <c r="R172" s="544">
        <v>151.96799999999999</v>
      </c>
      <c r="S172" s="544">
        <v>129.26500000000001</v>
      </c>
      <c r="T172" s="544">
        <v>99.043099999999995</v>
      </c>
      <c r="U172" s="544">
        <v>79.201999999999998</v>
      </c>
      <c r="V172" s="544">
        <v>59.054000000000002</v>
      </c>
      <c r="W172" s="544">
        <v>62.823999999999998</v>
      </c>
      <c r="X172" s="544">
        <v>40.598000000000006</v>
      </c>
      <c r="Y172" s="544">
        <v>42.197000000000003</v>
      </c>
      <c r="Z172" s="544">
        <v>25.033000000000001</v>
      </c>
      <c r="AA172" s="544">
        <v>19.66</v>
      </c>
      <c r="AB172" s="544">
        <v>18.038</v>
      </c>
      <c r="AC172" s="544">
        <v>15.5</v>
      </c>
      <c r="AD172" s="544">
        <v>15.552</v>
      </c>
      <c r="AE172" s="544">
        <v>14.22</v>
      </c>
      <c r="AF172" s="544">
        <v>11.938000000000001</v>
      </c>
      <c r="AG172" s="545">
        <v>8.8420000000000005</v>
      </c>
      <c r="AH172" s="545">
        <v>6.3029999999999999</v>
      </c>
    </row>
    <row r="173" spans="2:34" ht="13.5" customHeight="1">
      <c r="D173" s="541" t="s">
        <v>602</v>
      </c>
      <c r="E173" s="542"/>
      <c r="F173" s="542"/>
      <c r="G173" s="543"/>
      <c r="H173" s="544">
        <v>2446.4380000000001</v>
      </c>
      <c r="I173" s="544">
        <v>2622.2640000000001</v>
      </c>
      <c r="J173" s="544">
        <v>2751.3190000000004</v>
      </c>
      <c r="K173" s="544">
        <v>2785.9070000000002</v>
      </c>
      <c r="L173" s="544">
        <v>2848.2559999999999</v>
      </c>
      <c r="M173" s="544">
        <v>3001.7809999999999</v>
      </c>
      <c r="N173" s="544">
        <v>3285.9349999999999</v>
      </c>
      <c r="O173" s="544">
        <v>3257.2959999999998</v>
      </c>
      <c r="P173" s="544">
        <v>3126.3589999999999</v>
      </c>
      <c r="Q173" s="544">
        <v>3126.1419999999998</v>
      </c>
      <c r="R173" s="544">
        <v>3054.7169999999996</v>
      </c>
      <c r="S173" s="544">
        <v>3156.1880000000001</v>
      </c>
      <c r="T173" s="544">
        <v>3105.7948000000001</v>
      </c>
      <c r="U173" s="544">
        <v>3009.6950000000002</v>
      </c>
      <c r="V173" s="544">
        <v>2862.5160000000001</v>
      </c>
      <c r="W173" s="544">
        <v>2872.6120000000001</v>
      </c>
      <c r="X173" s="544">
        <v>2888.8969999999999</v>
      </c>
      <c r="Y173" s="544">
        <v>2791.6367499999997</v>
      </c>
      <c r="Z173" s="544">
        <v>2592.4421499999999</v>
      </c>
      <c r="AA173" s="544">
        <v>2420.1655000000001</v>
      </c>
      <c r="AB173" s="544">
        <v>2481.8106799999996</v>
      </c>
      <c r="AC173" s="544">
        <v>2459.7660999999998</v>
      </c>
      <c r="AD173" s="544">
        <v>2516.9589999999998</v>
      </c>
      <c r="AE173" s="544">
        <v>2487.0860000000002</v>
      </c>
      <c r="AF173" s="544">
        <v>2482.4110000000001</v>
      </c>
      <c r="AG173" s="544">
        <v>2386.3849999999998</v>
      </c>
      <c r="AH173" s="544">
        <v>2361.114</v>
      </c>
    </row>
  </sheetData>
  <phoneticPr fontId="3"/>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AH41"/>
  <sheetViews>
    <sheetView showGridLines="0" zoomScaleNormal="100" workbookViewId="0">
      <pane xSplit="7" ySplit="3" topLeftCell="H4" activePane="bottomRight" state="frozen"/>
      <selection pane="topRight" activeCell="H1" sqref="H1"/>
      <selection pane="bottomLeft" activeCell="A4" sqref="A4"/>
      <selection pane="bottomRight" activeCell="N29" sqref="N29"/>
    </sheetView>
  </sheetViews>
  <sheetFormatPr defaultColWidth="18.7109375" defaultRowHeight="12.75" customHeight="1"/>
  <cols>
    <col min="1" max="3" width="3.5703125" style="10" customWidth="1"/>
    <col min="4" max="4" width="6.85546875" style="10" customWidth="1"/>
    <col min="5" max="5" width="14.42578125" style="10" customWidth="1"/>
    <col min="6" max="6" width="22.42578125" style="10" customWidth="1"/>
    <col min="7" max="7" width="12.140625" style="10" customWidth="1"/>
    <col min="8" max="8" width="8.85546875" style="10" bestFit="1" customWidth="1"/>
    <col min="9" max="12" width="8.85546875" style="10" customWidth="1"/>
    <col min="13" max="13" width="8.85546875" style="10" bestFit="1" customWidth="1"/>
    <col min="14" max="17" width="8.85546875" style="10" customWidth="1"/>
    <col min="18" max="18" width="8.85546875" style="10" bestFit="1" customWidth="1"/>
    <col min="19" max="22" width="8.85546875" style="10" customWidth="1"/>
    <col min="23" max="23" width="8.85546875" style="10" bestFit="1" customWidth="1"/>
    <col min="24" max="24" width="8.85546875" style="10" customWidth="1"/>
    <col min="25" max="33" width="8.85546875" style="10" bestFit="1" customWidth="1"/>
    <col min="34" max="34" width="8.85546875" style="10" customWidth="1"/>
    <col min="35" max="16384" width="18.7109375" style="10"/>
  </cols>
  <sheetData>
    <row r="1" spans="2:34" s="208" customFormat="1" ht="14.25">
      <c r="C1" s="211"/>
      <c r="G1" s="209"/>
    </row>
    <row r="2" spans="2:34" s="208" customFormat="1" ht="15">
      <c r="B2" s="455" t="s">
        <v>422</v>
      </c>
      <c r="C2" s="454">
        <v>59</v>
      </c>
      <c r="D2" s="636" t="s">
        <v>639</v>
      </c>
      <c r="G2" s="209"/>
    </row>
    <row r="3" spans="2:34" s="209" customFormat="1" ht="18" customHeight="1">
      <c r="D3" s="210" t="s">
        <v>111</v>
      </c>
      <c r="E3" s="768" t="s">
        <v>110</v>
      </c>
      <c r="F3" s="769"/>
      <c r="G3" s="210" t="s">
        <v>109</v>
      </c>
      <c r="H3" s="210">
        <v>1990</v>
      </c>
      <c r="I3" s="210">
        <f t="shared" ref="I3:AH3" si="0">H3+1</f>
        <v>1991</v>
      </c>
      <c r="J3" s="210">
        <f t="shared" si="0"/>
        <v>1992</v>
      </c>
      <c r="K3" s="210">
        <f t="shared" si="0"/>
        <v>1993</v>
      </c>
      <c r="L3" s="210">
        <f t="shared" si="0"/>
        <v>1994</v>
      </c>
      <c r="M3" s="210">
        <f t="shared" si="0"/>
        <v>1995</v>
      </c>
      <c r="N3" s="210">
        <f t="shared" si="0"/>
        <v>1996</v>
      </c>
      <c r="O3" s="210">
        <f t="shared" si="0"/>
        <v>1997</v>
      </c>
      <c r="P3" s="210">
        <f t="shared" si="0"/>
        <v>1998</v>
      </c>
      <c r="Q3" s="210">
        <f t="shared" si="0"/>
        <v>1999</v>
      </c>
      <c r="R3" s="210">
        <f t="shared" si="0"/>
        <v>2000</v>
      </c>
      <c r="S3" s="210">
        <f t="shared" si="0"/>
        <v>2001</v>
      </c>
      <c r="T3" s="210">
        <f t="shared" si="0"/>
        <v>2002</v>
      </c>
      <c r="U3" s="210">
        <f t="shared" si="0"/>
        <v>2003</v>
      </c>
      <c r="V3" s="210">
        <f t="shared" si="0"/>
        <v>2004</v>
      </c>
      <c r="W3" s="210">
        <f t="shared" si="0"/>
        <v>2005</v>
      </c>
      <c r="X3" s="210">
        <f t="shared" si="0"/>
        <v>2006</v>
      </c>
      <c r="Y3" s="210">
        <f t="shared" si="0"/>
        <v>2007</v>
      </c>
      <c r="Z3" s="210">
        <f t="shared" si="0"/>
        <v>2008</v>
      </c>
      <c r="AA3" s="210">
        <f t="shared" si="0"/>
        <v>2009</v>
      </c>
      <c r="AB3" s="210">
        <f t="shared" si="0"/>
        <v>2010</v>
      </c>
      <c r="AC3" s="210">
        <f t="shared" si="0"/>
        <v>2011</v>
      </c>
      <c r="AD3" s="210">
        <f t="shared" si="0"/>
        <v>2012</v>
      </c>
      <c r="AE3" s="210">
        <f t="shared" si="0"/>
        <v>2013</v>
      </c>
      <c r="AF3" s="210">
        <f t="shared" si="0"/>
        <v>2014</v>
      </c>
      <c r="AG3" s="210">
        <f t="shared" si="0"/>
        <v>2015</v>
      </c>
      <c r="AH3" s="210">
        <f t="shared" si="0"/>
        <v>2016</v>
      </c>
    </row>
    <row r="4" spans="2:34" s="208" customFormat="1" ht="18" customHeight="1">
      <c r="D4" s="770" t="s">
        <v>235</v>
      </c>
      <c r="E4" s="772" t="s">
        <v>230</v>
      </c>
      <c r="F4" s="416" t="s">
        <v>229</v>
      </c>
      <c r="G4" s="382" t="s">
        <v>103</v>
      </c>
      <c r="H4" s="398">
        <v>6678.5783160819501</v>
      </c>
      <c r="I4" s="398">
        <v>6874.3776547025627</v>
      </c>
      <c r="J4" s="398">
        <v>6891.8021690518553</v>
      </c>
      <c r="K4" s="398">
        <v>6837.294227487796</v>
      </c>
      <c r="L4" s="398">
        <v>6924.4562741789978</v>
      </c>
      <c r="M4" s="398">
        <v>7292.1884327379839</v>
      </c>
      <c r="N4" s="398">
        <v>7604.1860650318495</v>
      </c>
      <c r="O4" s="398">
        <v>8031.8580014417003</v>
      </c>
      <c r="P4" s="398">
        <v>8580.1240465387</v>
      </c>
      <c r="Q4" s="398">
        <v>8689.8130374066095</v>
      </c>
      <c r="R4" s="398">
        <v>9330.3960764855929</v>
      </c>
      <c r="S4" s="398">
        <v>9717.2731245578398</v>
      </c>
      <c r="T4" s="398">
        <v>10137.522205430849</v>
      </c>
      <c r="U4" s="398">
        <v>10291.925989584974</v>
      </c>
      <c r="V4" s="398">
        <v>9347.1232708279822</v>
      </c>
      <c r="W4" s="398">
        <v>8234.8502971992202</v>
      </c>
      <c r="X4" s="398">
        <v>7132.1227842388043</v>
      </c>
      <c r="Y4" s="398">
        <v>7130.1012769726958</v>
      </c>
      <c r="Z4" s="398">
        <v>7601.4346339765571</v>
      </c>
      <c r="AA4" s="398">
        <v>6630.7342322344375</v>
      </c>
      <c r="AB4" s="398">
        <v>6199.4833897674835</v>
      </c>
      <c r="AC4" s="398">
        <v>6289.3335302205141</v>
      </c>
      <c r="AD4" s="398">
        <v>7180.8075622119186</v>
      </c>
      <c r="AE4" s="398">
        <v>7093.6420956811826</v>
      </c>
      <c r="AF4" s="398">
        <v>6499.110277359061</v>
      </c>
      <c r="AG4" s="398">
        <v>6341.5530634109018</v>
      </c>
      <c r="AH4" s="398">
        <v>6381.7667723164604</v>
      </c>
    </row>
    <row r="5" spans="2:34" s="208" customFormat="1" ht="18" customHeight="1">
      <c r="D5" s="770"/>
      <c r="E5" s="773"/>
      <c r="F5" s="416" t="s">
        <v>228</v>
      </c>
      <c r="G5" s="382" t="s">
        <v>103</v>
      </c>
      <c r="H5" s="398" t="s">
        <v>530</v>
      </c>
      <c r="I5" s="398" t="s">
        <v>530</v>
      </c>
      <c r="J5" s="398" t="s">
        <v>530</v>
      </c>
      <c r="K5" s="398" t="s">
        <v>530</v>
      </c>
      <c r="L5" s="398" t="s">
        <v>530</v>
      </c>
      <c r="M5" s="398" t="s">
        <v>530</v>
      </c>
      <c r="N5" s="398" t="s">
        <v>530</v>
      </c>
      <c r="O5" s="398">
        <v>0.1258664814814815</v>
      </c>
      <c r="P5" s="398">
        <v>0.24066777777777779</v>
      </c>
      <c r="Q5" s="398">
        <v>0.23236888888888896</v>
      </c>
      <c r="R5" s="399">
        <v>0.61550092592592598</v>
      </c>
      <c r="S5" s="400">
        <v>0.81467425925925929</v>
      </c>
      <c r="T5" s="400">
        <v>6.0913844444444454</v>
      </c>
      <c r="U5" s="400">
        <v>10.072084814814815</v>
      </c>
      <c r="V5" s="400">
        <v>8.2753753703703712</v>
      </c>
      <c r="W5" s="400">
        <v>6.4205737037037052</v>
      </c>
      <c r="X5" s="400">
        <v>9.9628124326837657</v>
      </c>
      <c r="Y5" s="400">
        <v>5.2656413137208302</v>
      </c>
      <c r="Z5" s="400">
        <v>3.5187252036414107</v>
      </c>
      <c r="AA5" s="400">
        <v>4.6418378106738576</v>
      </c>
      <c r="AB5" s="400">
        <v>5.7707903977857589</v>
      </c>
      <c r="AC5" s="400">
        <v>4.5980225477840406</v>
      </c>
      <c r="AD5" s="400">
        <v>5.5251765332941183</v>
      </c>
      <c r="AE5" s="400">
        <v>4.5070000537903026</v>
      </c>
      <c r="AF5" s="400">
        <v>5.0113822036414311</v>
      </c>
      <c r="AG5" s="400">
        <v>6.069083534167258</v>
      </c>
      <c r="AH5" s="400">
        <v>4.4559464726819771</v>
      </c>
    </row>
    <row r="6" spans="2:34" s="208" customFormat="1" ht="34.5" customHeight="1">
      <c r="D6" s="770"/>
      <c r="E6" s="773"/>
      <c r="F6" s="417" t="s">
        <v>227</v>
      </c>
      <c r="G6" s="382" t="s">
        <v>103</v>
      </c>
      <c r="H6" s="398" t="s">
        <v>530</v>
      </c>
      <c r="I6" s="398" t="s">
        <v>530</v>
      </c>
      <c r="J6" s="398" t="s">
        <v>530</v>
      </c>
      <c r="K6" s="398" t="s">
        <v>530</v>
      </c>
      <c r="L6" s="398" t="s">
        <v>530</v>
      </c>
      <c r="M6" s="398" t="s">
        <v>530</v>
      </c>
      <c r="N6" s="398" t="s">
        <v>530</v>
      </c>
      <c r="O6" s="398" t="s">
        <v>530</v>
      </c>
      <c r="P6" s="398" t="s">
        <v>530</v>
      </c>
      <c r="Q6" s="398" t="s">
        <v>530</v>
      </c>
      <c r="R6" s="398">
        <v>15.01149112987035</v>
      </c>
      <c r="S6" s="398">
        <v>71.456041760008077</v>
      </c>
      <c r="T6" s="398">
        <v>126.87319217023521</v>
      </c>
      <c r="U6" s="398">
        <v>168.75121992506479</v>
      </c>
      <c r="V6" s="398">
        <v>191.25625814053649</v>
      </c>
      <c r="W6" s="398">
        <v>240.43442057486968</v>
      </c>
      <c r="X6" s="398">
        <v>213.96675562356765</v>
      </c>
      <c r="Y6" s="398">
        <v>195.44756690590955</v>
      </c>
      <c r="Z6" s="398">
        <v>194.14607975148317</v>
      </c>
      <c r="AA6" s="398">
        <v>205.32746139610609</v>
      </c>
      <c r="AB6" s="398">
        <v>242.22452877193498</v>
      </c>
      <c r="AC6" s="398">
        <v>231.83942692780877</v>
      </c>
      <c r="AD6" s="398">
        <v>234.76320795073349</v>
      </c>
      <c r="AE6" s="398" t="s">
        <v>530</v>
      </c>
      <c r="AF6" s="398">
        <v>23.795737214405889</v>
      </c>
      <c r="AG6" s="398">
        <v>39.682307714089241</v>
      </c>
      <c r="AH6" s="398">
        <v>35.24814220146461</v>
      </c>
    </row>
    <row r="7" spans="2:34" s="208" customFormat="1" ht="18" customHeight="1">
      <c r="D7" s="770"/>
      <c r="E7" s="772" t="s">
        <v>234</v>
      </c>
      <c r="F7" s="416" t="s">
        <v>224</v>
      </c>
      <c r="G7" s="382" t="s">
        <v>103</v>
      </c>
      <c r="H7" s="398" t="s">
        <v>530</v>
      </c>
      <c r="I7" s="398" t="s">
        <v>530</v>
      </c>
      <c r="J7" s="398" t="s">
        <v>530</v>
      </c>
      <c r="K7" s="398" t="s">
        <v>530</v>
      </c>
      <c r="L7" s="398" t="s">
        <v>530</v>
      </c>
      <c r="M7" s="398" t="s">
        <v>530</v>
      </c>
      <c r="N7" s="398" t="s">
        <v>530</v>
      </c>
      <c r="O7" s="398">
        <v>77.000000000000014</v>
      </c>
      <c r="P7" s="398">
        <v>77.000000000000014</v>
      </c>
      <c r="Q7" s="398">
        <v>169.13312392301265</v>
      </c>
      <c r="R7" s="398">
        <v>310.04513716524355</v>
      </c>
      <c r="S7" s="398">
        <v>485.41825647275607</v>
      </c>
      <c r="T7" s="398">
        <v>463.97453975239102</v>
      </c>
      <c r="U7" s="398">
        <v>597.52824076449087</v>
      </c>
      <c r="V7" s="398">
        <v>672.13162881788026</v>
      </c>
      <c r="W7" s="398">
        <v>636.9251129517221</v>
      </c>
      <c r="X7" s="398">
        <v>501.57392178395827</v>
      </c>
      <c r="Y7" s="398">
        <v>510.2378853312548</v>
      </c>
      <c r="Z7" s="398">
        <v>379.10265507675803</v>
      </c>
      <c r="AA7" s="398">
        <v>445.94060574741002</v>
      </c>
      <c r="AB7" s="398">
        <v>547.07188208493892</v>
      </c>
      <c r="AC7" s="398">
        <v>486.66025910113297</v>
      </c>
      <c r="AD7" s="398">
        <v>536.38365120129845</v>
      </c>
      <c r="AE7" s="398">
        <v>472.66767411949809</v>
      </c>
      <c r="AF7" s="398">
        <v>578.73502544617793</v>
      </c>
      <c r="AG7" s="398">
        <v>560.52180815740462</v>
      </c>
      <c r="AH7" s="398">
        <v>585.66425237283659</v>
      </c>
    </row>
    <row r="8" spans="2:34" s="208" customFormat="1" ht="18" customHeight="1">
      <c r="D8" s="770"/>
      <c r="E8" s="772"/>
      <c r="F8" s="416" t="s">
        <v>223</v>
      </c>
      <c r="G8" s="382" t="s">
        <v>103</v>
      </c>
      <c r="H8" s="398">
        <v>118.85419681841012</v>
      </c>
      <c r="I8" s="398">
        <v>117.07948468441471</v>
      </c>
      <c r="J8" s="398">
        <v>91.276631377246773</v>
      </c>
      <c r="K8" s="398">
        <v>77.171888729842436</v>
      </c>
      <c r="L8" s="398">
        <v>61.403928886247883</v>
      </c>
      <c r="M8" s="398">
        <v>63.046636955091401</v>
      </c>
      <c r="N8" s="398">
        <v>65.155756248240451</v>
      </c>
      <c r="O8" s="398">
        <v>74.858327308938357</v>
      </c>
      <c r="P8" s="398">
        <v>54.962017260899174</v>
      </c>
      <c r="Q8" s="398">
        <v>58.643245272459616</v>
      </c>
      <c r="R8" s="398">
        <v>51.266092122476024</v>
      </c>
      <c r="S8" s="398">
        <v>51.119534493559243</v>
      </c>
      <c r="T8" s="398">
        <v>44.317948152677218</v>
      </c>
      <c r="U8" s="398">
        <v>33.800689515853662</v>
      </c>
      <c r="V8" s="398">
        <v>18.408159745609499</v>
      </c>
      <c r="W8" s="398">
        <v>16.587010019493292</v>
      </c>
      <c r="X8" s="398">
        <v>13.208649338425545</v>
      </c>
      <c r="Y8" s="398">
        <v>13.14926509553608</v>
      </c>
      <c r="Z8" s="400">
        <v>3.2948593463416227</v>
      </c>
      <c r="AA8" s="400">
        <v>1.6506578015649271</v>
      </c>
      <c r="AB8" s="400">
        <v>1.6712544565670915</v>
      </c>
      <c r="AC8" s="400">
        <v>1.6568242054549456</v>
      </c>
      <c r="AD8" s="398" t="s">
        <v>530</v>
      </c>
      <c r="AE8" s="398" t="s">
        <v>530</v>
      </c>
      <c r="AF8" s="398" t="s">
        <v>530</v>
      </c>
      <c r="AG8" s="398" t="s">
        <v>530</v>
      </c>
      <c r="AH8" s="398" t="s">
        <v>530</v>
      </c>
    </row>
    <row r="9" spans="2:34" s="208" customFormat="1" ht="18" customHeight="1">
      <c r="D9" s="770"/>
      <c r="E9" s="772"/>
      <c r="F9" s="417" t="s">
        <v>222</v>
      </c>
      <c r="G9" s="382" t="s">
        <v>103</v>
      </c>
      <c r="H9" s="398">
        <v>13.695733333333335</v>
      </c>
      <c r="I9" s="398">
        <v>11.490966666666669</v>
      </c>
      <c r="J9" s="398">
        <v>22.445205328211717</v>
      </c>
      <c r="K9" s="398">
        <v>29.705044412635154</v>
      </c>
      <c r="L9" s="398">
        <v>47.39975851697794</v>
      </c>
      <c r="M9" s="398">
        <v>64.498321150349312</v>
      </c>
      <c r="N9" s="398">
        <v>85.107007234804712</v>
      </c>
      <c r="O9" s="398">
        <v>92.910385308371033</v>
      </c>
      <c r="P9" s="398">
        <v>90.186676576123986</v>
      </c>
      <c r="Q9" s="398">
        <v>91.640676409865364</v>
      </c>
      <c r="R9" s="398">
        <v>89.222619203663271</v>
      </c>
      <c r="S9" s="398">
        <v>112.33773231226606</v>
      </c>
      <c r="T9" s="398">
        <v>118.98701032314524</v>
      </c>
      <c r="U9" s="398">
        <v>101.62736670551493</v>
      </c>
      <c r="V9" s="398">
        <v>77.224050774221197</v>
      </c>
      <c r="W9" s="398">
        <v>66.545007880117225</v>
      </c>
      <c r="X9" s="398">
        <v>68.994833692078572</v>
      </c>
      <c r="Y9" s="398">
        <v>62.519282372448487</v>
      </c>
      <c r="Z9" s="398">
        <v>66.046192456477613</v>
      </c>
      <c r="AA9" s="398">
        <v>67.491982980738229</v>
      </c>
      <c r="AB9" s="398">
        <v>72.690796378718801</v>
      </c>
      <c r="AC9" s="398">
        <v>72.318095365832576</v>
      </c>
      <c r="AD9" s="398">
        <v>84.369803871285029</v>
      </c>
      <c r="AE9" s="398">
        <v>81.673770043195773</v>
      </c>
      <c r="AF9" s="398">
        <v>65.44428481194592</v>
      </c>
      <c r="AG9" s="398">
        <v>68.299345287502632</v>
      </c>
      <c r="AH9" s="398">
        <v>63.339943236880075</v>
      </c>
    </row>
    <row r="10" spans="2:34" s="85" customFormat="1" ht="18" customHeight="1">
      <c r="D10" s="770"/>
      <c r="E10" s="772"/>
      <c r="F10" s="416" t="s">
        <v>221</v>
      </c>
      <c r="G10" s="382" t="s">
        <v>103</v>
      </c>
      <c r="H10" s="398" t="s">
        <v>530</v>
      </c>
      <c r="I10" s="398" t="s">
        <v>530</v>
      </c>
      <c r="J10" s="398">
        <v>43.055014800588111</v>
      </c>
      <c r="K10" s="398">
        <v>51.740646821686738</v>
      </c>
      <c r="L10" s="398">
        <v>59.274646417625611</v>
      </c>
      <c r="M10" s="398">
        <v>55.537912555029187</v>
      </c>
      <c r="N10" s="398">
        <v>56.864504603966637</v>
      </c>
      <c r="O10" s="398">
        <v>56.360991910608149</v>
      </c>
      <c r="P10" s="398">
        <v>72.152443569025777</v>
      </c>
      <c r="Q10" s="398">
        <v>71.93258705381821</v>
      </c>
      <c r="R10" s="398">
        <v>113.71671045294789</v>
      </c>
      <c r="S10" s="398">
        <v>214.35318499052715</v>
      </c>
      <c r="T10" s="398">
        <v>294.23704094453922</v>
      </c>
      <c r="U10" s="398">
        <v>360.05847418425583</v>
      </c>
      <c r="V10" s="398">
        <v>626.5847246016541</v>
      </c>
      <c r="W10" s="398">
        <v>998.38706357556453</v>
      </c>
      <c r="X10" s="398">
        <v>1349.8939293255721</v>
      </c>
      <c r="Y10" s="398">
        <v>1606.0700652059722</v>
      </c>
      <c r="Z10" s="398">
        <v>1614.0245087907035</v>
      </c>
      <c r="AA10" s="398">
        <v>1662.504213404477</v>
      </c>
      <c r="AB10" s="398">
        <v>1726.315339162081</v>
      </c>
      <c r="AC10" s="398">
        <v>1746.4817676066596</v>
      </c>
      <c r="AD10" s="398">
        <v>1771.2010293226001</v>
      </c>
      <c r="AE10" s="398">
        <v>1850.8562241223124</v>
      </c>
      <c r="AF10" s="398">
        <v>1903.1068710920995</v>
      </c>
      <c r="AG10" s="398">
        <v>1949.6855819965194</v>
      </c>
      <c r="AH10" s="398">
        <v>1997.9617760494946</v>
      </c>
    </row>
    <row r="11" spans="2:34" s="85" customFormat="1" ht="18" customHeight="1">
      <c r="D11" s="770"/>
      <c r="E11" s="772"/>
      <c r="F11" s="416" t="s">
        <v>220</v>
      </c>
      <c r="G11" s="382" t="s">
        <v>103</v>
      </c>
      <c r="H11" s="398" t="s">
        <v>117</v>
      </c>
      <c r="I11" s="398" t="s">
        <v>117</v>
      </c>
      <c r="J11" s="398" t="s">
        <v>117</v>
      </c>
      <c r="K11" s="398" t="s">
        <v>117</v>
      </c>
      <c r="L11" s="398" t="s">
        <v>117</v>
      </c>
      <c r="M11" s="398" t="s">
        <v>117</v>
      </c>
      <c r="N11" s="398" t="s">
        <v>117</v>
      </c>
      <c r="O11" s="398" t="s">
        <v>117</v>
      </c>
      <c r="P11" s="398" t="s">
        <v>117</v>
      </c>
      <c r="Q11" s="398" t="s">
        <v>117</v>
      </c>
      <c r="R11" s="398" t="s">
        <v>117</v>
      </c>
      <c r="S11" s="398" t="s">
        <v>117</v>
      </c>
      <c r="T11" s="398" t="s">
        <v>117</v>
      </c>
      <c r="U11" s="398" t="s">
        <v>117</v>
      </c>
      <c r="V11" s="398" t="s">
        <v>117</v>
      </c>
      <c r="W11" s="398" t="s">
        <v>117</v>
      </c>
      <c r="X11" s="398" t="s">
        <v>117</v>
      </c>
      <c r="Y11" s="398" t="s">
        <v>117</v>
      </c>
      <c r="Z11" s="398" t="s">
        <v>117</v>
      </c>
      <c r="AA11" s="398" t="s">
        <v>117</v>
      </c>
      <c r="AB11" s="398" t="s">
        <v>117</v>
      </c>
      <c r="AC11" s="398" t="s">
        <v>117</v>
      </c>
      <c r="AD11" s="398" t="s">
        <v>117</v>
      </c>
      <c r="AE11" s="398" t="s">
        <v>117</v>
      </c>
      <c r="AF11" s="398" t="s">
        <v>117</v>
      </c>
      <c r="AG11" s="398" t="s">
        <v>117</v>
      </c>
      <c r="AH11" s="398" t="s">
        <v>117</v>
      </c>
    </row>
    <row r="12" spans="2:34" s="85" customFormat="1" ht="18" customHeight="1">
      <c r="D12" s="770"/>
      <c r="E12" s="772"/>
      <c r="F12" s="401" t="s">
        <v>219</v>
      </c>
      <c r="G12" s="382" t="s">
        <v>103</v>
      </c>
      <c r="H12" s="398">
        <v>196.90769920661975</v>
      </c>
      <c r="I12" s="398">
        <v>263.86570428875552</v>
      </c>
      <c r="J12" s="398">
        <v>291.05190005197562</v>
      </c>
      <c r="K12" s="398">
        <v>380.71465106722263</v>
      </c>
      <c r="L12" s="398">
        <v>423.00484343859659</v>
      </c>
      <c r="M12" s="398">
        <v>491.68986926081448</v>
      </c>
      <c r="N12" s="398">
        <v>506.60321204862356</v>
      </c>
      <c r="O12" s="398">
        <v>529.98910917902094</v>
      </c>
      <c r="P12" s="398">
        <v>539.89291701157322</v>
      </c>
      <c r="Q12" s="398">
        <v>666.26599546825014</v>
      </c>
      <c r="R12" s="398">
        <v>879.0731658730067</v>
      </c>
      <c r="S12" s="398">
        <v>978.12378129906051</v>
      </c>
      <c r="T12" s="398">
        <v>1031.4953023001838</v>
      </c>
      <c r="U12" s="398">
        <v>1068.4274057662883</v>
      </c>
      <c r="V12" s="398">
        <v>1090.8049394321952</v>
      </c>
      <c r="W12" s="398">
        <v>1088.343515619968</v>
      </c>
      <c r="X12" s="398">
        <v>1226.0720102681248</v>
      </c>
      <c r="Y12" s="398">
        <v>1301.3908744915122</v>
      </c>
      <c r="Z12" s="398">
        <v>1374.7132429607843</v>
      </c>
      <c r="AA12" s="398">
        <v>1391.3668179855056</v>
      </c>
      <c r="AB12" s="398">
        <v>1324.0988986012303</v>
      </c>
      <c r="AC12" s="398">
        <v>1354.6037461036374</v>
      </c>
      <c r="AD12" s="398">
        <v>1357.2643473773694</v>
      </c>
      <c r="AE12" s="398">
        <v>1452.9588757507684</v>
      </c>
      <c r="AF12" s="398">
        <v>1635.9939097823662</v>
      </c>
      <c r="AG12" s="398">
        <v>1589.7132316963741</v>
      </c>
      <c r="AH12" s="398">
        <v>1710.6491739674652</v>
      </c>
    </row>
    <row r="13" spans="2:34" s="85" customFormat="1" ht="18" customHeight="1" thickBot="1">
      <c r="D13" s="770"/>
      <c r="E13" s="774"/>
      <c r="F13" s="402" t="s">
        <v>217</v>
      </c>
      <c r="G13" s="386" t="s">
        <v>103</v>
      </c>
      <c r="H13" s="403">
        <v>3869.5650359861984</v>
      </c>
      <c r="I13" s="403">
        <v>3782.9925585815058</v>
      </c>
      <c r="J13" s="403">
        <v>4467.3744035304107</v>
      </c>
      <c r="K13" s="403">
        <v>3699.7294501184556</v>
      </c>
      <c r="L13" s="403">
        <v>4626.103131576675</v>
      </c>
      <c r="M13" s="403">
        <v>4463.8509308887005</v>
      </c>
      <c r="N13" s="403">
        <v>4206.7796184053905</v>
      </c>
      <c r="O13" s="403">
        <v>4631.8910332176347</v>
      </c>
      <c r="P13" s="403">
        <v>4337.9781974214102</v>
      </c>
      <c r="Q13" s="403">
        <v>4124.567695655679</v>
      </c>
      <c r="R13" s="403">
        <v>4425.0055339699147</v>
      </c>
      <c r="S13" s="403">
        <v>4501.6300501687501</v>
      </c>
      <c r="T13" s="403">
        <v>4774.1101314320922</v>
      </c>
      <c r="U13" s="403">
        <v>5176.161115217642</v>
      </c>
      <c r="V13" s="403">
        <v>5517.5668561461553</v>
      </c>
      <c r="W13" s="403">
        <v>5766.1913115293555</v>
      </c>
      <c r="X13" s="403">
        <v>5630.73281468184</v>
      </c>
      <c r="Y13" s="403">
        <v>6009.3357048807629</v>
      </c>
      <c r="Z13" s="403">
        <v>5357.8817673323792</v>
      </c>
      <c r="AA13" s="403">
        <v>5236.1337564399155</v>
      </c>
      <c r="AB13" s="403">
        <v>5526.2621915786249</v>
      </c>
      <c r="AC13" s="403">
        <v>5378.6665283869252</v>
      </c>
      <c r="AD13" s="403">
        <v>5624.745916002722</v>
      </c>
      <c r="AE13" s="403">
        <v>5507.7028230356627</v>
      </c>
      <c r="AF13" s="403">
        <v>5257.7160616926594</v>
      </c>
      <c r="AG13" s="403">
        <v>5648.6286723566991</v>
      </c>
      <c r="AH13" s="403">
        <v>5792.7917357262122</v>
      </c>
    </row>
    <row r="14" spans="2:34" s="208" customFormat="1" ht="18" customHeight="1" thickTop="1" thickBot="1">
      <c r="D14" s="771"/>
      <c r="E14" s="775" t="s">
        <v>73</v>
      </c>
      <c r="F14" s="776"/>
      <c r="G14" s="397" t="s">
        <v>103</v>
      </c>
      <c r="H14" s="404">
        <f t="shared" ref="H14:AE14" si="1">SUM(H4:H13)</f>
        <v>10877.600981426511</v>
      </c>
      <c r="I14" s="404">
        <f t="shared" si="1"/>
        <v>11049.806368923904</v>
      </c>
      <c r="J14" s="404">
        <f t="shared" si="1"/>
        <v>11807.005324140289</v>
      </c>
      <c r="K14" s="404">
        <f t="shared" si="1"/>
        <v>11076.355908637639</v>
      </c>
      <c r="L14" s="404">
        <f t="shared" si="1"/>
        <v>12141.64258301512</v>
      </c>
      <c r="M14" s="404">
        <f t="shared" si="1"/>
        <v>12430.812103547969</v>
      </c>
      <c r="N14" s="404">
        <f t="shared" si="1"/>
        <v>12524.696163572877</v>
      </c>
      <c r="O14" s="404">
        <f t="shared" si="1"/>
        <v>13494.993714847755</v>
      </c>
      <c r="P14" s="404">
        <f t="shared" si="1"/>
        <v>13752.536966155512</v>
      </c>
      <c r="Q14" s="404">
        <f t="shared" si="1"/>
        <v>13872.228730078583</v>
      </c>
      <c r="R14" s="404">
        <f t="shared" si="1"/>
        <v>15214.352327328641</v>
      </c>
      <c r="S14" s="404">
        <f t="shared" si="1"/>
        <v>16132.526380314026</v>
      </c>
      <c r="T14" s="404">
        <f t="shared" si="1"/>
        <v>16997.608754950557</v>
      </c>
      <c r="U14" s="404">
        <f t="shared" si="1"/>
        <v>17808.352586478897</v>
      </c>
      <c r="V14" s="404">
        <f t="shared" si="1"/>
        <v>17549.375263856607</v>
      </c>
      <c r="W14" s="404">
        <f t="shared" si="1"/>
        <v>17054.684313054015</v>
      </c>
      <c r="X14" s="404">
        <f t="shared" si="1"/>
        <v>16146.528511385055</v>
      </c>
      <c r="Y14" s="404">
        <f t="shared" si="1"/>
        <v>16833.51756256981</v>
      </c>
      <c r="Z14" s="404">
        <f t="shared" si="1"/>
        <v>16594.162664895128</v>
      </c>
      <c r="AA14" s="404">
        <f t="shared" si="1"/>
        <v>15645.791565800828</v>
      </c>
      <c r="AB14" s="404">
        <f t="shared" si="1"/>
        <v>15645.589071199367</v>
      </c>
      <c r="AC14" s="404">
        <f t="shared" si="1"/>
        <v>15566.15820046575</v>
      </c>
      <c r="AD14" s="404">
        <f t="shared" si="1"/>
        <v>16795.06069447122</v>
      </c>
      <c r="AE14" s="404">
        <f t="shared" si="1"/>
        <v>16464.008462806407</v>
      </c>
      <c r="AF14" s="404">
        <f>SUM(AF4:AF13)</f>
        <v>15968.913549602357</v>
      </c>
      <c r="AG14" s="404">
        <f>SUM(AG4:AG13)</f>
        <v>16204.153094153658</v>
      </c>
      <c r="AH14" s="404">
        <f>SUM(AH4:AH13)</f>
        <v>16571.877742343495</v>
      </c>
    </row>
    <row r="15" spans="2:34" s="208" customFormat="1" ht="18" customHeight="1" thickTop="1">
      <c r="D15" s="783" t="s">
        <v>233</v>
      </c>
      <c r="E15" s="784" t="s">
        <v>230</v>
      </c>
      <c r="F15" s="416" t="s">
        <v>229</v>
      </c>
      <c r="G15" s="388" t="s">
        <v>101</v>
      </c>
      <c r="H15" s="405">
        <v>0.54043585300162877</v>
      </c>
      <c r="I15" s="405">
        <v>0.55120863612431292</v>
      </c>
      <c r="J15" s="405">
        <v>0.54324496765486319</v>
      </c>
      <c r="K15" s="405">
        <v>0.5359165295269972</v>
      </c>
      <c r="L15" s="405">
        <v>0.53145424984755074</v>
      </c>
      <c r="M15" s="405">
        <v>0.54271949934601693</v>
      </c>
      <c r="N15" s="405">
        <v>0.54445741420273641</v>
      </c>
      <c r="O15" s="405">
        <v>0.55087687087436565</v>
      </c>
      <c r="P15" s="405">
        <v>0.57053357613081712</v>
      </c>
      <c r="Q15" s="405">
        <v>0.56792385180444138</v>
      </c>
      <c r="R15" s="405">
        <v>0.60104274512141964</v>
      </c>
      <c r="S15" s="405">
        <v>0.61831248557069785</v>
      </c>
      <c r="T15" s="405">
        <v>0.15698238407657081</v>
      </c>
      <c r="U15" s="405">
        <v>0.15767895780104341</v>
      </c>
      <c r="V15" s="405">
        <v>0.15189598249656483</v>
      </c>
      <c r="W15" s="405">
        <v>0.14772507579156882</v>
      </c>
      <c r="X15" s="405">
        <v>0.14684730207956731</v>
      </c>
      <c r="Y15" s="405">
        <v>0.15281390338888839</v>
      </c>
      <c r="Z15" s="405">
        <v>0.14670071525991393</v>
      </c>
      <c r="AA15" s="405">
        <v>0.13403157105018426</v>
      </c>
      <c r="AB15" s="405">
        <v>0.13061904123897117</v>
      </c>
      <c r="AC15" s="405">
        <v>0.12812414359213442</v>
      </c>
      <c r="AD15" s="405">
        <v>0.13604834137339294</v>
      </c>
      <c r="AE15" s="405">
        <v>0.13179319748280874</v>
      </c>
      <c r="AF15" s="405">
        <v>0.12603651221530712</v>
      </c>
      <c r="AG15" s="405">
        <v>0.1187983557135872</v>
      </c>
      <c r="AH15" s="405">
        <v>0.11799766387958652</v>
      </c>
    </row>
    <row r="16" spans="2:34" s="208" customFormat="1" ht="18" customHeight="1">
      <c r="D16" s="770"/>
      <c r="E16" s="773"/>
      <c r="F16" s="416" t="s">
        <v>228</v>
      </c>
      <c r="G16" s="389" t="s">
        <v>101</v>
      </c>
      <c r="H16" s="398" t="s">
        <v>530</v>
      </c>
      <c r="I16" s="398" t="s">
        <v>530</v>
      </c>
      <c r="J16" s="398" t="s">
        <v>530</v>
      </c>
      <c r="K16" s="398" t="s">
        <v>530</v>
      </c>
      <c r="L16" s="398" t="s">
        <v>530</v>
      </c>
      <c r="M16" s="398" t="s">
        <v>530</v>
      </c>
      <c r="N16" s="398" t="s">
        <v>530</v>
      </c>
      <c r="O16" s="398">
        <v>3.4905514084976762E-7</v>
      </c>
      <c r="P16" s="398">
        <v>6.6742411547098439E-7</v>
      </c>
      <c r="Q16" s="398">
        <v>6.4440949079957098E-7</v>
      </c>
      <c r="R16" s="406">
        <v>1.7069179964631493E-6</v>
      </c>
      <c r="S16" s="406">
        <v>2.2592689885770673E-6</v>
      </c>
      <c r="T16" s="406">
        <v>1.6892734508817324E-5</v>
      </c>
      <c r="U16" s="406">
        <v>2.7932082809538546E-5</v>
      </c>
      <c r="V16" s="406">
        <v>2.2949416568177583E-5</v>
      </c>
      <c r="W16" s="406">
        <v>1.7805647954116719E-5</v>
      </c>
      <c r="X16" s="406">
        <v>2.7629056918031604E-5</v>
      </c>
      <c r="Y16" s="406">
        <v>1.4602779354011707E-5</v>
      </c>
      <c r="Z16" s="406">
        <v>9.7582008606792164E-6</v>
      </c>
      <c r="AA16" s="406">
        <v>1.2872846732877144E-5</v>
      </c>
      <c r="AB16" s="406">
        <v>1.6022014542082192E-5</v>
      </c>
      <c r="AC16" s="406">
        <v>1.2776952463412922E-5</v>
      </c>
      <c r="AD16" s="406">
        <v>1.5366097738946912E-5</v>
      </c>
      <c r="AE16" s="406">
        <v>1.2540285406375222E-5</v>
      </c>
      <c r="AF16" s="406">
        <v>1.3950314744577142E-5</v>
      </c>
      <c r="AG16" s="406">
        <v>1.6904241821153033E-5</v>
      </c>
      <c r="AH16" s="406">
        <v>1.2404575836229457E-5</v>
      </c>
    </row>
    <row r="17" spans="4:34" s="208" customFormat="1" ht="34.5" customHeight="1">
      <c r="D17" s="770"/>
      <c r="E17" s="773"/>
      <c r="F17" s="417" t="s">
        <v>227</v>
      </c>
      <c r="G17" s="389" t="s">
        <v>101</v>
      </c>
      <c r="H17" s="398" t="s">
        <v>530</v>
      </c>
      <c r="I17" s="398" t="s">
        <v>530</v>
      </c>
      <c r="J17" s="398" t="s">
        <v>530</v>
      </c>
      <c r="K17" s="398" t="s">
        <v>530</v>
      </c>
      <c r="L17" s="398" t="s">
        <v>530</v>
      </c>
      <c r="M17" s="398" t="s">
        <v>530</v>
      </c>
      <c r="N17" s="398" t="s">
        <v>530</v>
      </c>
      <c r="O17" s="398" t="s">
        <v>530</v>
      </c>
      <c r="P17" s="398" t="s">
        <v>530</v>
      </c>
      <c r="Q17" s="398" t="s">
        <v>530</v>
      </c>
      <c r="R17" s="398" t="s">
        <v>117</v>
      </c>
      <c r="S17" s="398" t="s">
        <v>117</v>
      </c>
      <c r="T17" s="398" t="s">
        <v>117</v>
      </c>
      <c r="U17" s="398" t="s">
        <v>117</v>
      </c>
      <c r="V17" s="398" t="s">
        <v>117</v>
      </c>
      <c r="W17" s="398" t="s">
        <v>117</v>
      </c>
      <c r="X17" s="398" t="s">
        <v>117</v>
      </c>
      <c r="Y17" s="398" t="s">
        <v>117</v>
      </c>
      <c r="Z17" s="398" t="s">
        <v>117</v>
      </c>
      <c r="AA17" s="398" t="s">
        <v>117</v>
      </c>
      <c r="AB17" s="398" t="s">
        <v>117</v>
      </c>
      <c r="AC17" s="398" t="s">
        <v>117</v>
      </c>
      <c r="AD17" s="398" t="s">
        <v>117</v>
      </c>
      <c r="AE17" s="398" t="s">
        <v>530</v>
      </c>
      <c r="AF17" s="398" t="s">
        <v>117</v>
      </c>
      <c r="AG17" s="398" t="s">
        <v>117</v>
      </c>
      <c r="AH17" s="398" t="s">
        <v>117</v>
      </c>
    </row>
    <row r="18" spans="4:34" s="208" customFormat="1" ht="18" customHeight="1">
      <c r="D18" s="770"/>
      <c r="E18" s="772" t="s">
        <v>232</v>
      </c>
      <c r="F18" s="416" t="s">
        <v>224</v>
      </c>
      <c r="G18" s="389" t="s">
        <v>101</v>
      </c>
      <c r="H18" s="398" t="s">
        <v>530</v>
      </c>
      <c r="I18" s="398" t="s">
        <v>530</v>
      </c>
      <c r="J18" s="398" t="s">
        <v>530</v>
      </c>
      <c r="K18" s="398" t="s">
        <v>530</v>
      </c>
      <c r="L18" s="398" t="s">
        <v>530</v>
      </c>
      <c r="M18" s="398" t="s">
        <v>530</v>
      </c>
      <c r="N18" s="398" t="s">
        <v>530</v>
      </c>
      <c r="O18" s="398" t="s">
        <v>530</v>
      </c>
      <c r="P18" s="398" t="s">
        <v>530</v>
      </c>
      <c r="Q18" s="398" t="s">
        <v>530</v>
      </c>
      <c r="R18" s="398" t="s">
        <v>530</v>
      </c>
      <c r="S18" s="398" t="s">
        <v>530</v>
      </c>
      <c r="T18" s="398" t="s">
        <v>530</v>
      </c>
      <c r="U18" s="398" t="s">
        <v>530</v>
      </c>
      <c r="V18" s="406">
        <v>1.4291221435574526E-4</v>
      </c>
      <c r="W18" s="406">
        <v>7.6618725447661522E-4</v>
      </c>
      <c r="X18" s="406">
        <v>9.64828394526108E-4</v>
      </c>
      <c r="Y18" s="406">
        <v>1.1918468402969569E-3</v>
      </c>
      <c r="Z18" s="406">
        <v>1.3621106746250938E-3</v>
      </c>
      <c r="AA18" s="406">
        <v>1.3621106746250938E-3</v>
      </c>
      <c r="AB18" s="406">
        <v>1.3904879803464498E-3</v>
      </c>
      <c r="AC18" s="406">
        <v>1.2769787574610256E-3</v>
      </c>
      <c r="AD18" s="406">
        <v>1.2769787574610256E-3</v>
      </c>
      <c r="AE18" s="406">
        <v>1.2486014517396693E-3</v>
      </c>
      <c r="AF18" s="406">
        <v>1.418865286067806E-3</v>
      </c>
      <c r="AG18" s="406">
        <v>1.3904879803464498E-3</v>
      </c>
      <c r="AH18" s="406">
        <v>1.4472425917891622E-3</v>
      </c>
    </row>
    <row r="19" spans="4:34" s="208" customFormat="1" ht="18" customHeight="1">
      <c r="D19" s="770"/>
      <c r="E19" s="772"/>
      <c r="F19" s="416" t="s">
        <v>223</v>
      </c>
      <c r="G19" s="389" t="s">
        <v>101</v>
      </c>
      <c r="H19" s="406">
        <v>3.2292867262299788E-4</v>
      </c>
      <c r="I19" s="406">
        <v>3.2292867262299788E-4</v>
      </c>
      <c r="J19" s="406">
        <v>2.5545103953759533E-4</v>
      </c>
      <c r="K19" s="406">
        <v>2.1689239206022245E-4</v>
      </c>
      <c r="L19" s="406">
        <v>1.7351391364817795E-4</v>
      </c>
      <c r="M19" s="406">
        <v>1.7833374458284956E-4</v>
      </c>
      <c r="N19" s="406">
        <v>1.8315357551752117E-4</v>
      </c>
      <c r="O19" s="406">
        <v>2.0725273019087922E-4</v>
      </c>
      <c r="P19" s="406">
        <v>1.5423458990949151E-4</v>
      </c>
      <c r="Q19" s="406">
        <v>1.6387425177883476E-4</v>
      </c>
      <c r="R19" s="406">
        <v>1.4459492804014829E-4</v>
      </c>
      <c r="S19" s="406">
        <v>1.4459492804014829E-4</v>
      </c>
      <c r="T19" s="406">
        <v>1.2531560430146187E-4</v>
      </c>
      <c r="U19" s="406">
        <v>9.6396618693432196E-5</v>
      </c>
      <c r="V19" s="406">
        <v>5.3018140281387709E-5</v>
      </c>
      <c r="W19" s="406">
        <v>7.6563821545979661E-5</v>
      </c>
      <c r="X19" s="406">
        <v>6.1251057236783726E-5</v>
      </c>
      <c r="Y19" s="406">
        <v>6.1251057236783726E-5</v>
      </c>
      <c r="Z19" s="406">
        <v>1.5312764309195932E-5</v>
      </c>
      <c r="AA19" s="406">
        <v>7.6563821545979658E-6</v>
      </c>
      <c r="AB19" s="406">
        <v>7.6563821545979658E-6</v>
      </c>
      <c r="AC19" s="406">
        <v>7.6563821545979658E-6</v>
      </c>
      <c r="AD19" s="406" t="s">
        <v>530</v>
      </c>
      <c r="AE19" s="406" t="s">
        <v>530</v>
      </c>
      <c r="AF19" s="406" t="s">
        <v>530</v>
      </c>
      <c r="AG19" s="406" t="s">
        <v>530</v>
      </c>
      <c r="AH19" s="406" t="s">
        <v>530</v>
      </c>
    </row>
    <row r="20" spans="4:34" s="208" customFormat="1" ht="18" customHeight="1">
      <c r="D20" s="770"/>
      <c r="E20" s="772"/>
      <c r="F20" s="417" t="s">
        <v>222</v>
      </c>
      <c r="G20" s="389" t="s">
        <v>101</v>
      </c>
      <c r="H20" s="406">
        <v>2.0467672874443517E-5</v>
      </c>
      <c r="I20" s="406">
        <v>1.7172745775652853E-5</v>
      </c>
      <c r="J20" s="406">
        <v>3.5004458643148856E-5</v>
      </c>
      <c r="K20" s="406">
        <v>4.5951748445184417E-5</v>
      </c>
      <c r="L20" s="406">
        <v>7.476501122436621E-5</v>
      </c>
      <c r="M20" s="406">
        <v>1.0245703762173199E-4</v>
      </c>
      <c r="N20" s="406">
        <v>1.348298956834257E-4</v>
      </c>
      <c r="O20" s="406">
        <v>1.4476454199991909E-4</v>
      </c>
      <c r="P20" s="406">
        <v>1.5073590761503384E-4</v>
      </c>
      <c r="Q20" s="406">
        <v>1.5660080113546565E-4</v>
      </c>
      <c r="R20" s="406">
        <v>1.5366524517538657E-4</v>
      </c>
      <c r="S20" s="406">
        <v>1.9035312411885369E-4</v>
      </c>
      <c r="T20" s="406">
        <v>2.0104729363274403E-4</v>
      </c>
      <c r="U20" s="406">
        <v>1.8013180172015488E-4</v>
      </c>
      <c r="V20" s="406">
        <v>1.4323273413974994E-4</v>
      </c>
      <c r="W20" s="406">
        <v>1.71308742138239E-4</v>
      </c>
      <c r="X20" s="406">
        <v>1.7965571841883205E-4</v>
      </c>
      <c r="Y20" s="406">
        <v>1.6585682759870705E-4</v>
      </c>
      <c r="Z20" s="406">
        <v>1.7353683010688301E-4</v>
      </c>
      <c r="AA20" s="406">
        <v>1.7849377442870221E-4</v>
      </c>
      <c r="AB20" s="406">
        <v>1.9074341968668861E-4</v>
      </c>
      <c r="AC20" s="406">
        <v>1.9203635289246035E-4</v>
      </c>
      <c r="AD20" s="406">
        <v>2.2392411503155207E-4</v>
      </c>
      <c r="AE20" s="406">
        <v>2.1798668708569754E-4</v>
      </c>
      <c r="AF20" s="406">
        <v>1.7560265889719884E-4</v>
      </c>
      <c r="AG20" s="406">
        <v>1.8540932012659514E-4</v>
      </c>
      <c r="AH20" s="406">
        <v>1.7359399539736945E-4</v>
      </c>
    </row>
    <row r="21" spans="4:34" s="85" customFormat="1" ht="18" customHeight="1">
      <c r="D21" s="770"/>
      <c r="E21" s="772"/>
      <c r="F21" s="416" t="s">
        <v>221</v>
      </c>
      <c r="G21" s="389" t="s">
        <v>101</v>
      </c>
      <c r="H21" s="406" t="s">
        <v>530</v>
      </c>
      <c r="I21" s="406" t="s">
        <v>530</v>
      </c>
      <c r="J21" s="406">
        <v>6.8402396989837447E-5</v>
      </c>
      <c r="K21" s="406">
        <v>9.0973777637782968E-5</v>
      </c>
      <c r="L21" s="406">
        <v>1.0655307221599891E-4</v>
      </c>
      <c r="M21" s="406">
        <v>1.0229523303885791E-4</v>
      </c>
      <c r="N21" s="406">
        <v>1.0116752641718774E-4</v>
      </c>
      <c r="O21" s="406">
        <v>9.9823380345899642E-5</v>
      </c>
      <c r="P21" s="406">
        <v>1.2509246002651202E-4</v>
      </c>
      <c r="Q21" s="406">
        <v>1.2979105654204297E-4</v>
      </c>
      <c r="R21" s="406">
        <v>2.2193802561189162E-4</v>
      </c>
      <c r="S21" s="406">
        <v>4.4956602260671152E-4</v>
      </c>
      <c r="T21" s="406">
        <v>6.3885992591381727E-4</v>
      </c>
      <c r="U21" s="406">
        <v>8.5730493151419177E-4</v>
      </c>
      <c r="V21" s="406">
        <v>1.4853976424393383E-3</v>
      </c>
      <c r="W21" s="406">
        <v>2.7064321237130046E-3</v>
      </c>
      <c r="X21" s="406">
        <v>3.6514884733643859E-3</v>
      </c>
      <c r="Y21" s="406">
        <v>4.3381833679555781E-3</v>
      </c>
      <c r="Z21" s="406">
        <v>4.3472318991758328E-3</v>
      </c>
      <c r="AA21" s="406">
        <v>4.4723854183281011E-3</v>
      </c>
      <c r="AB21" s="406">
        <v>4.6205186828616246E-3</v>
      </c>
      <c r="AC21" s="406">
        <v>4.7032212875288424E-3</v>
      </c>
      <c r="AD21" s="406">
        <v>4.7809262260154854E-3</v>
      </c>
      <c r="AE21" s="406">
        <v>5.005252017411959E-3</v>
      </c>
      <c r="AF21" s="406">
        <v>5.1386874065294432E-3</v>
      </c>
      <c r="AG21" s="406">
        <v>5.3141378280974465E-3</v>
      </c>
      <c r="AH21" s="406">
        <v>5.4703285552535289E-3</v>
      </c>
    </row>
    <row r="22" spans="4:34" s="85" customFormat="1" ht="18" customHeight="1">
      <c r="D22" s="770"/>
      <c r="E22" s="772"/>
      <c r="F22" s="416" t="s">
        <v>220</v>
      </c>
      <c r="G22" s="389" t="s">
        <v>101</v>
      </c>
      <c r="H22" s="398" t="s">
        <v>117</v>
      </c>
      <c r="I22" s="398" t="s">
        <v>117</v>
      </c>
      <c r="J22" s="398" t="s">
        <v>117</v>
      </c>
      <c r="K22" s="398" t="s">
        <v>117</v>
      </c>
      <c r="L22" s="398" t="s">
        <v>117</v>
      </c>
      <c r="M22" s="398" t="s">
        <v>117</v>
      </c>
      <c r="N22" s="398" t="s">
        <v>117</v>
      </c>
      <c r="O22" s="398" t="s">
        <v>117</v>
      </c>
      <c r="P22" s="398" t="s">
        <v>117</v>
      </c>
      <c r="Q22" s="398" t="s">
        <v>117</v>
      </c>
      <c r="R22" s="398" t="s">
        <v>117</v>
      </c>
      <c r="S22" s="398" t="s">
        <v>117</v>
      </c>
      <c r="T22" s="398" t="s">
        <v>117</v>
      </c>
      <c r="U22" s="398" t="s">
        <v>117</v>
      </c>
      <c r="V22" s="398" t="s">
        <v>117</v>
      </c>
      <c r="W22" s="398" t="s">
        <v>117</v>
      </c>
      <c r="X22" s="398" t="s">
        <v>117</v>
      </c>
      <c r="Y22" s="398" t="s">
        <v>117</v>
      </c>
      <c r="Z22" s="398" t="s">
        <v>117</v>
      </c>
      <c r="AA22" s="398" t="s">
        <v>117</v>
      </c>
      <c r="AB22" s="398" t="s">
        <v>117</v>
      </c>
      <c r="AC22" s="398" t="s">
        <v>117</v>
      </c>
      <c r="AD22" s="398" t="s">
        <v>117</v>
      </c>
      <c r="AE22" s="398" t="s">
        <v>117</v>
      </c>
      <c r="AF22" s="398" t="s">
        <v>117</v>
      </c>
      <c r="AG22" s="398" t="s">
        <v>117</v>
      </c>
      <c r="AH22" s="398" t="s">
        <v>117</v>
      </c>
    </row>
    <row r="23" spans="4:34" s="85" customFormat="1" ht="18" customHeight="1">
      <c r="D23" s="770"/>
      <c r="E23" s="772"/>
      <c r="F23" s="401" t="s">
        <v>219</v>
      </c>
      <c r="G23" s="389" t="s">
        <v>101</v>
      </c>
      <c r="H23" s="398" t="s">
        <v>218</v>
      </c>
      <c r="I23" s="398" t="s">
        <v>218</v>
      </c>
      <c r="J23" s="398" t="s">
        <v>218</v>
      </c>
      <c r="K23" s="398" t="s">
        <v>218</v>
      </c>
      <c r="L23" s="398" t="s">
        <v>218</v>
      </c>
      <c r="M23" s="398" t="s">
        <v>218</v>
      </c>
      <c r="N23" s="398" t="s">
        <v>218</v>
      </c>
      <c r="O23" s="398" t="s">
        <v>218</v>
      </c>
      <c r="P23" s="398" t="s">
        <v>218</v>
      </c>
      <c r="Q23" s="398" t="s">
        <v>218</v>
      </c>
      <c r="R23" s="398" t="s">
        <v>218</v>
      </c>
      <c r="S23" s="398" t="s">
        <v>218</v>
      </c>
      <c r="T23" s="398" t="s">
        <v>218</v>
      </c>
      <c r="U23" s="398" t="s">
        <v>218</v>
      </c>
      <c r="V23" s="398" t="s">
        <v>218</v>
      </c>
      <c r="W23" s="398" t="s">
        <v>218</v>
      </c>
      <c r="X23" s="398" t="s">
        <v>218</v>
      </c>
      <c r="Y23" s="398" t="s">
        <v>218</v>
      </c>
      <c r="Z23" s="398" t="s">
        <v>218</v>
      </c>
      <c r="AA23" s="398" t="s">
        <v>218</v>
      </c>
      <c r="AB23" s="398" t="s">
        <v>218</v>
      </c>
      <c r="AC23" s="398" t="s">
        <v>218</v>
      </c>
      <c r="AD23" s="398" t="s">
        <v>218</v>
      </c>
      <c r="AE23" s="398" t="s">
        <v>218</v>
      </c>
      <c r="AF23" s="398" t="s">
        <v>218</v>
      </c>
      <c r="AG23" s="398" t="s">
        <v>218</v>
      </c>
      <c r="AH23" s="398" t="s">
        <v>218</v>
      </c>
    </row>
    <row r="24" spans="4:34" s="85" customFormat="1" ht="18" customHeight="1" thickBot="1">
      <c r="D24" s="770"/>
      <c r="E24" s="774"/>
      <c r="F24" s="402" t="s">
        <v>217</v>
      </c>
      <c r="G24" s="407" t="s">
        <v>101</v>
      </c>
      <c r="H24" s="408">
        <v>1.8042981140367307</v>
      </c>
      <c r="I24" s="408">
        <v>1.8149523939675536</v>
      </c>
      <c r="J24" s="408">
        <v>1.8226315111602009</v>
      </c>
      <c r="K24" s="408">
        <v>1.834090728685702</v>
      </c>
      <c r="L24" s="408">
        <v>1.8448984115265477</v>
      </c>
      <c r="M24" s="408">
        <v>1.8550405246929378</v>
      </c>
      <c r="N24" s="408">
        <v>1.8558433342574123</v>
      </c>
      <c r="O24" s="408">
        <v>1.8599154372221751</v>
      </c>
      <c r="P24" s="408">
        <v>1.7055786935420669</v>
      </c>
      <c r="Q24" s="408">
        <v>1.8636561247852153</v>
      </c>
      <c r="R24" s="408">
        <v>2.3731408954399664</v>
      </c>
      <c r="S24" s="408">
        <v>1.7180396540658736</v>
      </c>
      <c r="T24" s="408">
        <v>1.8604045072490301</v>
      </c>
      <c r="U24" s="408">
        <v>2.7435128798458712</v>
      </c>
      <c r="V24" s="408">
        <v>2.9158289435312077</v>
      </c>
      <c r="W24" s="408">
        <v>3.1071214564903782</v>
      </c>
      <c r="X24" s="408">
        <v>3.2947448517345586</v>
      </c>
      <c r="Y24" s="408">
        <v>3.5231813092490545</v>
      </c>
      <c r="Z24" s="408">
        <v>4.262413561702326</v>
      </c>
      <c r="AA24" s="408">
        <v>4.4678291486586303</v>
      </c>
      <c r="AB24" s="408">
        <v>4.4352133697494578</v>
      </c>
      <c r="AC24" s="408">
        <v>4.6142946952626351</v>
      </c>
      <c r="AD24" s="408">
        <v>4.7059181311530089</v>
      </c>
      <c r="AE24" s="408">
        <v>5.0140864341410696</v>
      </c>
      <c r="AF24" s="408">
        <v>5.5268198996911613</v>
      </c>
      <c r="AG24" s="408">
        <v>5.2536925247460653</v>
      </c>
      <c r="AH24" s="408">
        <v>5.482647060793516</v>
      </c>
    </row>
    <row r="25" spans="4:34" s="208" customFormat="1" ht="18" customHeight="1" thickTop="1" thickBot="1">
      <c r="D25" s="770"/>
      <c r="E25" s="779" t="s">
        <v>73</v>
      </c>
      <c r="F25" s="780"/>
      <c r="G25" s="391" t="s">
        <v>101</v>
      </c>
      <c r="H25" s="409">
        <f t="shared" ref="H25:AE25" si="2">SUM(H15:H24)</f>
        <v>2.3450773633838571</v>
      </c>
      <c r="I25" s="409">
        <f t="shared" si="2"/>
        <v>2.3665011315102653</v>
      </c>
      <c r="J25" s="409">
        <f t="shared" si="2"/>
        <v>2.3662353367102344</v>
      </c>
      <c r="K25" s="409">
        <f t="shared" si="2"/>
        <v>2.3703610761308425</v>
      </c>
      <c r="L25" s="409">
        <f t="shared" si="2"/>
        <v>2.3767074933711871</v>
      </c>
      <c r="M25" s="409">
        <f t="shared" si="2"/>
        <v>2.3981431100541979</v>
      </c>
      <c r="N25" s="409">
        <f t="shared" si="2"/>
        <v>2.400719899457767</v>
      </c>
      <c r="O25" s="409">
        <f t="shared" si="2"/>
        <v>2.4112444978042182</v>
      </c>
      <c r="P25" s="409">
        <f t="shared" si="2"/>
        <v>2.2765430000545503</v>
      </c>
      <c r="Q25" s="409">
        <f t="shared" si="2"/>
        <v>2.4320308871086036</v>
      </c>
      <c r="R25" s="409">
        <f t="shared" si="2"/>
        <v>2.9747055456782099</v>
      </c>
      <c r="S25" s="409">
        <f t="shared" si="2"/>
        <v>2.3371389129803255</v>
      </c>
      <c r="T25" s="409">
        <f t="shared" si="2"/>
        <v>2.0183690068839577</v>
      </c>
      <c r="U25" s="409">
        <f t="shared" si="2"/>
        <v>2.9023536030816519</v>
      </c>
      <c r="V25" s="409">
        <f t="shared" si="2"/>
        <v>3.069572436175557</v>
      </c>
      <c r="W25" s="409">
        <f t="shared" si="2"/>
        <v>3.2585848298717748</v>
      </c>
      <c r="X25" s="409">
        <f t="shared" si="2"/>
        <v>3.44647700651459</v>
      </c>
      <c r="Y25" s="409">
        <f t="shared" si="2"/>
        <v>3.681766953510385</v>
      </c>
      <c r="Z25" s="409">
        <f t="shared" si="2"/>
        <v>4.4150222273313178</v>
      </c>
      <c r="AA25" s="409">
        <f t="shared" si="2"/>
        <v>4.6078942388050841</v>
      </c>
      <c r="AB25" s="409">
        <f t="shared" si="2"/>
        <v>4.5720578394680205</v>
      </c>
      <c r="AC25" s="409">
        <f t="shared" si="2"/>
        <v>4.7486115085872695</v>
      </c>
      <c r="AD25" s="409">
        <f t="shared" si="2"/>
        <v>4.8482636677226489</v>
      </c>
      <c r="AE25" s="409">
        <f t="shared" si="2"/>
        <v>5.1523640120655223</v>
      </c>
      <c r="AF25" s="409">
        <f>SUM(AF15:AF24)</f>
        <v>5.6596035175727071</v>
      </c>
      <c r="AG25" s="409">
        <f>SUM(AG15:AG24)</f>
        <v>5.3793978198300438</v>
      </c>
      <c r="AH25" s="409">
        <f>SUM(AH15:AH24)</f>
        <v>5.6077482943913788</v>
      </c>
    </row>
    <row r="26" spans="4:34" s="208" customFormat="1" ht="18" customHeight="1" thickTop="1" thickBot="1">
      <c r="D26" s="771"/>
      <c r="E26" s="775"/>
      <c r="F26" s="776"/>
      <c r="G26" s="391" t="s">
        <v>70</v>
      </c>
      <c r="H26" s="404">
        <f t="shared" ref="H26:AE26" si="3">H25*25</f>
        <v>58.626934084596428</v>
      </c>
      <c r="I26" s="404">
        <f t="shared" si="3"/>
        <v>59.162528287756629</v>
      </c>
      <c r="J26" s="404">
        <f t="shared" si="3"/>
        <v>59.155883417755859</v>
      </c>
      <c r="K26" s="404">
        <f t="shared" si="3"/>
        <v>59.259026903271064</v>
      </c>
      <c r="L26" s="404">
        <f t="shared" si="3"/>
        <v>59.417687334279677</v>
      </c>
      <c r="M26" s="404">
        <f t="shared" si="3"/>
        <v>59.953577751354949</v>
      </c>
      <c r="N26" s="404">
        <f t="shared" si="3"/>
        <v>60.017997486444173</v>
      </c>
      <c r="O26" s="404">
        <f t="shared" si="3"/>
        <v>60.281112445105457</v>
      </c>
      <c r="P26" s="404">
        <f t="shared" si="3"/>
        <v>56.91357500136376</v>
      </c>
      <c r="Q26" s="404">
        <f t="shared" si="3"/>
        <v>60.800772177715089</v>
      </c>
      <c r="R26" s="404">
        <f t="shared" si="3"/>
        <v>74.367638641955253</v>
      </c>
      <c r="S26" s="404">
        <f t="shared" si="3"/>
        <v>58.428472824508134</v>
      </c>
      <c r="T26" s="404">
        <f t="shared" si="3"/>
        <v>50.45922517209894</v>
      </c>
      <c r="U26" s="404">
        <f t="shared" si="3"/>
        <v>72.558840077041296</v>
      </c>
      <c r="V26" s="404">
        <f t="shared" si="3"/>
        <v>76.73931090438893</v>
      </c>
      <c r="W26" s="404">
        <f t="shared" si="3"/>
        <v>81.464620746794367</v>
      </c>
      <c r="X26" s="404">
        <f t="shared" si="3"/>
        <v>86.161925162864748</v>
      </c>
      <c r="Y26" s="404">
        <f t="shared" si="3"/>
        <v>92.044173837759629</v>
      </c>
      <c r="Z26" s="404">
        <f t="shared" si="3"/>
        <v>110.37555568328294</v>
      </c>
      <c r="AA26" s="404">
        <f t="shared" si="3"/>
        <v>115.19735597012711</v>
      </c>
      <c r="AB26" s="404">
        <f t="shared" si="3"/>
        <v>114.30144598670051</v>
      </c>
      <c r="AC26" s="404">
        <f t="shared" si="3"/>
        <v>118.71528771468174</v>
      </c>
      <c r="AD26" s="404">
        <f t="shared" si="3"/>
        <v>121.20659169306623</v>
      </c>
      <c r="AE26" s="404">
        <f t="shared" si="3"/>
        <v>128.80910030163807</v>
      </c>
      <c r="AF26" s="404">
        <f>AF25*25</f>
        <v>141.49008793931768</v>
      </c>
      <c r="AG26" s="404">
        <f>AG25*25</f>
        <v>134.48494549575111</v>
      </c>
      <c r="AH26" s="404">
        <f>AH25*25</f>
        <v>140.19370735978447</v>
      </c>
    </row>
    <row r="27" spans="4:34" s="208" customFormat="1" ht="18" customHeight="1" thickTop="1">
      <c r="D27" s="777" t="s">
        <v>231</v>
      </c>
      <c r="E27" s="778" t="s">
        <v>230</v>
      </c>
      <c r="F27" s="416" t="s">
        <v>229</v>
      </c>
      <c r="G27" s="392" t="s">
        <v>112</v>
      </c>
      <c r="H27" s="410">
        <v>1.210271781764571</v>
      </c>
      <c r="I27" s="410">
        <v>1.2504616784499256</v>
      </c>
      <c r="J27" s="410">
        <v>1.2563609059891079</v>
      </c>
      <c r="K27" s="410">
        <v>1.2644648708366313</v>
      </c>
      <c r="L27" s="410">
        <v>1.2869590866561667</v>
      </c>
      <c r="M27" s="410">
        <v>1.3455262983594649</v>
      </c>
      <c r="N27" s="410">
        <v>1.3705636380245645</v>
      </c>
      <c r="O27" s="410">
        <v>1.4273407351229372</v>
      </c>
      <c r="P27" s="410">
        <v>1.4814750895059288</v>
      </c>
      <c r="Q27" s="410">
        <v>1.497361092030935</v>
      </c>
      <c r="R27" s="410">
        <v>1.5776898025205182</v>
      </c>
      <c r="S27" s="410">
        <v>1.6321865650472653</v>
      </c>
      <c r="T27" s="410">
        <v>1.2835741111178793</v>
      </c>
      <c r="U27" s="410">
        <v>1.2488500295593319</v>
      </c>
      <c r="V27" s="410">
        <v>1.2045519721861142</v>
      </c>
      <c r="W27" s="410">
        <v>1.1783264788687995</v>
      </c>
      <c r="X27" s="410">
        <v>1.155327536789198</v>
      </c>
      <c r="Y27" s="410">
        <v>1.0902230915684845</v>
      </c>
      <c r="Z27" s="410">
        <v>1.08563818232875</v>
      </c>
      <c r="AA27" s="410">
        <v>0.98968915483159536</v>
      </c>
      <c r="AB27" s="410">
        <v>0.9730743176640736</v>
      </c>
      <c r="AC27" s="410">
        <v>0.95109581682426048</v>
      </c>
      <c r="AD27" s="410">
        <v>1.0134096439793863</v>
      </c>
      <c r="AE27" s="405">
        <v>0.96197109709295547</v>
      </c>
      <c r="AF27" s="405">
        <v>0.93970977614778484</v>
      </c>
      <c r="AG27" s="405">
        <v>0.8932278060975436</v>
      </c>
      <c r="AH27" s="405">
        <v>0.88286550530046326</v>
      </c>
    </row>
    <row r="28" spans="4:34" s="208" customFormat="1" ht="18" customHeight="1">
      <c r="D28" s="770"/>
      <c r="E28" s="773"/>
      <c r="F28" s="416" t="s">
        <v>228</v>
      </c>
      <c r="G28" s="392" t="s">
        <v>226</v>
      </c>
      <c r="H28" s="411" t="s">
        <v>530</v>
      </c>
      <c r="I28" s="411" t="s">
        <v>530</v>
      </c>
      <c r="J28" s="411" t="s">
        <v>530</v>
      </c>
      <c r="K28" s="411" t="s">
        <v>530</v>
      </c>
      <c r="L28" s="411" t="s">
        <v>530</v>
      </c>
      <c r="M28" s="411" t="s">
        <v>530</v>
      </c>
      <c r="N28" s="411" t="s">
        <v>530</v>
      </c>
      <c r="O28" s="411">
        <v>2.2625119189998658E-6</v>
      </c>
      <c r="P28" s="411">
        <v>4.3261216912744692E-6</v>
      </c>
      <c r="Q28" s="411">
        <v>4.1769450812305219E-6</v>
      </c>
      <c r="R28" s="411">
        <v>1.1063931911592751E-5</v>
      </c>
      <c r="S28" s="411">
        <v>1.4644170552647484E-5</v>
      </c>
      <c r="T28" s="411">
        <v>1.0949563177225724E-4</v>
      </c>
      <c r="U28" s="411">
        <v>1.8105067905667058E-4</v>
      </c>
      <c r="V28" s="411">
        <v>1.4875394298215604E-4</v>
      </c>
      <c r="W28" s="411">
        <v>1.1541297063733381E-4</v>
      </c>
      <c r="X28" s="411">
        <v>1.790865203577586E-4</v>
      </c>
      <c r="Y28" s="411">
        <v>9.4652559072884505E-5</v>
      </c>
      <c r="Z28" s="411">
        <v>6.3250882658633608E-5</v>
      </c>
      <c r="AA28" s="411">
        <v>8.3439450551247798E-5</v>
      </c>
      <c r="AB28" s="411">
        <v>1.0385178335892793E-4</v>
      </c>
      <c r="AC28" s="411">
        <v>8.2817881342731357E-5</v>
      </c>
      <c r="AD28" s="411">
        <v>9.9600249972675407E-5</v>
      </c>
      <c r="AE28" s="411">
        <v>8.1283848536112767E-5</v>
      </c>
      <c r="AF28" s="411">
        <v>9.0423402178138596E-5</v>
      </c>
      <c r="AG28" s="411">
        <v>1.0957022007727922E-4</v>
      </c>
      <c r="AH28" s="411">
        <v>8.0404203792220293E-5</v>
      </c>
    </row>
    <row r="29" spans="4:34" s="208" customFormat="1" ht="34.5" customHeight="1">
      <c r="D29" s="770"/>
      <c r="E29" s="773"/>
      <c r="F29" s="417" t="s">
        <v>227</v>
      </c>
      <c r="G29" s="392" t="s">
        <v>226</v>
      </c>
      <c r="H29" s="412" t="s">
        <v>530</v>
      </c>
      <c r="I29" s="412" t="s">
        <v>530</v>
      </c>
      <c r="J29" s="412" t="s">
        <v>530</v>
      </c>
      <c r="K29" s="412" t="s">
        <v>530</v>
      </c>
      <c r="L29" s="412" t="s">
        <v>530</v>
      </c>
      <c r="M29" s="412" t="s">
        <v>530</v>
      </c>
      <c r="N29" s="412" t="s">
        <v>530</v>
      </c>
      <c r="O29" s="412" t="s">
        <v>530</v>
      </c>
      <c r="P29" s="412" t="s">
        <v>530</v>
      </c>
      <c r="Q29" s="412" t="s">
        <v>530</v>
      </c>
      <c r="R29" s="412" t="s">
        <v>530</v>
      </c>
      <c r="S29" s="412" t="s">
        <v>530</v>
      </c>
      <c r="T29" s="412" t="s">
        <v>530</v>
      </c>
      <c r="U29" s="412" t="s">
        <v>530</v>
      </c>
      <c r="V29" s="412" t="s">
        <v>530</v>
      </c>
      <c r="W29" s="412" t="s">
        <v>530</v>
      </c>
      <c r="X29" s="412" t="s">
        <v>530</v>
      </c>
      <c r="Y29" s="412" t="s">
        <v>530</v>
      </c>
      <c r="Z29" s="412" t="s">
        <v>530</v>
      </c>
      <c r="AA29" s="412" t="s">
        <v>530</v>
      </c>
      <c r="AB29" s="412" t="s">
        <v>530</v>
      </c>
      <c r="AC29" s="412" t="s">
        <v>530</v>
      </c>
      <c r="AD29" s="412" t="s">
        <v>530</v>
      </c>
      <c r="AE29" s="412" t="s">
        <v>530</v>
      </c>
      <c r="AF29" s="412" t="s">
        <v>530</v>
      </c>
      <c r="AG29" s="412" t="s">
        <v>530</v>
      </c>
      <c r="AH29" s="412" t="s">
        <v>530</v>
      </c>
    </row>
    <row r="30" spans="4:34" s="208" customFormat="1" ht="18" customHeight="1">
      <c r="D30" s="770"/>
      <c r="E30" s="772" t="s">
        <v>225</v>
      </c>
      <c r="F30" s="416" t="s">
        <v>224</v>
      </c>
      <c r="G30" s="392" t="s">
        <v>112</v>
      </c>
      <c r="H30" s="406" t="s">
        <v>530</v>
      </c>
      <c r="I30" s="406" t="s">
        <v>530</v>
      </c>
      <c r="J30" s="406" t="s">
        <v>530</v>
      </c>
      <c r="K30" s="406" t="s">
        <v>530</v>
      </c>
      <c r="L30" s="406" t="s">
        <v>530</v>
      </c>
      <c r="M30" s="406" t="s">
        <v>530</v>
      </c>
      <c r="N30" s="406" t="s">
        <v>530</v>
      </c>
      <c r="O30" s="406" t="s">
        <v>530</v>
      </c>
      <c r="P30" s="406" t="s">
        <v>530</v>
      </c>
      <c r="Q30" s="406" t="s">
        <v>530</v>
      </c>
      <c r="R30" s="406" t="s">
        <v>530</v>
      </c>
      <c r="S30" s="406" t="s">
        <v>530</v>
      </c>
      <c r="T30" s="406" t="s">
        <v>530</v>
      </c>
      <c r="U30" s="406" t="s">
        <v>530</v>
      </c>
      <c r="V30" s="406">
        <v>1.6922810132299958E-4</v>
      </c>
      <c r="W30" s="406">
        <v>9.0727314608813909E-4</v>
      </c>
      <c r="X30" s="406">
        <v>1.1424921098887677E-3</v>
      </c>
      <c r="Y30" s="406">
        <v>1.4113137828037721E-3</v>
      </c>
      <c r="Z30" s="406">
        <v>1.6129300374900252E-3</v>
      </c>
      <c r="AA30" s="406">
        <v>1.6129300374900252E-3</v>
      </c>
      <c r="AB30" s="406">
        <v>1.6465327466044007E-3</v>
      </c>
      <c r="AC30" s="406">
        <v>1.5121219101468988E-3</v>
      </c>
      <c r="AD30" s="406">
        <v>1.5121219101468988E-3</v>
      </c>
      <c r="AE30" s="406">
        <v>1.4785192010325231E-3</v>
      </c>
      <c r="AF30" s="406">
        <v>1.6801354557187762E-3</v>
      </c>
      <c r="AG30" s="406">
        <v>1.6465327466044007E-3</v>
      </c>
      <c r="AH30" s="406">
        <v>1.7137381648331517E-3</v>
      </c>
    </row>
    <row r="31" spans="4:34" s="208" customFormat="1" ht="18" customHeight="1">
      <c r="D31" s="770"/>
      <c r="E31" s="772"/>
      <c r="F31" s="416" t="s">
        <v>223</v>
      </c>
      <c r="G31" s="392" t="s">
        <v>112</v>
      </c>
      <c r="H31" s="406">
        <v>2.3707300944579956E-4</v>
      </c>
      <c r="I31" s="406">
        <v>2.3707300944579956E-4</v>
      </c>
      <c r="J31" s="406">
        <v>1.8753536568100559E-4</v>
      </c>
      <c r="K31" s="406">
        <v>1.5922814067255195E-4</v>
      </c>
      <c r="L31" s="406">
        <v>1.2738251253804154E-4</v>
      </c>
      <c r="M31" s="406">
        <v>1.3092091566409826E-4</v>
      </c>
      <c r="N31" s="406">
        <v>1.3445931879015494E-4</v>
      </c>
      <c r="O31" s="406">
        <v>1.521513344204385E-4</v>
      </c>
      <c r="P31" s="406">
        <v>1.1322890003381471E-4</v>
      </c>
      <c r="Q31" s="406">
        <v>1.2030570628592812E-4</v>
      </c>
      <c r="R31" s="406">
        <v>1.0615209378170129E-4</v>
      </c>
      <c r="S31" s="406">
        <v>1.0615209378170129E-4</v>
      </c>
      <c r="T31" s="406">
        <v>9.1998481277474453E-5</v>
      </c>
      <c r="U31" s="406">
        <v>7.0768062521134195E-5</v>
      </c>
      <c r="V31" s="406">
        <v>3.8922434386623803E-5</v>
      </c>
      <c r="W31" s="406">
        <v>5.6208126212958272E-5</v>
      </c>
      <c r="X31" s="406">
        <v>4.4966500970366613E-5</v>
      </c>
      <c r="Y31" s="406">
        <v>4.4966500970366613E-5</v>
      </c>
      <c r="Z31" s="406">
        <v>1.1241625242591653E-5</v>
      </c>
      <c r="AA31" s="406">
        <v>5.6208126212958267E-6</v>
      </c>
      <c r="AB31" s="406">
        <v>5.6208126212958267E-6</v>
      </c>
      <c r="AC31" s="406">
        <v>5.6208126212958267E-6</v>
      </c>
      <c r="AD31" s="406" t="s">
        <v>530</v>
      </c>
      <c r="AE31" s="406" t="s">
        <v>530</v>
      </c>
      <c r="AF31" s="406" t="s">
        <v>530</v>
      </c>
      <c r="AG31" s="406" t="s">
        <v>530</v>
      </c>
      <c r="AH31" s="406" t="s">
        <v>530</v>
      </c>
    </row>
    <row r="32" spans="4:34" s="208" customFormat="1" ht="18" customHeight="1">
      <c r="D32" s="770"/>
      <c r="E32" s="772"/>
      <c r="F32" s="417" t="s">
        <v>222</v>
      </c>
      <c r="G32" s="392" t="s">
        <v>112</v>
      </c>
      <c r="H32" s="406">
        <v>8.5043462667877701E-3</v>
      </c>
      <c r="I32" s="406">
        <v>7.1352995195668742E-3</v>
      </c>
      <c r="J32" s="406">
        <v>4.472350200347113E-3</v>
      </c>
      <c r="K32" s="406">
        <v>9.0209641893674083E-3</v>
      </c>
      <c r="L32" s="406">
        <v>7.5635137909239574E-3</v>
      </c>
      <c r="M32" s="406">
        <v>6.7593048620318615E-3</v>
      </c>
      <c r="N32" s="406">
        <v>6.7808712056384567E-3</v>
      </c>
      <c r="O32" s="406">
        <v>1.0908730431834169E-2</v>
      </c>
      <c r="P32" s="406">
        <v>9.7189829088801926E-3</v>
      </c>
      <c r="Q32" s="406">
        <v>8.497167147725835E-3</v>
      </c>
      <c r="R32" s="406">
        <v>8.4781394080615489E-3</v>
      </c>
      <c r="S32" s="406">
        <v>6.8578890502935868E-3</v>
      </c>
      <c r="T32" s="406">
        <v>9.637804351057877E-3</v>
      </c>
      <c r="U32" s="406">
        <v>1.0618823820212306E-2</v>
      </c>
      <c r="V32" s="406">
        <v>7.5165555451642881E-3</v>
      </c>
      <c r="W32" s="406">
        <v>4.527467784007747E-3</v>
      </c>
      <c r="X32" s="406">
        <v>4.3038751324228196E-3</v>
      </c>
      <c r="Y32" s="406">
        <v>2.8479167400860491E-3</v>
      </c>
      <c r="Z32" s="406">
        <v>3.705683334533381E-3</v>
      </c>
      <c r="AA32" s="406">
        <v>3.3142089221864252E-3</v>
      </c>
      <c r="AB32" s="406">
        <v>3.3010434830701347E-3</v>
      </c>
      <c r="AC32" s="406">
        <v>3.0458479550780366E-3</v>
      </c>
      <c r="AD32" s="406">
        <v>3.2227294277071806E-3</v>
      </c>
      <c r="AE32" s="406">
        <v>2.4437208112687422E-3</v>
      </c>
      <c r="AF32" s="406">
        <v>1.7090267414957125E-3</v>
      </c>
      <c r="AG32" s="406">
        <v>1.9046590434900253E-3</v>
      </c>
      <c r="AH32" s="406">
        <v>1.4683085900962776E-3</v>
      </c>
    </row>
    <row r="33" spans="4:34" s="85" customFormat="1" ht="18" customHeight="1">
      <c r="D33" s="770"/>
      <c r="E33" s="772"/>
      <c r="F33" s="416" t="s">
        <v>221</v>
      </c>
      <c r="G33" s="392" t="s">
        <v>112</v>
      </c>
      <c r="H33" s="406" t="s">
        <v>530</v>
      </c>
      <c r="I33" s="406" t="s">
        <v>530</v>
      </c>
      <c r="J33" s="406">
        <v>4.4337189276429128E-4</v>
      </c>
      <c r="K33" s="406">
        <v>5.8967547568799681E-4</v>
      </c>
      <c r="L33" s="406">
        <v>6.9065762878567707E-4</v>
      </c>
      <c r="M33" s="406">
        <v>6.6305908987284573E-4</v>
      </c>
      <c r="N33" s="406">
        <v>6.557495007160942E-4</v>
      </c>
      <c r="O33" s="406">
        <v>6.4703699042398819E-4</v>
      </c>
      <c r="P33" s="406">
        <v>8.1082656768206743E-4</v>
      </c>
      <c r="Q33" s="406">
        <v>2.8416362381183452E-3</v>
      </c>
      <c r="R33" s="406">
        <v>5.8832705420356658E-3</v>
      </c>
      <c r="S33" s="406">
        <v>5.601539900561581E-3</v>
      </c>
      <c r="T33" s="406">
        <v>6.9618654915250136E-3</v>
      </c>
      <c r="U33" s="406">
        <v>7.7863089880914581E-3</v>
      </c>
      <c r="V33" s="406">
        <v>1.1843371523251838E-2</v>
      </c>
      <c r="W33" s="406">
        <v>2.1871210288987461E-2</v>
      </c>
      <c r="X33" s="406">
        <v>3.7226763331347335E-2</v>
      </c>
      <c r="Y33" s="406">
        <v>5.0251862022020172E-2</v>
      </c>
      <c r="Z33" s="406">
        <v>5.3721313017946755E-2</v>
      </c>
      <c r="AA33" s="406">
        <v>5.6418359497512602E-2</v>
      </c>
      <c r="AB33" s="406">
        <v>5.7889995487057692E-2</v>
      </c>
      <c r="AC33" s="406">
        <v>5.5705576981539023E-2</v>
      </c>
      <c r="AD33" s="406">
        <v>5.5225542649905146E-2</v>
      </c>
      <c r="AE33" s="406">
        <v>5.4750141913578257E-2</v>
      </c>
      <c r="AF33" s="406">
        <v>6.0799963974881563E-2</v>
      </c>
      <c r="AG33" s="406">
        <v>5.944421120933667E-2</v>
      </c>
      <c r="AH33" s="406">
        <v>6.2217236583791226E-2</v>
      </c>
    </row>
    <row r="34" spans="4:34" s="85" customFormat="1" ht="18" customHeight="1">
      <c r="D34" s="770"/>
      <c r="E34" s="772"/>
      <c r="F34" s="416" t="s">
        <v>220</v>
      </c>
      <c r="G34" s="392" t="s">
        <v>112</v>
      </c>
      <c r="H34" s="412" t="s">
        <v>117</v>
      </c>
      <c r="I34" s="412" t="s">
        <v>117</v>
      </c>
      <c r="J34" s="412" t="s">
        <v>117</v>
      </c>
      <c r="K34" s="412" t="s">
        <v>117</v>
      </c>
      <c r="L34" s="412" t="s">
        <v>117</v>
      </c>
      <c r="M34" s="412" t="s">
        <v>117</v>
      </c>
      <c r="N34" s="412" t="s">
        <v>117</v>
      </c>
      <c r="O34" s="412" t="s">
        <v>117</v>
      </c>
      <c r="P34" s="412" t="s">
        <v>117</v>
      </c>
      <c r="Q34" s="412" t="s">
        <v>117</v>
      </c>
      <c r="R34" s="412" t="s">
        <v>117</v>
      </c>
      <c r="S34" s="412" t="s">
        <v>117</v>
      </c>
      <c r="T34" s="412" t="s">
        <v>117</v>
      </c>
      <c r="U34" s="412" t="s">
        <v>117</v>
      </c>
      <c r="V34" s="412" t="s">
        <v>117</v>
      </c>
      <c r="W34" s="412" t="s">
        <v>117</v>
      </c>
      <c r="X34" s="412" t="s">
        <v>117</v>
      </c>
      <c r="Y34" s="412" t="s">
        <v>117</v>
      </c>
      <c r="Z34" s="412" t="s">
        <v>117</v>
      </c>
      <c r="AA34" s="412" t="s">
        <v>117</v>
      </c>
      <c r="AB34" s="412" t="s">
        <v>117</v>
      </c>
      <c r="AC34" s="412" t="s">
        <v>117</v>
      </c>
      <c r="AD34" s="412" t="s">
        <v>117</v>
      </c>
      <c r="AE34" s="412" t="s">
        <v>117</v>
      </c>
      <c r="AF34" s="412" t="s">
        <v>117</v>
      </c>
      <c r="AG34" s="412" t="s">
        <v>117</v>
      </c>
      <c r="AH34" s="412" t="s">
        <v>117</v>
      </c>
    </row>
    <row r="35" spans="4:34" s="85" customFormat="1" ht="18" customHeight="1">
      <c r="D35" s="770"/>
      <c r="E35" s="772"/>
      <c r="F35" s="401" t="s">
        <v>219</v>
      </c>
      <c r="G35" s="392" t="s">
        <v>112</v>
      </c>
      <c r="H35" s="398" t="s">
        <v>218</v>
      </c>
      <c r="I35" s="398" t="s">
        <v>218</v>
      </c>
      <c r="J35" s="398" t="s">
        <v>218</v>
      </c>
      <c r="K35" s="398" t="s">
        <v>218</v>
      </c>
      <c r="L35" s="398" t="s">
        <v>218</v>
      </c>
      <c r="M35" s="398" t="s">
        <v>218</v>
      </c>
      <c r="N35" s="398" t="s">
        <v>218</v>
      </c>
      <c r="O35" s="398" t="s">
        <v>218</v>
      </c>
      <c r="P35" s="398" t="s">
        <v>218</v>
      </c>
      <c r="Q35" s="398" t="s">
        <v>218</v>
      </c>
      <c r="R35" s="398" t="s">
        <v>218</v>
      </c>
      <c r="S35" s="398" t="s">
        <v>218</v>
      </c>
      <c r="T35" s="398" t="s">
        <v>218</v>
      </c>
      <c r="U35" s="398" t="s">
        <v>218</v>
      </c>
      <c r="V35" s="398" t="s">
        <v>218</v>
      </c>
      <c r="W35" s="398" t="s">
        <v>218</v>
      </c>
      <c r="X35" s="398" t="s">
        <v>218</v>
      </c>
      <c r="Y35" s="398" t="s">
        <v>218</v>
      </c>
      <c r="Z35" s="398" t="s">
        <v>218</v>
      </c>
      <c r="AA35" s="398" t="s">
        <v>218</v>
      </c>
      <c r="AB35" s="398" t="s">
        <v>218</v>
      </c>
      <c r="AC35" s="398" t="s">
        <v>218</v>
      </c>
      <c r="AD35" s="398" t="s">
        <v>218</v>
      </c>
      <c r="AE35" s="398" t="s">
        <v>218</v>
      </c>
      <c r="AF35" s="398" t="s">
        <v>218</v>
      </c>
      <c r="AG35" s="398" t="s">
        <v>218</v>
      </c>
      <c r="AH35" s="398" t="s">
        <v>218</v>
      </c>
    </row>
    <row r="36" spans="4:34" s="85" customFormat="1" ht="18" customHeight="1" thickBot="1">
      <c r="D36" s="770"/>
      <c r="E36" s="774"/>
      <c r="F36" s="402" t="s">
        <v>217</v>
      </c>
      <c r="G36" s="393" t="s">
        <v>112</v>
      </c>
      <c r="H36" s="413">
        <v>6.093609541440928E-2</v>
      </c>
      <c r="I36" s="413">
        <v>6.2303369702084443E-2</v>
      </c>
      <c r="J36" s="413">
        <v>6.1518055975037678E-2</v>
      </c>
      <c r="K36" s="413">
        <v>5.6000065278674058E-2</v>
      </c>
      <c r="L36" s="413">
        <v>5.7150883157676045E-2</v>
      </c>
      <c r="M36" s="413">
        <v>5.8001488179217249E-2</v>
      </c>
      <c r="N36" s="413">
        <v>5.760983129843758E-2</v>
      </c>
      <c r="O36" s="413">
        <v>5.9422308281054631E-2</v>
      </c>
      <c r="P36" s="413">
        <v>5.7369953153230555E-2</v>
      </c>
      <c r="Q36" s="413">
        <v>5.8833692470706064E-2</v>
      </c>
      <c r="R36" s="413">
        <v>6.5502028157707115E-2</v>
      </c>
      <c r="S36" s="413">
        <v>5.7290146889064919E-2</v>
      </c>
      <c r="T36" s="413">
        <v>6.0580486184235026E-2</v>
      </c>
      <c r="U36" s="413">
        <v>7.1409116924875116E-2</v>
      </c>
      <c r="V36" s="413">
        <v>7.4409513689262477E-2</v>
      </c>
      <c r="W36" s="413">
        <v>7.8483951053687606E-2</v>
      </c>
      <c r="X36" s="413">
        <v>8.1061073292074876E-2</v>
      </c>
      <c r="Y36" s="413">
        <v>7.9226944571553257E-2</v>
      </c>
      <c r="Z36" s="413">
        <v>8.6408768663815888E-2</v>
      </c>
      <c r="AA36" s="413">
        <v>8.7613023839956949E-2</v>
      </c>
      <c r="AB36" s="413">
        <v>8.6823687693017709E-2</v>
      </c>
      <c r="AC36" s="413">
        <v>8.8931317888037001E-2</v>
      </c>
      <c r="AD36" s="413">
        <v>9.0391896140672723E-2</v>
      </c>
      <c r="AE36" s="413">
        <v>9.4516111881971704E-2</v>
      </c>
      <c r="AF36" s="413">
        <v>0.10163300068093462</v>
      </c>
      <c r="AG36" s="413">
        <v>9.8933612169700327E-2</v>
      </c>
      <c r="AH36" s="413">
        <v>0.10346078850324056</v>
      </c>
    </row>
    <row r="37" spans="4:34" s="208" customFormat="1" ht="18" customHeight="1" thickTop="1" thickBot="1">
      <c r="D37" s="770"/>
      <c r="E37" s="779" t="s">
        <v>73</v>
      </c>
      <c r="F37" s="780"/>
      <c r="G37" s="394" t="s">
        <v>112</v>
      </c>
      <c r="H37" s="409">
        <f t="shared" ref="H37:AE37" si="4">SUM(H27:H36)</f>
        <v>1.2799492964552139</v>
      </c>
      <c r="I37" s="409">
        <f t="shared" si="4"/>
        <v>1.3201374206810228</v>
      </c>
      <c r="J37" s="409">
        <f t="shared" si="4"/>
        <v>1.3229822194229381</v>
      </c>
      <c r="K37" s="409">
        <f t="shared" si="4"/>
        <v>1.3302348039210334</v>
      </c>
      <c r="L37" s="409">
        <f t="shared" si="4"/>
        <v>1.3524915237460906</v>
      </c>
      <c r="M37" s="409">
        <f t="shared" si="4"/>
        <v>1.4110810714062509</v>
      </c>
      <c r="N37" s="409">
        <f t="shared" si="4"/>
        <v>1.4357445493481469</v>
      </c>
      <c r="O37" s="409">
        <f t="shared" si="4"/>
        <v>1.4984732246725894</v>
      </c>
      <c r="P37" s="409">
        <f t="shared" si="4"/>
        <v>1.5494924071574467</v>
      </c>
      <c r="Q37" s="409">
        <f t="shared" si="4"/>
        <v>1.5676580705388523</v>
      </c>
      <c r="R37" s="409">
        <f t="shared" si="4"/>
        <v>1.6576704566540159</v>
      </c>
      <c r="S37" s="409">
        <f t="shared" si="4"/>
        <v>1.7020569371515197</v>
      </c>
      <c r="T37" s="409">
        <f t="shared" si="4"/>
        <v>1.360955761257747</v>
      </c>
      <c r="U37" s="409">
        <f t="shared" si="4"/>
        <v>1.3389160980340886</v>
      </c>
      <c r="V37" s="409">
        <f t="shared" si="4"/>
        <v>1.2986783174224845</v>
      </c>
      <c r="W37" s="409">
        <f t="shared" si="4"/>
        <v>1.2842880022384209</v>
      </c>
      <c r="X37" s="409">
        <f t="shared" si="4"/>
        <v>1.2792857936762598</v>
      </c>
      <c r="Y37" s="409">
        <f t="shared" si="4"/>
        <v>1.224100747744991</v>
      </c>
      <c r="Z37" s="409">
        <f t="shared" si="4"/>
        <v>1.2311613698904376</v>
      </c>
      <c r="AA37" s="409">
        <f t="shared" si="4"/>
        <v>1.1387367373919139</v>
      </c>
      <c r="AB37" s="409">
        <f t="shared" si="4"/>
        <v>1.1228450496698039</v>
      </c>
      <c r="AC37" s="409">
        <f t="shared" si="4"/>
        <v>1.1003791202530255</v>
      </c>
      <c r="AD37" s="409">
        <f t="shared" si="4"/>
        <v>1.1638615343577907</v>
      </c>
      <c r="AE37" s="409">
        <f t="shared" si="4"/>
        <v>1.1152408747493427</v>
      </c>
      <c r="AF37" s="409">
        <f>SUM(AF27:AF36)</f>
        <v>1.1056223264029938</v>
      </c>
      <c r="AG37" s="409">
        <f>SUM(AG27:AG36)</f>
        <v>1.0552663914867524</v>
      </c>
      <c r="AH37" s="409">
        <f>SUM(AH27:AH36)</f>
        <v>1.0518059813462166</v>
      </c>
    </row>
    <row r="38" spans="4:34" ht="18" customHeight="1" thickTop="1">
      <c r="D38" s="770"/>
      <c r="E38" s="781"/>
      <c r="F38" s="782"/>
      <c r="G38" s="395" t="s">
        <v>70</v>
      </c>
      <c r="H38" s="414">
        <f t="shared" ref="H38:AE38" si="5">H37*298</f>
        <v>381.42489034365377</v>
      </c>
      <c r="I38" s="414">
        <f t="shared" si="5"/>
        <v>393.4009513629448</v>
      </c>
      <c r="J38" s="414">
        <f t="shared" si="5"/>
        <v>394.24870138803556</v>
      </c>
      <c r="K38" s="414">
        <f t="shared" si="5"/>
        <v>396.40997156846794</v>
      </c>
      <c r="L38" s="414">
        <f t="shared" si="5"/>
        <v>403.042474076335</v>
      </c>
      <c r="M38" s="414">
        <f t="shared" si="5"/>
        <v>420.50215927906277</v>
      </c>
      <c r="N38" s="414">
        <f t="shared" si="5"/>
        <v>427.85187570574777</v>
      </c>
      <c r="O38" s="414">
        <f t="shared" si="5"/>
        <v>446.54502095243163</v>
      </c>
      <c r="P38" s="414">
        <f t="shared" si="5"/>
        <v>461.74873733291912</v>
      </c>
      <c r="Q38" s="414">
        <f t="shared" si="5"/>
        <v>467.162105020578</v>
      </c>
      <c r="R38" s="414">
        <f t="shared" si="5"/>
        <v>493.98579608289674</v>
      </c>
      <c r="S38" s="414">
        <f t="shared" si="5"/>
        <v>507.21296727115288</v>
      </c>
      <c r="T38" s="414">
        <f t="shared" si="5"/>
        <v>405.56481685480861</v>
      </c>
      <c r="U38" s="414">
        <f t="shared" si="5"/>
        <v>398.9969972141584</v>
      </c>
      <c r="V38" s="414">
        <f t="shared" si="5"/>
        <v>387.00613859190037</v>
      </c>
      <c r="W38" s="414">
        <f t="shared" si="5"/>
        <v>382.7178246670494</v>
      </c>
      <c r="X38" s="414">
        <f t="shared" si="5"/>
        <v>381.22716651552543</v>
      </c>
      <c r="Y38" s="414">
        <f t="shared" si="5"/>
        <v>364.78202282800731</v>
      </c>
      <c r="Z38" s="414">
        <f t="shared" si="5"/>
        <v>366.8860882273504</v>
      </c>
      <c r="AA38" s="414">
        <f t="shared" si="5"/>
        <v>339.34354774279035</v>
      </c>
      <c r="AB38" s="414">
        <f t="shared" si="5"/>
        <v>334.60782480160157</v>
      </c>
      <c r="AC38" s="414">
        <f t="shared" si="5"/>
        <v>327.91297783540159</v>
      </c>
      <c r="AD38" s="414">
        <f t="shared" si="5"/>
        <v>346.83073723862162</v>
      </c>
      <c r="AE38" s="414">
        <f t="shared" si="5"/>
        <v>332.34178067530416</v>
      </c>
      <c r="AF38" s="414">
        <f>AF37*298</f>
        <v>329.47545326809217</v>
      </c>
      <c r="AG38" s="414">
        <f>AG37*298</f>
        <v>314.46938466305221</v>
      </c>
      <c r="AH38" s="414">
        <f>AH37*298</f>
        <v>313.43818244117256</v>
      </c>
    </row>
    <row r="39" spans="4:34" ht="15">
      <c r="D39" s="17" t="s">
        <v>216</v>
      </c>
    </row>
    <row r="40" spans="4:34" ht="15">
      <c r="D40" s="17" t="s">
        <v>423</v>
      </c>
    </row>
    <row r="41" spans="4:34" ht="15">
      <c r="D41" s="17" t="s">
        <v>215</v>
      </c>
      <c r="H41" s="207"/>
      <c r="M41" s="207"/>
    </row>
  </sheetData>
  <mergeCells count="13">
    <mergeCell ref="D27:D38"/>
    <mergeCell ref="E27:E29"/>
    <mergeCell ref="E30:E36"/>
    <mergeCell ref="E37:F38"/>
    <mergeCell ref="D15:D26"/>
    <mergeCell ref="E25:F26"/>
    <mergeCell ref="E15:E17"/>
    <mergeCell ref="E18:E24"/>
    <mergeCell ref="E3:F3"/>
    <mergeCell ref="D4:D14"/>
    <mergeCell ref="E4:E6"/>
    <mergeCell ref="E7:E13"/>
    <mergeCell ref="E14:F14"/>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AH30"/>
  <sheetViews>
    <sheetView showGridLines="0" zoomScaleNormal="100" workbookViewId="0">
      <pane xSplit="7" ySplit="3" topLeftCell="H4" activePane="bottomRight" state="frozen"/>
      <selection pane="topRight" activeCell="H1" sqref="H1"/>
      <selection pane="bottomLeft" activeCell="A4" sqref="A4"/>
      <selection pane="bottomRight" activeCell="J23" sqref="J23"/>
    </sheetView>
  </sheetViews>
  <sheetFormatPr defaultColWidth="18.7109375" defaultRowHeight="12.75" customHeight="1"/>
  <cols>
    <col min="1" max="3" width="3.5703125" style="212" customWidth="1"/>
    <col min="4" max="4" width="5.42578125" style="212" customWidth="1"/>
    <col min="5" max="5" width="15.7109375" style="212" customWidth="1"/>
    <col min="6" max="6" width="30.140625" style="212" customWidth="1"/>
    <col min="7" max="7" width="12" style="212" customWidth="1"/>
    <col min="8" max="34" width="7.140625" style="212" customWidth="1"/>
    <col min="35" max="16384" width="18.7109375" style="212"/>
  </cols>
  <sheetData>
    <row r="1" spans="2:34" ht="15">
      <c r="I1" s="458"/>
      <c r="J1" s="458"/>
      <c r="K1" s="458"/>
      <c r="L1" s="458"/>
      <c r="M1" s="458"/>
      <c r="N1" s="458"/>
      <c r="O1" s="458"/>
      <c r="P1" s="458"/>
      <c r="Q1" s="458"/>
      <c r="R1" s="458"/>
      <c r="S1" s="458"/>
      <c r="T1" s="458"/>
      <c r="U1" s="458"/>
    </row>
    <row r="2" spans="2:34" ht="20.25">
      <c r="B2" s="456" t="s">
        <v>378</v>
      </c>
      <c r="C2" s="457">
        <v>60</v>
      </c>
      <c r="D2" s="212" t="s">
        <v>424</v>
      </c>
      <c r="E2" s="243"/>
      <c r="I2" s="458"/>
      <c r="J2" s="458"/>
      <c r="K2" s="458"/>
      <c r="L2" s="458"/>
      <c r="M2" s="458"/>
      <c r="N2" s="458"/>
      <c r="O2" s="458"/>
      <c r="P2" s="458"/>
      <c r="Q2" s="458"/>
      <c r="R2" s="458"/>
      <c r="S2" s="458"/>
      <c r="T2" s="458"/>
      <c r="U2" s="458"/>
    </row>
    <row r="3" spans="2:34" ht="15">
      <c r="D3" s="210" t="s">
        <v>257</v>
      </c>
      <c r="E3" s="242" t="s">
        <v>256</v>
      </c>
      <c r="F3" s="241"/>
      <c r="G3" s="210" t="s">
        <v>109</v>
      </c>
      <c r="H3" s="210">
        <v>1990</v>
      </c>
      <c r="I3" s="210">
        <f t="shared" ref="I3:AH3" si="0">H3+1</f>
        <v>1991</v>
      </c>
      <c r="J3" s="210">
        <f t="shared" si="0"/>
        <v>1992</v>
      </c>
      <c r="K3" s="210">
        <f t="shared" si="0"/>
        <v>1993</v>
      </c>
      <c r="L3" s="210">
        <f t="shared" si="0"/>
        <v>1994</v>
      </c>
      <c r="M3" s="210">
        <f t="shared" si="0"/>
        <v>1995</v>
      </c>
      <c r="N3" s="210">
        <f t="shared" si="0"/>
        <v>1996</v>
      </c>
      <c r="O3" s="210">
        <f t="shared" si="0"/>
        <v>1997</v>
      </c>
      <c r="P3" s="210">
        <f t="shared" si="0"/>
        <v>1998</v>
      </c>
      <c r="Q3" s="210">
        <f t="shared" si="0"/>
        <v>1999</v>
      </c>
      <c r="R3" s="210">
        <f t="shared" si="0"/>
        <v>2000</v>
      </c>
      <c r="S3" s="210">
        <f t="shared" si="0"/>
        <v>2001</v>
      </c>
      <c r="T3" s="210">
        <f t="shared" si="0"/>
        <v>2002</v>
      </c>
      <c r="U3" s="210">
        <f t="shared" si="0"/>
        <v>2003</v>
      </c>
      <c r="V3" s="210">
        <f t="shared" si="0"/>
        <v>2004</v>
      </c>
      <c r="W3" s="210">
        <f t="shared" si="0"/>
        <v>2005</v>
      </c>
      <c r="X3" s="210">
        <f t="shared" si="0"/>
        <v>2006</v>
      </c>
      <c r="Y3" s="210">
        <f t="shared" si="0"/>
        <v>2007</v>
      </c>
      <c r="Z3" s="210">
        <f t="shared" si="0"/>
        <v>2008</v>
      </c>
      <c r="AA3" s="210">
        <f t="shared" si="0"/>
        <v>2009</v>
      </c>
      <c r="AB3" s="210">
        <f t="shared" si="0"/>
        <v>2010</v>
      </c>
      <c r="AC3" s="210">
        <f t="shared" si="0"/>
        <v>2011</v>
      </c>
      <c r="AD3" s="210">
        <f t="shared" si="0"/>
        <v>2012</v>
      </c>
      <c r="AE3" s="210">
        <f t="shared" si="0"/>
        <v>2013</v>
      </c>
      <c r="AF3" s="210">
        <f t="shared" si="0"/>
        <v>2014</v>
      </c>
      <c r="AG3" s="210">
        <f t="shared" si="0"/>
        <v>2015</v>
      </c>
      <c r="AH3" s="210">
        <f t="shared" si="0"/>
        <v>2016</v>
      </c>
    </row>
    <row r="4" spans="2:34" ht="15">
      <c r="D4" s="792" t="s">
        <v>255</v>
      </c>
      <c r="E4" s="230" t="s">
        <v>248</v>
      </c>
      <c r="F4" s="231" t="s">
        <v>247</v>
      </c>
      <c r="G4" s="240"/>
      <c r="H4" s="238">
        <v>187.91829301916783</v>
      </c>
      <c r="I4" s="238">
        <v>167.26277221291528</v>
      </c>
      <c r="J4" s="238">
        <v>148.5600185222234</v>
      </c>
      <c r="K4" s="238">
        <v>122.77945015353853</v>
      </c>
      <c r="L4" s="238">
        <v>105.3823161507154</v>
      </c>
      <c r="M4" s="238">
        <v>93.295734648418517</v>
      </c>
      <c r="N4" s="238">
        <v>80.06024033045243</v>
      </c>
      <c r="O4" s="238">
        <v>75.164725109191721</v>
      </c>
      <c r="P4" s="238">
        <v>67.928422228148705</v>
      </c>
      <c r="Q4" s="238">
        <v>65.464715365453856</v>
      </c>
      <c r="R4" s="238">
        <v>60.49363367772996</v>
      </c>
      <c r="S4" s="238">
        <v>51.29174847631122</v>
      </c>
      <c r="T4" s="238">
        <v>29.081617841909832</v>
      </c>
      <c r="U4" s="238">
        <v>27.319032231375232</v>
      </c>
      <c r="V4" s="238">
        <v>25.447797223971627</v>
      </c>
      <c r="W4" s="238">
        <v>24.834595561599286</v>
      </c>
      <c r="X4" s="238">
        <v>24.482061597364815</v>
      </c>
      <c r="Y4" s="238">
        <v>23.2036758759522</v>
      </c>
      <c r="Z4" s="238">
        <v>22.47459152732819</v>
      </c>
      <c r="AA4" s="238">
        <v>22.052321534310064</v>
      </c>
      <c r="AB4" s="238">
        <v>21.546569676376517</v>
      </c>
      <c r="AC4" s="238">
        <v>21.155209139900641</v>
      </c>
      <c r="AD4" s="238">
        <v>20.899656480968378</v>
      </c>
      <c r="AE4" s="238">
        <v>20.437065108013229</v>
      </c>
      <c r="AF4" s="238">
        <v>20.683491436113613</v>
      </c>
      <c r="AG4" s="238">
        <v>20.056512965309508</v>
      </c>
      <c r="AH4" s="238">
        <v>19.691130887810257</v>
      </c>
    </row>
    <row r="5" spans="2:34" ht="15">
      <c r="D5" s="786"/>
      <c r="E5" s="222"/>
      <c r="F5" s="226" t="s">
        <v>246</v>
      </c>
      <c r="G5" s="225"/>
      <c r="H5" s="238">
        <v>2.49675</v>
      </c>
      <c r="I5" s="238">
        <v>2.4467699999999999</v>
      </c>
      <c r="J5" s="238">
        <v>2.5596000000000001</v>
      </c>
      <c r="K5" s="238">
        <v>2.4700799999999998</v>
      </c>
      <c r="L5" s="238">
        <v>2.5722300000000002</v>
      </c>
      <c r="M5" s="238">
        <v>2.4683399999999995</v>
      </c>
      <c r="N5" s="238">
        <v>2.3349899999999999</v>
      </c>
      <c r="O5" s="238">
        <v>2.1527099999999999</v>
      </c>
      <c r="P5" s="238">
        <v>2.0574599999999998</v>
      </c>
      <c r="Q5" s="238">
        <v>2.25501</v>
      </c>
      <c r="R5" s="238">
        <v>2.02284</v>
      </c>
      <c r="S5" s="238">
        <v>1.8946799999999999</v>
      </c>
      <c r="T5" s="238">
        <v>1.6529399999999999</v>
      </c>
      <c r="U5" s="238">
        <v>1.5295799999999999</v>
      </c>
      <c r="V5" s="238">
        <v>1.4192100000000001</v>
      </c>
      <c r="W5" s="238">
        <v>1.3475699999999999</v>
      </c>
      <c r="X5" s="238">
        <v>1.2703499999999999</v>
      </c>
      <c r="Y5" s="238">
        <v>1.17072</v>
      </c>
      <c r="Z5" s="238">
        <v>1.11924</v>
      </c>
      <c r="AA5" s="238">
        <v>1.0334700000000001</v>
      </c>
      <c r="AB5" s="238">
        <v>1.0228499999999998</v>
      </c>
      <c r="AC5" s="238">
        <v>0.93677999999999995</v>
      </c>
      <c r="AD5" s="238">
        <v>0.90788999999999997</v>
      </c>
      <c r="AE5" s="238">
        <v>0.88763999999999998</v>
      </c>
      <c r="AF5" s="238">
        <v>0.83246999999999993</v>
      </c>
      <c r="AG5" s="238">
        <v>0.77594999999999992</v>
      </c>
      <c r="AH5" s="238">
        <v>0.71199000000000001</v>
      </c>
    </row>
    <row r="6" spans="2:34" ht="28.5">
      <c r="D6" s="786"/>
      <c r="E6" s="222"/>
      <c r="F6" s="233" t="s">
        <v>245</v>
      </c>
      <c r="G6" s="225"/>
      <c r="H6" s="238" t="s">
        <v>530</v>
      </c>
      <c r="I6" s="238" t="s">
        <v>530</v>
      </c>
      <c r="J6" s="238" t="s">
        <v>530</v>
      </c>
      <c r="K6" s="238" t="s">
        <v>530</v>
      </c>
      <c r="L6" s="238" t="s">
        <v>530</v>
      </c>
      <c r="M6" s="238" t="s">
        <v>530</v>
      </c>
      <c r="N6" s="238" t="s">
        <v>530</v>
      </c>
      <c r="O6" s="238" t="s">
        <v>530</v>
      </c>
      <c r="P6" s="238" t="s">
        <v>530</v>
      </c>
      <c r="Q6" s="238" t="s">
        <v>530</v>
      </c>
      <c r="R6" s="238" t="s">
        <v>530</v>
      </c>
      <c r="S6" s="238" t="s">
        <v>530</v>
      </c>
      <c r="T6" s="238" t="s">
        <v>530</v>
      </c>
      <c r="U6" s="238" t="s">
        <v>530</v>
      </c>
      <c r="V6" s="238" t="s">
        <v>530</v>
      </c>
      <c r="W6" s="238" t="s">
        <v>530</v>
      </c>
      <c r="X6" s="238" t="s">
        <v>530</v>
      </c>
      <c r="Y6" s="238" t="s">
        <v>530</v>
      </c>
      <c r="Z6" s="238" t="s">
        <v>530</v>
      </c>
      <c r="AA6" s="238" t="s">
        <v>530</v>
      </c>
      <c r="AB6" s="238" t="s">
        <v>530</v>
      </c>
      <c r="AC6" s="238" t="s">
        <v>530</v>
      </c>
      <c r="AD6" s="238" t="s">
        <v>530</v>
      </c>
      <c r="AE6" s="238" t="s">
        <v>530</v>
      </c>
      <c r="AF6" s="238" t="s">
        <v>530</v>
      </c>
      <c r="AG6" s="238" t="s">
        <v>530</v>
      </c>
      <c r="AH6" s="238" t="s">
        <v>530</v>
      </c>
    </row>
    <row r="7" spans="2:34" ht="16.5">
      <c r="D7" s="786"/>
      <c r="E7" s="232" t="s">
        <v>254</v>
      </c>
      <c r="F7" s="231" t="s">
        <v>243</v>
      </c>
      <c r="G7" s="225" t="s">
        <v>252</v>
      </c>
      <c r="H7" s="238">
        <v>1.0146403159886515</v>
      </c>
      <c r="I7" s="238">
        <v>1.0763172270622627</v>
      </c>
      <c r="J7" s="238">
        <v>1.130070085175052</v>
      </c>
      <c r="K7" s="238">
        <v>1.1011701478387543</v>
      </c>
      <c r="L7" s="238">
        <v>1.1192038044889971</v>
      </c>
      <c r="M7" s="238">
        <v>1.0937998008273735</v>
      </c>
      <c r="N7" s="238">
        <v>1.088564819877426</v>
      </c>
      <c r="O7" s="238">
        <v>1.1231585679545701</v>
      </c>
      <c r="P7" s="238">
        <v>1.0883257295023707</v>
      </c>
      <c r="Q7" s="238">
        <v>1.0654140465943862</v>
      </c>
      <c r="R7" s="238">
        <v>1.0809753018000738</v>
      </c>
      <c r="S7" s="238">
        <v>1.0068821584435954</v>
      </c>
      <c r="T7" s="238">
        <v>1.0365740236383836</v>
      </c>
      <c r="U7" s="238">
        <v>1.0810734237042665</v>
      </c>
      <c r="V7" s="238">
        <v>1.1322503400715584</v>
      </c>
      <c r="W7" s="238">
        <v>1.2327142688834667</v>
      </c>
      <c r="X7" s="238">
        <v>1.1719765946370653</v>
      </c>
      <c r="Y7" s="238">
        <v>1.1496357467252194</v>
      </c>
      <c r="Z7" s="238">
        <v>1.105235923114865</v>
      </c>
      <c r="AA7" s="238">
        <v>1.0188541789299941</v>
      </c>
      <c r="AB7" s="238">
        <v>1.0039389632178868</v>
      </c>
      <c r="AC7" s="238">
        <v>0.95821187310551359</v>
      </c>
      <c r="AD7" s="238">
        <v>0.95522510728821897</v>
      </c>
      <c r="AE7" s="238">
        <v>0.92861837227377997</v>
      </c>
      <c r="AF7" s="238">
        <v>0.86614338845796635</v>
      </c>
      <c r="AG7" s="238">
        <v>0.83377634888844721</v>
      </c>
      <c r="AH7" s="238">
        <v>0.79835389307642801</v>
      </c>
    </row>
    <row r="8" spans="2:34" ht="15">
      <c r="D8" s="786"/>
      <c r="E8" s="222" t="s">
        <v>253</v>
      </c>
      <c r="F8" s="229" t="s">
        <v>241</v>
      </c>
      <c r="G8" s="225"/>
      <c r="H8" s="238">
        <v>6.9696231782876881</v>
      </c>
      <c r="I8" s="238">
        <v>7.2468598441544492</v>
      </c>
      <c r="J8" s="238">
        <v>7.1670911616063337</v>
      </c>
      <c r="K8" s="238">
        <v>7.56728872846179</v>
      </c>
      <c r="L8" s="238">
        <v>7.6907756914488683</v>
      </c>
      <c r="M8" s="238">
        <v>7.7642846392045879</v>
      </c>
      <c r="N8" s="238">
        <v>7.7229768782584989</v>
      </c>
      <c r="O8" s="238">
        <v>8.0838818699035659</v>
      </c>
      <c r="P8" s="238">
        <v>8.1286898861756711</v>
      </c>
      <c r="Q8" s="238">
        <v>8.2192972798154571</v>
      </c>
      <c r="R8" s="238">
        <v>8.7902048192381148</v>
      </c>
      <c r="S8" s="238">
        <v>8.7325224384053364</v>
      </c>
      <c r="T8" s="238">
        <v>9.550303103123488</v>
      </c>
      <c r="U8" s="238">
        <v>9.7962302606079543</v>
      </c>
      <c r="V8" s="238">
        <v>10.160142453700637</v>
      </c>
      <c r="W8" s="238">
        <v>10.695343790312865</v>
      </c>
      <c r="X8" s="238">
        <v>11.430397073353816</v>
      </c>
      <c r="Y8" s="238">
        <v>12.562909692694168</v>
      </c>
      <c r="Z8" s="238">
        <v>12.349754615533978</v>
      </c>
      <c r="AA8" s="238">
        <v>11.841749718264877</v>
      </c>
      <c r="AB8" s="238">
        <v>11.101262472631495</v>
      </c>
      <c r="AC8" s="238">
        <v>10.92740438507623</v>
      </c>
      <c r="AD8" s="238">
        <v>10.544456263407673</v>
      </c>
      <c r="AE8" s="238">
        <v>9.7660365055313836</v>
      </c>
      <c r="AF8" s="238">
        <v>9.1911482938899081</v>
      </c>
      <c r="AG8" s="238">
        <v>9.2534718064373429</v>
      </c>
      <c r="AH8" s="238">
        <v>9.9376878845626191</v>
      </c>
    </row>
    <row r="9" spans="2:34" ht="15">
      <c r="D9" s="786"/>
      <c r="E9" s="227"/>
      <c r="F9" s="226" t="s">
        <v>240</v>
      </c>
      <c r="G9" s="225"/>
      <c r="H9" s="238">
        <v>0.31847639484000007</v>
      </c>
      <c r="I9" s="238">
        <v>0.5029695634000001</v>
      </c>
      <c r="J9" s="238">
        <v>0.54014387760000004</v>
      </c>
      <c r="K9" s="238">
        <v>0.49586905120000002</v>
      </c>
      <c r="L9" s="238">
        <v>0.47062341260000001</v>
      </c>
      <c r="M9" s="238">
        <v>0.46963261275999996</v>
      </c>
      <c r="N9" s="238">
        <v>0.45357895928000003</v>
      </c>
      <c r="O9" s="238">
        <v>0.43477703124000011</v>
      </c>
      <c r="P9" s="238">
        <v>0.37623828103999996</v>
      </c>
      <c r="Q9" s="238">
        <v>0.32405638964</v>
      </c>
      <c r="R9" s="238">
        <v>0.29363188680000007</v>
      </c>
      <c r="S9" s="238">
        <v>0.25507083091999999</v>
      </c>
      <c r="T9" s="238">
        <v>0.22615244224</v>
      </c>
      <c r="U9" s="238">
        <v>0.26349643804000006</v>
      </c>
      <c r="V9" s="238">
        <v>0.26276934295999993</v>
      </c>
      <c r="W9" s="238">
        <v>0.28414863312000005</v>
      </c>
      <c r="X9" s="238">
        <v>0.25317695924</v>
      </c>
      <c r="Y9" s="238">
        <v>0.25729974072000006</v>
      </c>
      <c r="Z9" s="238">
        <v>0.26208773963999998</v>
      </c>
      <c r="AA9" s="238">
        <v>0.23837718771999999</v>
      </c>
      <c r="AB9" s="238">
        <v>0.22476434220000002</v>
      </c>
      <c r="AC9" s="238">
        <v>0.21833470792000004</v>
      </c>
      <c r="AD9" s="238">
        <v>0.21650721396</v>
      </c>
      <c r="AE9" s="238">
        <v>0.20414014755999998</v>
      </c>
      <c r="AF9" s="238">
        <v>0.20053096440000001</v>
      </c>
      <c r="AG9" s="238">
        <v>0.18431614452000003</v>
      </c>
      <c r="AH9" s="238">
        <v>0.16885793560000004</v>
      </c>
    </row>
    <row r="10" spans="2:34" ht="15.75" thickBot="1">
      <c r="D10" s="786"/>
      <c r="E10" s="223"/>
      <c r="F10" s="222" t="s">
        <v>239</v>
      </c>
      <c r="G10" s="219"/>
      <c r="H10" s="238">
        <v>0.20843474561590103</v>
      </c>
      <c r="I10" s="238">
        <v>0.22984600466155566</v>
      </c>
      <c r="J10" s="238">
        <v>0.22995024793158569</v>
      </c>
      <c r="K10" s="238">
        <v>0.20287429286807745</v>
      </c>
      <c r="L10" s="238">
        <v>0.24314785249956972</v>
      </c>
      <c r="M10" s="238">
        <v>0.79032496797867902</v>
      </c>
      <c r="N10" s="238">
        <v>0.87691635374077825</v>
      </c>
      <c r="O10" s="238">
        <v>0.88787204830538091</v>
      </c>
      <c r="P10" s="238">
        <v>0.73602284115765804</v>
      </c>
      <c r="Q10" s="238">
        <v>0.81574002873905693</v>
      </c>
      <c r="R10" s="238">
        <v>0.74990864829025694</v>
      </c>
      <c r="S10" s="238">
        <v>0.83002877774321282</v>
      </c>
      <c r="T10" s="238">
        <v>0.77040392742229002</v>
      </c>
      <c r="U10" s="238">
        <v>0.71570512851355017</v>
      </c>
      <c r="V10" s="238">
        <v>0.64172471134984266</v>
      </c>
      <c r="W10" s="238">
        <v>0.66303736620954667</v>
      </c>
      <c r="X10" s="238">
        <v>0.68805385069336533</v>
      </c>
      <c r="Y10" s="238">
        <v>0.65902838767128191</v>
      </c>
      <c r="Z10" s="238">
        <v>0.56309360867290492</v>
      </c>
      <c r="AA10" s="238">
        <v>0.47273003859848395</v>
      </c>
      <c r="AB10" s="238">
        <v>0.4900616506864795</v>
      </c>
      <c r="AC10" s="238">
        <v>0.49024188628676485</v>
      </c>
      <c r="AD10" s="238">
        <v>0.49808198838100054</v>
      </c>
      <c r="AE10" s="238">
        <v>0.42065354988048403</v>
      </c>
      <c r="AF10" s="238">
        <v>0.46334497815463316</v>
      </c>
      <c r="AG10" s="238">
        <v>0.39203663297326879</v>
      </c>
      <c r="AH10" s="238">
        <v>0.39203663297326879</v>
      </c>
    </row>
    <row r="11" spans="2:34" ht="18" thickTop="1" thickBot="1">
      <c r="D11" s="786"/>
      <c r="E11" s="788" t="s">
        <v>73</v>
      </c>
      <c r="F11" s="789"/>
      <c r="G11" s="221" t="s">
        <v>252</v>
      </c>
      <c r="H11" s="679">
        <f t="shared" ref="H11:AE11" si="1">SUM(H4:H10)</f>
        <v>198.92621765390007</v>
      </c>
      <c r="I11" s="679">
        <f t="shared" si="1"/>
        <v>178.76553485219355</v>
      </c>
      <c r="J11" s="679">
        <f t="shared" si="1"/>
        <v>160.18687389453635</v>
      </c>
      <c r="K11" s="679">
        <f t="shared" si="1"/>
        <v>134.61673237390715</v>
      </c>
      <c r="L11" s="679">
        <f t="shared" si="1"/>
        <v>117.47829691175285</v>
      </c>
      <c r="M11" s="679">
        <f t="shared" si="1"/>
        <v>105.88211666918914</v>
      </c>
      <c r="N11" s="679">
        <f t="shared" si="1"/>
        <v>92.537267341609123</v>
      </c>
      <c r="O11" s="679">
        <f t="shared" si="1"/>
        <v>87.847124626595246</v>
      </c>
      <c r="P11" s="679">
        <f t="shared" si="1"/>
        <v>80.315158966024413</v>
      </c>
      <c r="Q11" s="679">
        <f t="shared" si="1"/>
        <v>78.144233110242766</v>
      </c>
      <c r="R11" s="679">
        <f t="shared" si="1"/>
        <v>73.431194333858414</v>
      </c>
      <c r="S11" s="679">
        <f t="shared" si="1"/>
        <v>64.010932681823363</v>
      </c>
      <c r="T11" s="679">
        <f t="shared" si="1"/>
        <v>42.317991338333997</v>
      </c>
      <c r="U11" s="679">
        <f t="shared" si="1"/>
        <v>40.705117482241</v>
      </c>
      <c r="V11" s="679">
        <f t="shared" si="1"/>
        <v>39.063894072053664</v>
      </c>
      <c r="W11" s="679">
        <f t="shared" si="1"/>
        <v>39.057409620125163</v>
      </c>
      <c r="X11" s="679">
        <f t="shared" si="1"/>
        <v>39.296016075289067</v>
      </c>
      <c r="Y11" s="679">
        <f t="shared" si="1"/>
        <v>39.003269443762875</v>
      </c>
      <c r="Z11" s="679">
        <f t="shared" si="1"/>
        <v>37.874003414289945</v>
      </c>
      <c r="AA11" s="679">
        <f t="shared" si="1"/>
        <v>36.657502657823422</v>
      </c>
      <c r="AB11" s="679">
        <f t="shared" si="1"/>
        <v>35.389447105112374</v>
      </c>
      <c r="AC11" s="679">
        <f t="shared" si="1"/>
        <v>34.68618199228915</v>
      </c>
      <c r="AD11" s="679">
        <f t="shared" si="1"/>
        <v>34.021817054005268</v>
      </c>
      <c r="AE11" s="679">
        <f t="shared" si="1"/>
        <v>32.644153683258871</v>
      </c>
      <c r="AF11" s="679">
        <f>SUM(AF4:AF10)</f>
        <v>32.23712906101612</v>
      </c>
      <c r="AG11" s="679">
        <f>SUM(AG4:AG10)</f>
        <v>31.496063898128568</v>
      </c>
      <c r="AH11" s="679">
        <f>SUM(AH4:AH10)</f>
        <v>31.700057234022573</v>
      </c>
    </row>
    <row r="12" spans="2:34" ht="18" thickTop="1" thickBot="1">
      <c r="D12" s="787"/>
      <c r="E12" s="790"/>
      <c r="F12" s="791"/>
      <c r="G12" s="219" t="s">
        <v>236</v>
      </c>
      <c r="H12" s="680">
        <f t="shared" ref="H12:AE12" si="2">H11*25</f>
        <v>4973.1554413475014</v>
      </c>
      <c r="I12" s="680">
        <f t="shared" si="2"/>
        <v>4469.138371304839</v>
      </c>
      <c r="J12" s="680">
        <f t="shared" si="2"/>
        <v>4004.6718473634087</v>
      </c>
      <c r="K12" s="680">
        <f t="shared" si="2"/>
        <v>3365.418309347679</v>
      </c>
      <c r="L12" s="680">
        <f t="shared" si="2"/>
        <v>2936.957422793821</v>
      </c>
      <c r="M12" s="680">
        <f t="shared" si="2"/>
        <v>2647.0529167297286</v>
      </c>
      <c r="N12" s="680">
        <f t="shared" si="2"/>
        <v>2313.4316835402283</v>
      </c>
      <c r="O12" s="680">
        <f t="shared" si="2"/>
        <v>2196.1781156648813</v>
      </c>
      <c r="P12" s="680">
        <f t="shared" si="2"/>
        <v>2007.8789741506102</v>
      </c>
      <c r="Q12" s="680">
        <f t="shared" si="2"/>
        <v>1953.6058277560692</v>
      </c>
      <c r="R12" s="680">
        <f t="shared" si="2"/>
        <v>1835.7798583464603</v>
      </c>
      <c r="S12" s="680">
        <f t="shared" si="2"/>
        <v>1600.273317045584</v>
      </c>
      <c r="T12" s="680">
        <f t="shared" si="2"/>
        <v>1057.9497834583499</v>
      </c>
      <c r="U12" s="680">
        <f t="shared" si="2"/>
        <v>1017.627937056025</v>
      </c>
      <c r="V12" s="680">
        <f t="shared" si="2"/>
        <v>976.59735180134157</v>
      </c>
      <c r="W12" s="680">
        <f t="shared" si="2"/>
        <v>976.43524050312908</v>
      </c>
      <c r="X12" s="680">
        <f t="shared" si="2"/>
        <v>982.40040188222667</v>
      </c>
      <c r="Y12" s="680">
        <f t="shared" si="2"/>
        <v>975.08173609407186</v>
      </c>
      <c r="Z12" s="680">
        <f t="shared" si="2"/>
        <v>946.85008535724864</v>
      </c>
      <c r="AA12" s="680">
        <f t="shared" si="2"/>
        <v>916.4375664455855</v>
      </c>
      <c r="AB12" s="680">
        <f t="shared" si="2"/>
        <v>884.73617762780941</v>
      </c>
      <c r="AC12" s="680">
        <f t="shared" si="2"/>
        <v>867.1545498072287</v>
      </c>
      <c r="AD12" s="680">
        <f t="shared" si="2"/>
        <v>850.54542635013172</v>
      </c>
      <c r="AE12" s="680">
        <f t="shared" si="2"/>
        <v>816.10384208147173</v>
      </c>
      <c r="AF12" s="680">
        <f>AF11*25</f>
        <v>805.92822652540303</v>
      </c>
      <c r="AG12" s="680">
        <f>AG11*25</f>
        <v>787.40159745321421</v>
      </c>
      <c r="AH12" s="680">
        <f>AH11*25</f>
        <v>792.50143085056436</v>
      </c>
    </row>
    <row r="13" spans="2:34" ht="15.75" thickTop="1">
      <c r="D13" s="785" t="s">
        <v>251</v>
      </c>
      <c r="E13" s="230" t="s">
        <v>248</v>
      </c>
      <c r="F13" s="231" t="s">
        <v>247</v>
      </c>
      <c r="G13" s="234"/>
      <c r="H13" s="681">
        <v>5.3220918492228568</v>
      </c>
      <c r="I13" s="681">
        <v>4.8038967215969643</v>
      </c>
      <c r="J13" s="681">
        <v>4.27920905769908</v>
      </c>
      <c r="K13" s="681">
        <v>3.5966868026853454</v>
      </c>
      <c r="L13" s="681">
        <v>2.9564630465777473</v>
      </c>
      <c r="M13" s="681">
        <v>2.4075851430606767</v>
      </c>
      <c r="N13" s="681">
        <v>2.1121844746239362</v>
      </c>
      <c r="O13" s="681">
        <v>1.9985367580382671</v>
      </c>
      <c r="P13" s="681">
        <v>1.815964089827661</v>
      </c>
      <c r="Q13" s="681">
        <v>1.7505944071592947</v>
      </c>
      <c r="R13" s="681">
        <v>1.5978265703558612</v>
      </c>
      <c r="S13" s="681">
        <v>1.3519318711647319</v>
      </c>
      <c r="T13" s="681">
        <v>0.75438398295921616</v>
      </c>
      <c r="U13" s="681">
        <v>0.67058532620006539</v>
      </c>
      <c r="V13" s="681">
        <v>0.64253446696583971</v>
      </c>
      <c r="W13" s="681">
        <v>0.61310621147742816</v>
      </c>
      <c r="X13" s="681">
        <v>0.59281809782329287</v>
      </c>
      <c r="Y13" s="681">
        <v>0.55927998726916839</v>
      </c>
      <c r="Z13" s="681">
        <v>0.54032329831992587</v>
      </c>
      <c r="AA13" s="681">
        <v>0.53055902851183889</v>
      </c>
      <c r="AB13" s="681">
        <v>0.51793318206680139</v>
      </c>
      <c r="AC13" s="681">
        <v>0.50548035753591336</v>
      </c>
      <c r="AD13" s="681">
        <v>0.49736249760410722</v>
      </c>
      <c r="AE13" s="681">
        <v>0.49033073385229536</v>
      </c>
      <c r="AF13" s="681">
        <v>0.49049442160925677</v>
      </c>
      <c r="AG13" s="681">
        <v>0.48207006319438106</v>
      </c>
      <c r="AH13" s="681">
        <v>0.47534087736430181</v>
      </c>
    </row>
    <row r="14" spans="2:34" ht="15">
      <c r="D14" s="786"/>
      <c r="E14" s="222"/>
      <c r="F14" s="226" t="s">
        <v>246</v>
      </c>
      <c r="G14" s="225"/>
      <c r="H14" s="238" t="s">
        <v>531</v>
      </c>
      <c r="I14" s="238" t="s">
        <v>531</v>
      </c>
      <c r="J14" s="238" t="s">
        <v>531</v>
      </c>
      <c r="K14" s="238" t="s">
        <v>531</v>
      </c>
      <c r="L14" s="238" t="s">
        <v>531</v>
      </c>
      <c r="M14" s="238" t="s">
        <v>531</v>
      </c>
      <c r="N14" s="238" t="s">
        <v>531</v>
      </c>
      <c r="O14" s="238" t="s">
        <v>531</v>
      </c>
      <c r="P14" s="238" t="s">
        <v>531</v>
      </c>
      <c r="Q14" s="238" t="s">
        <v>531</v>
      </c>
      <c r="R14" s="238" t="s">
        <v>531</v>
      </c>
      <c r="S14" s="238" t="s">
        <v>531</v>
      </c>
      <c r="T14" s="238" t="s">
        <v>531</v>
      </c>
      <c r="U14" s="238" t="s">
        <v>531</v>
      </c>
      <c r="V14" s="238" t="s">
        <v>531</v>
      </c>
      <c r="W14" s="238" t="s">
        <v>531</v>
      </c>
      <c r="X14" s="238" t="s">
        <v>531</v>
      </c>
      <c r="Y14" s="238" t="s">
        <v>531</v>
      </c>
      <c r="Z14" s="238" t="s">
        <v>531</v>
      </c>
      <c r="AA14" s="238" t="s">
        <v>531</v>
      </c>
      <c r="AB14" s="238" t="s">
        <v>531</v>
      </c>
      <c r="AC14" s="238" t="s">
        <v>531</v>
      </c>
      <c r="AD14" s="238" t="s">
        <v>531</v>
      </c>
      <c r="AE14" s="238" t="s">
        <v>531</v>
      </c>
      <c r="AF14" s="238" t="s">
        <v>531</v>
      </c>
      <c r="AG14" s="238" t="s">
        <v>531</v>
      </c>
      <c r="AH14" s="238" t="s">
        <v>531</v>
      </c>
    </row>
    <row r="15" spans="2:34" ht="28.5">
      <c r="D15" s="786"/>
      <c r="E15" s="222"/>
      <c r="F15" s="233" t="s">
        <v>245</v>
      </c>
      <c r="G15" s="225"/>
      <c r="H15" s="682" t="s">
        <v>530</v>
      </c>
      <c r="I15" s="682" t="s">
        <v>530</v>
      </c>
      <c r="J15" s="682" t="s">
        <v>530</v>
      </c>
      <c r="K15" s="682" t="s">
        <v>530</v>
      </c>
      <c r="L15" s="682" t="s">
        <v>530</v>
      </c>
      <c r="M15" s="682" t="s">
        <v>530</v>
      </c>
      <c r="N15" s="682" t="s">
        <v>530</v>
      </c>
      <c r="O15" s="682" t="s">
        <v>530</v>
      </c>
      <c r="P15" s="682" t="s">
        <v>530</v>
      </c>
      <c r="Q15" s="682" t="s">
        <v>531</v>
      </c>
      <c r="R15" s="682" t="s">
        <v>530</v>
      </c>
      <c r="S15" s="682" t="s">
        <v>530</v>
      </c>
      <c r="T15" s="682" t="s">
        <v>530</v>
      </c>
      <c r="U15" s="682" t="s">
        <v>530</v>
      </c>
      <c r="V15" s="682" t="s">
        <v>530</v>
      </c>
      <c r="W15" s="682" t="s">
        <v>530</v>
      </c>
      <c r="X15" s="682" t="s">
        <v>530</v>
      </c>
      <c r="Y15" s="682" t="s">
        <v>530</v>
      </c>
      <c r="Z15" s="682" t="s">
        <v>530</v>
      </c>
      <c r="AA15" s="682" t="s">
        <v>530</v>
      </c>
      <c r="AB15" s="682" t="s">
        <v>530</v>
      </c>
      <c r="AC15" s="682" t="s">
        <v>530</v>
      </c>
      <c r="AD15" s="682" t="s">
        <v>530</v>
      </c>
      <c r="AE15" s="682" t="s">
        <v>530</v>
      </c>
      <c r="AF15" s="682" t="s">
        <v>530</v>
      </c>
      <c r="AG15" s="682" t="s">
        <v>530</v>
      </c>
      <c r="AH15" s="682" t="s">
        <v>530</v>
      </c>
    </row>
    <row r="16" spans="2:34" ht="16.5">
      <c r="D16" s="786"/>
      <c r="E16" s="232" t="s">
        <v>244</v>
      </c>
      <c r="F16" s="231" t="s">
        <v>243</v>
      </c>
      <c r="G16" s="225" t="s">
        <v>103</v>
      </c>
      <c r="H16" s="239">
        <v>3.4550849695682444E-2</v>
      </c>
      <c r="I16" s="239">
        <v>3.6921511884456464E-2</v>
      </c>
      <c r="J16" s="239">
        <v>3.8282847185516222E-2</v>
      </c>
      <c r="K16" s="239">
        <v>3.5390743918508376E-2</v>
      </c>
      <c r="L16" s="239">
        <v>3.4441755339620767E-2</v>
      </c>
      <c r="M16" s="239">
        <v>3.3301389067850989E-2</v>
      </c>
      <c r="N16" s="239">
        <v>3.2738374782977163E-2</v>
      </c>
      <c r="O16" s="239">
        <v>3.3751653754233987E-2</v>
      </c>
      <c r="P16" s="239">
        <v>3.2532487233705047E-2</v>
      </c>
      <c r="Q16" s="239">
        <v>3.1273413041804858E-2</v>
      </c>
      <c r="R16" s="239">
        <v>3.1961821367620442E-2</v>
      </c>
      <c r="S16" s="239">
        <v>2.8068653229842568E-2</v>
      </c>
      <c r="T16" s="239">
        <v>3.0056098170716718E-2</v>
      </c>
      <c r="U16" s="239">
        <v>3.2883124293836469E-2</v>
      </c>
      <c r="V16" s="239">
        <v>3.7121890209588823E-2</v>
      </c>
      <c r="W16" s="239">
        <v>4.3032496240822268E-2</v>
      </c>
      <c r="X16" s="239">
        <v>4.0555524609473217E-2</v>
      </c>
      <c r="Y16" s="239">
        <v>3.8357486501642543E-2</v>
      </c>
      <c r="Z16" s="239">
        <v>3.6996328868655365E-2</v>
      </c>
      <c r="AA16" s="239">
        <v>3.3495373639476606E-2</v>
      </c>
      <c r="AB16" s="239">
        <v>3.2635048367280026E-2</v>
      </c>
      <c r="AC16" s="239">
        <v>3.1593099267147401E-2</v>
      </c>
      <c r="AD16" s="239">
        <v>3.1301282141748002E-2</v>
      </c>
      <c r="AE16" s="239">
        <v>2.8891618755760792E-2</v>
      </c>
      <c r="AF16" s="239">
        <v>2.6570395474236279E-2</v>
      </c>
      <c r="AG16" s="239">
        <v>2.4325606794572227E-2</v>
      </c>
      <c r="AH16" s="239">
        <v>2.1332660050630798E-2</v>
      </c>
    </row>
    <row r="17" spans="4:34" ht="15">
      <c r="D17" s="786"/>
      <c r="E17" s="222" t="s">
        <v>242</v>
      </c>
      <c r="F17" s="229" t="s">
        <v>241</v>
      </c>
      <c r="G17" s="225"/>
      <c r="H17" s="239">
        <v>0.63219500400000006</v>
      </c>
      <c r="I17" s="239">
        <v>0.66106036300000004</v>
      </c>
      <c r="J17" s="239">
        <v>0.65247636899999994</v>
      </c>
      <c r="K17" s="239">
        <v>0.67935444299999992</v>
      </c>
      <c r="L17" s="239">
        <v>0.69196229399999998</v>
      </c>
      <c r="M17" s="239">
        <v>0.68418083000000007</v>
      </c>
      <c r="N17" s="239">
        <v>0.67486674599999996</v>
      </c>
      <c r="O17" s="239">
        <v>0.70428262799999997</v>
      </c>
      <c r="P17" s="239">
        <v>0.70444422800000006</v>
      </c>
      <c r="Q17" s="239">
        <v>0.71100323599999993</v>
      </c>
      <c r="R17" s="239">
        <v>0.7689395189999999</v>
      </c>
      <c r="S17" s="239">
        <v>0.761747281</v>
      </c>
      <c r="T17" s="239">
        <v>0.84732388199999997</v>
      </c>
      <c r="U17" s="239">
        <v>0.86793339599999997</v>
      </c>
      <c r="V17" s="239">
        <v>0.91058477500000001</v>
      </c>
      <c r="W17" s="238">
        <v>0.97132564100000007</v>
      </c>
      <c r="X17" s="238">
        <v>1.056721961</v>
      </c>
      <c r="Y17" s="238">
        <v>1.168141007</v>
      </c>
      <c r="Z17" s="238">
        <v>1.162236168</v>
      </c>
      <c r="AA17" s="238">
        <v>1.114577567</v>
      </c>
      <c r="AB17" s="238">
        <v>1.0473778760000001</v>
      </c>
      <c r="AC17" s="238">
        <v>1.0444945319999999</v>
      </c>
      <c r="AD17" s="238">
        <v>0.99428097900000001</v>
      </c>
      <c r="AE17" s="238">
        <v>0.91909376799999998</v>
      </c>
      <c r="AF17" s="238">
        <v>0.85752709799999993</v>
      </c>
      <c r="AG17" s="238">
        <v>0.84827571299999993</v>
      </c>
      <c r="AH17" s="238">
        <v>0.87426907900000006</v>
      </c>
    </row>
    <row r="18" spans="4:34" ht="15">
      <c r="D18" s="786"/>
      <c r="E18" s="227"/>
      <c r="F18" s="226" t="s">
        <v>240</v>
      </c>
      <c r="G18" s="225"/>
      <c r="H18" s="238">
        <v>81.16828493113546</v>
      </c>
      <c r="I18" s="238">
        <v>93.038027407335051</v>
      </c>
      <c r="J18" s="238">
        <v>87.465197869229158</v>
      </c>
      <c r="K18" s="238">
        <v>105.25966527703235</v>
      </c>
      <c r="L18" s="238">
        <v>105.71838247260072</v>
      </c>
      <c r="M18" s="238">
        <v>109.11164531577515</v>
      </c>
      <c r="N18" s="238">
        <v>113.44790439554191</v>
      </c>
      <c r="O18" s="238">
        <v>117.63813034530145</v>
      </c>
      <c r="P18" s="238">
        <v>115.91744627474061</v>
      </c>
      <c r="Q18" s="238">
        <v>114.87913841325238</v>
      </c>
      <c r="R18" s="238">
        <v>122.55332201925337</v>
      </c>
      <c r="S18" s="238">
        <v>117.48646582063317</v>
      </c>
      <c r="T18" s="238">
        <v>125.20828926160814</v>
      </c>
      <c r="U18" s="238">
        <v>135.47010172551279</v>
      </c>
      <c r="V18" s="238">
        <v>146.20281575834716</v>
      </c>
      <c r="W18" s="238">
        <v>164.26979326499998</v>
      </c>
      <c r="X18" s="238">
        <v>195.99335762600001</v>
      </c>
      <c r="Y18" s="238">
        <v>274.19519004444737</v>
      </c>
      <c r="Z18" s="238">
        <v>273.93690488676003</v>
      </c>
      <c r="AA18" s="238">
        <v>258.1586770488243</v>
      </c>
      <c r="AB18" s="238">
        <v>221.71165359496513</v>
      </c>
      <c r="AC18" s="238">
        <v>224.00719756271104</v>
      </c>
      <c r="AD18" s="238">
        <v>232.20489591025725</v>
      </c>
      <c r="AE18" s="238">
        <v>221.588574077</v>
      </c>
      <c r="AF18" s="238">
        <v>209.79791931400001</v>
      </c>
      <c r="AG18" s="238">
        <v>223.26385753353298</v>
      </c>
      <c r="AH18" s="238">
        <v>245.267554440135</v>
      </c>
    </row>
    <row r="19" spans="4:34" ht="15.75" thickBot="1">
      <c r="D19" s="786"/>
      <c r="E19" s="223"/>
      <c r="F19" s="222" t="s">
        <v>239</v>
      </c>
      <c r="G19" s="219"/>
      <c r="H19" s="238">
        <v>104.41532296029561</v>
      </c>
      <c r="I19" s="238">
        <v>116.33166894883257</v>
      </c>
      <c r="J19" s="238">
        <v>115.87273505612555</v>
      </c>
      <c r="K19" s="238">
        <v>102.08962220662612</v>
      </c>
      <c r="L19" s="238">
        <v>121.65359826282521</v>
      </c>
      <c r="M19" s="238">
        <v>409.21872018159087</v>
      </c>
      <c r="N19" s="238">
        <v>454.41051727321991</v>
      </c>
      <c r="O19" s="238">
        <v>459.98546108142835</v>
      </c>
      <c r="P19" s="238">
        <v>380.14560337794535</v>
      </c>
      <c r="Q19" s="238">
        <v>421.94887143746439</v>
      </c>
      <c r="R19" s="238">
        <v>386.61121875910271</v>
      </c>
      <c r="S19" s="238">
        <v>428.53899663603033</v>
      </c>
      <c r="T19" s="238">
        <v>397.72652966471918</v>
      </c>
      <c r="U19" s="238">
        <v>368.71605045236174</v>
      </c>
      <c r="V19" s="238">
        <v>329.87082848370778</v>
      </c>
      <c r="W19" s="238">
        <v>341.87308731905796</v>
      </c>
      <c r="X19" s="238">
        <v>355.43059205873851</v>
      </c>
      <c r="Y19" s="238">
        <v>339.68350476814464</v>
      </c>
      <c r="Z19" s="238">
        <v>289.49662931779244</v>
      </c>
      <c r="AA19" s="238">
        <v>241.01003107764305</v>
      </c>
      <c r="AB19" s="238">
        <v>251.23933439748961</v>
      </c>
      <c r="AC19" s="238">
        <v>251.88759197281453</v>
      </c>
      <c r="AD19" s="238">
        <v>256.53990096770565</v>
      </c>
      <c r="AE19" s="238">
        <v>215.10631290157781</v>
      </c>
      <c r="AF19" s="238">
        <v>237.8527157415696</v>
      </c>
      <c r="AG19" s="238">
        <v>200.09264502840168</v>
      </c>
      <c r="AH19" s="238">
        <v>200.09264502840168</v>
      </c>
    </row>
    <row r="20" spans="4:34" ht="18" thickTop="1" thickBot="1">
      <c r="D20" s="787"/>
      <c r="E20" s="237" t="s">
        <v>73</v>
      </c>
      <c r="F20" s="236"/>
      <c r="G20" s="219" t="s">
        <v>250</v>
      </c>
      <c r="H20" s="235">
        <f t="shared" ref="H20:AE20" si="3">SUM(H13:H19)</f>
        <v>191.57244559434963</v>
      </c>
      <c r="I20" s="235">
        <f t="shared" si="3"/>
        <v>214.87157495264904</v>
      </c>
      <c r="J20" s="235">
        <f t="shared" si="3"/>
        <v>208.3079011992393</v>
      </c>
      <c r="K20" s="235">
        <f t="shared" si="3"/>
        <v>211.6607194732623</v>
      </c>
      <c r="L20" s="235">
        <f t="shared" si="3"/>
        <v>231.0548478313433</v>
      </c>
      <c r="M20" s="235">
        <f t="shared" si="3"/>
        <v>521.45543285949452</v>
      </c>
      <c r="N20" s="235">
        <f t="shared" si="3"/>
        <v>570.67821126416879</v>
      </c>
      <c r="O20" s="235">
        <f t="shared" si="3"/>
        <v>580.3601624665223</v>
      </c>
      <c r="P20" s="235">
        <f t="shared" si="3"/>
        <v>498.61599045774733</v>
      </c>
      <c r="Q20" s="235">
        <f t="shared" si="3"/>
        <v>539.32088090691786</v>
      </c>
      <c r="R20" s="235">
        <f t="shared" si="3"/>
        <v>511.56326868907956</v>
      </c>
      <c r="S20" s="235">
        <f t="shared" si="3"/>
        <v>548.16721026205812</v>
      </c>
      <c r="T20" s="235">
        <f t="shared" si="3"/>
        <v>524.56658288945721</v>
      </c>
      <c r="U20" s="235">
        <f t="shared" si="3"/>
        <v>505.75755402436846</v>
      </c>
      <c r="V20" s="235">
        <f t="shared" si="3"/>
        <v>477.6638853742304</v>
      </c>
      <c r="W20" s="235">
        <f t="shared" si="3"/>
        <v>507.7703449327762</v>
      </c>
      <c r="X20" s="235">
        <f t="shared" si="3"/>
        <v>553.11404526817125</v>
      </c>
      <c r="Y20" s="235">
        <f t="shared" si="3"/>
        <v>615.64447329336281</v>
      </c>
      <c r="Z20" s="235">
        <f t="shared" si="3"/>
        <v>565.17308999974102</v>
      </c>
      <c r="AA20" s="235">
        <f t="shared" si="3"/>
        <v>500.84734009561862</v>
      </c>
      <c r="AB20" s="235">
        <f t="shared" si="3"/>
        <v>474.54893409888882</v>
      </c>
      <c r="AC20" s="235">
        <f t="shared" si="3"/>
        <v>477.47635752432865</v>
      </c>
      <c r="AD20" s="235">
        <f t="shared" si="3"/>
        <v>490.26774163670876</v>
      </c>
      <c r="AE20" s="235">
        <f t="shared" si="3"/>
        <v>438.13320309918583</v>
      </c>
      <c r="AF20" s="235">
        <f>SUM(AF13:AF19)</f>
        <v>449.02522697065308</v>
      </c>
      <c r="AG20" s="235">
        <f>SUM(AG13:AG19)</f>
        <v>424.71117394492364</v>
      </c>
      <c r="AH20" s="235">
        <f>SUM(AH13:AH19)</f>
        <v>446.73114208495161</v>
      </c>
    </row>
    <row r="21" spans="4:34" ht="15.75" thickTop="1">
      <c r="D21" s="785" t="s">
        <v>249</v>
      </c>
      <c r="E21" s="230" t="s">
        <v>248</v>
      </c>
      <c r="F21" s="231" t="s">
        <v>247</v>
      </c>
      <c r="G21" s="234"/>
      <c r="H21" s="683" t="s">
        <v>531</v>
      </c>
      <c r="I21" s="683" t="s">
        <v>531</v>
      </c>
      <c r="J21" s="683" t="s">
        <v>531</v>
      </c>
      <c r="K21" s="683" t="s">
        <v>531</v>
      </c>
      <c r="L21" s="683" t="s">
        <v>531</v>
      </c>
      <c r="M21" s="683" t="s">
        <v>531</v>
      </c>
      <c r="N21" s="683" t="s">
        <v>531</v>
      </c>
      <c r="O21" s="683" t="s">
        <v>531</v>
      </c>
      <c r="P21" s="683" t="s">
        <v>531</v>
      </c>
      <c r="Q21" s="683" t="s">
        <v>531</v>
      </c>
      <c r="R21" s="683" t="s">
        <v>531</v>
      </c>
      <c r="S21" s="683" t="s">
        <v>531</v>
      </c>
      <c r="T21" s="683" t="s">
        <v>531</v>
      </c>
      <c r="U21" s="683" t="s">
        <v>531</v>
      </c>
      <c r="V21" s="683" t="s">
        <v>531</v>
      </c>
      <c r="W21" s="683" t="s">
        <v>531</v>
      </c>
      <c r="X21" s="683" t="s">
        <v>531</v>
      </c>
      <c r="Y21" s="683" t="s">
        <v>531</v>
      </c>
      <c r="Z21" s="683" t="s">
        <v>531</v>
      </c>
      <c r="AA21" s="683" t="s">
        <v>531</v>
      </c>
      <c r="AB21" s="683" t="s">
        <v>531</v>
      </c>
      <c r="AC21" s="683" t="s">
        <v>531</v>
      </c>
      <c r="AD21" s="683" t="s">
        <v>531</v>
      </c>
      <c r="AE21" s="683" t="s">
        <v>531</v>
      </c>
      <c r="AF21" s="683" t="s">
        <v>531</v>
      </c>
      <c r="AG21" s="683" t="s">
        <v>531</v>
      </c>
      <c r="AH21" s="683" t="s">
        <v>531</v>
      </c>
    </row>
    <row r="22" spans="4:34" ht="15">
      <c r="D22" s="786"/>
      <c r="E22" s="222"/>
      <c r="F22" s="226" t="s">
        <v>246</v>
      </c>
      <c r="G22" s="225"/>
      <c r="H22" s="684" t="s">
        <v>531</v>
      </c>
      <c r="I22" s="684" t="s">
        <v>531</v>
      </c>
      <c r="J22" s="684" t="s">
        <v>531</v>
      </c>
      <c r="K22" s="684" t="s">
        <v>531</v>
      </c>
      <c r="L22" s="684" t="s">
        <v>531</v>
      </c>
      <c r="M22" s="684" t="s">
        <v>531</v>
      </c>
      <c r="N22" s="684" t="s">
        <v>531</v>
      </c>
      <c r="O22" s="684" t="s">
        <v>531</v>
      </c>
      <c r="P22" s="684" t="s">
        <v>531</v>
      </c>
      <c r="Q22" s="684" t="s">
        <v>531</v>
      </c>
      <c r="R22" s="684" t="s">
        <v>531</v>
      </c>
      <c r="S22" s="684" t="s">
        <v>531</v>
      </c>
      <c r="T22" s="684" t="s">
        <v>531</v>
      </c>
      <c r="U22" s="684" t="s">
        <v>531</v>
      </c>
      <c r="V22" s="684" t="s">
        <v>531</v>
      </c>
      <c r="W22" s="684" t="s">
        <v>531</v>
      </c>
      <c r="X22" s="684" t="s">
        <v>531</v>
      </c>
      <c r="Y22" s="684" t="s">
        <v>531</v>
      </c>
      <c r="Z22" s="684" t="s">
        <v>531</v>
      </c>
      <c r="AA22" s="684" t="s">
        <v>531</v>
      </c>
      <c r="AB22" s="684" t="s">
        <v>531</v>
      </c>
      <c r="AC22" s="684" t="s">
        <v>531</v>
      </c>
      <c r="AD22" s="684" t="s">
        <v>531</v>
      </c>
      <c r="AE22" s="684" t="s">
        <v>531</v>
      </c>
      <c r="AF22" s="684" t="s">
        <v>531</v>
      </c>
      <c r="AG22" s="684" t="s">
        <v>531</v>
      </c>
      <c r="AH22" s="684" t="s">
        <v>531</v>
      </c>
    </row>
    <row r="23" spans="4:34" ht="28.5">
      <c r="D23" s="786"/>
      <c r="E23" s="222"/>
      <c r="F23" s="233" t="s">
        <v>245</v>
      </c>
      <c r="G23" s="225"/>
      <c r="H23" s="684" t="s">
        <v>530</v>
      </c>
      <c r="I23" s="684" t="s">
        <v>530</v>
      </c>
      <c r="J23" s="684" t="s">
        <v>530</v>
      </c>
      <c r="K23" s="684" t="s">
        <v>530</v>
      </c>
      <c r="L23" s="684" t="s">
        <v>530</v>
      </c>
      <c r="M23" s="684" t="s">
        <v>530</v>
      </c>
      <c r="N23" s="684" t="s">
        <v>530</v>
      </c>
      <c r="O23" s="684" t="s">
        <v>530</v>
      </c>
      <c r="P23" s="684" t="s">
        <v>530</v>
      </c>
      <c r="Q23" s="684" t="s">
        <v>530</v>
      </c>
      <c r="R23" s="684" t="s">
        <v>530</v>
      </c>
      <c r="S23" s="684" t="s">
        <v>530</v>
      </c>
      <c r="T23" s="684" t="s">
        <v>530</v>
      </c>
      <c r="U23" s="684" t="s">
        <v>530</v>
      </c>
      <c r="V23" s="684" t="s">
        <v>530</v>
      </c>
      <c r="W23" s="684" t="s">
        <v>530</v>
      </c>
      <c r="X23" s="684" t="s">
        <v>530</v>
      </c>
      <c r="Y23" s="684" t="s">
        <v>530</v>
      </c>
      <c r="Z23" s="684" t="s">
        <v>530</v>
      </c>
      <c r="AA23" s="684" t="s">
        <v>530</v>
      </c>
      <c r="AB23" s="684" t="s">
        <v>530</v>
      </c>
      <c r="AC23" s="684" t="s">
        <v>530</v>
      </c>
      <c r="AD23" s="684" t="s">
        <v>530</v>
      </c>
      <c r="AE23" s="684" t="s">
        <v>530</v>
      </c>
      <c r="AF23" s="684" t="s">
        <v>530</v>
      </c>
      <c r="AG23" s="684" t="s">
        <v>530</v>
      </c>
      <c r="AH23" s="684" t="s">
        <v>530</v>
      </c>
    </row>
    <row r="24" spans="4:34" ht="16.5">
      <c r="D24" s="786"/>
      <c r="E24" s="232" t="s">
        <v>244</v>
      </c>
      <c r="F24" s="231" t="s">
        <v>243</v>
      </c>
      <c r="G24" s="225" t="s">
        <v>238</v>
      </c>
      <c r="H24" s="684" t="s">
        <v>532</v>
      </c>
      <c r="I24" s="684" t="s">
        <v>532</v>
      </c>
      <c r="J24" s="684" t="s">
        <v>532</v>
      </c>
      <c r="K24" s="684" t="s">
        <v>532</v>
      </c>
      <c r="L24" s="684" t="s">
        <v>532</v>
      </c>
      <c r="M24" s="684" t="s">
        <v>532</v>
      </c>
      <c r="N24" s="684" t="s">
        <v>532</v>
      </c>
      <c r="O24" s="684" t="s">
        <v>532</v>
      </c>
      <c r="P24" s="684" t="s">
        <v>532</v>
      </c>
      <c r="Q24" s="684" t="s">
        <v>532</v>
      </c>
      <c r="R24" s="684" t="s">
        <v>532</v>
      </c>
      <c r="S24" s="684" t="s">
        <v>532</v>
      </c>
      <c r="T24" s="684" t="s">
        <v>532</v>
      </c>
      <c r="U24" s="684" t="s">
        <v>532</v>
      </c>
      <c r="V24" s="684" t="s">
        <v>532</v>
      </c>
      <c r="W24" s="684" t="s">
        <v>532</v>
      </c>
      <c r="X24" s="684" t="s">
        <v>532</v>
      </c>
      <c r="Y24" s="684" t="s">
        <v>532</v>
      </c>
      <c r="Z24" s="684" t="s">
        <v>532</v>
      </c>
      <c r="AA24" s="684" t="s">
        <v>532</v>
      </c>
      <c r="AB24" s="684" t="s">
        <v>532</v>
      </c>
      <c r="AC24" s="684" t="s">
        <v>532</v>
      </c>
      <c r="AD24" s="684" t="s">
        <v>532</v>
      </c>
      <c r="AE24" s="684" t="s">
        <v>532</v>
      </c>
      <c r="AF24" s="684" t="s">
        <v>532</v>
      </c>
      <c r="AG24" s="684" t="s">
        <v>532</v>
      </c>
      <c r="AH24" s="684" t="s">
        <v>532</v>
      </c>
    </row>
    <row r="25" spans="4:34" ht="15">
      <c r="D25" s="786"/>
      <c r="E25" s="222" t="s">
        <v>242</v>
      </c>
      <c r="F25" s="229" t="s">
        <v>241</v>
      </c>
      <c r="G25" s="225"/>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row>
    <row r="26" spans="4:34" ht="15">
      <c r="D26" s="786"/>
      <c r="E26" s="227"/>
      <c r="F26" s="226" t="s">
        <v>240</v>
      </c>
      <c r="G26" s="225"/>
      <c r="H26" s="224">
        <v>3.6439398399999999E-4</v>
      </c>
      <c r="I26" s="224">
        <v>5.273892900000001E-4</v>
      </c>
      <c r="J26" s="224">
        <v>5.5845731E-4</v>
      </c>
      <c r="K26" s="224">
        <v>5.2351112999999996E-4</v>
      </c>
      <c r="L26" s="224">
        <v>5.0417186000000001E-4</v>
      </c>
      <c r="M26" s="224">
        <v>5.0173843600000005E-4</v>
      </c>
      <c r="N26" s="224">
        <v>4.86742508E-4</v>
      </c>
      <c r="O26" s="224">
        <v>4.74217904E-4</v>
      </c>
      <c r="P26" s="224">
        <v>4.2426210399999998E-4</v>
      </c>
      <c r="Q26" s="224">
        <v>3.7996438399999993E-4</v>
      </c>
      <c r="R26" s="224">
        <v>3.6208752999999997E-4</v>
      </c>
      <c r="S26" s="224">
        <v>3.2764638200000001E-4</v>
      </c>
      <c r="T26" s="224">
        <v>3.1559636400000003E-4</v>
      </c>
      <c r="U26" s="224">
        <v>3.4983746400000002E-4</v>
      </c>
      <c r="V26" s="224">
        <v>3.5580678599999996E-4</v>
      </c>
      <c r="W26" s="224">
        <v>3.8201598200000001E-4</v>
      </c>
      <c r="X26" s="224">
        <v>3.67782334E-4</v>
      </c>
      <c r="Y26" s="224">
        <v>3.8580640200000001E-4</v>
      </c>
      <c r="Z26" s="224">
        <v>3.8870838400000002E-4</v>
      </c>
      <c r="AA26" s="224">
        <v>3.6184936200000004E-4</v>
      </c>
      <c r="AB26" s="224">
        <v>3.4106268000000004E-4</v>
      </c>
      <c r="AC26" s="224">
        <v>3.3515547200000002E-4</v>
      </c>
      <c r="AD26" s="224">
        <v>3.2628998600000002E-4</v>
      </c>
      <c r="AE26" s="224">
        <v>3.0498913600000003E-4</v>
      </c>
      <c r="AF26" s="224">
        <v>2.9379142000000001E-4</v>
      </c>
      <c r="AG26" s="224">
        <v>2.7842114200000003E-4</v>
      </c>
      <c r="AH26" s="224">
        <v>2.6877545000000001E-4</v>
      </c>
    </row>
    <row r="27" spans="4:34" ht="15.75" thickBot="1">
      <c r="D27" s="786"/>
      <c r="E27" s="223"/>
      <c r="F27" s="222" t="s">
        <v>239</v>
      </c>
      <c r="G27" s="219"/>
      <c r="H27" s="685" t="s">
        <v>530</v>
      </c>
      <c r="I27" s="685" t="s">
        <v>530</v>
      </c>
      <c r="J27" s="685" t="s">
        <v>530</v>
      </c>
      <c r="K27" s="685" t="s">
        <v>530</v>
      </c>
      <c r="L27" s="685" t="s">
        <v>530</v>
      </c>
      <c r="M27" s="685" t="s">
        <v>530</v>
      </c>
      <c r="N27" s="685" t="s">
        <v>530</v>
      </c>
      <c r="O27" s="685" t="s">
        <v>530</v>
      </c>
      <c r="P27" s="685" t="s">
        <v>530</v>
      </c>
      <c r="Q27" s="685" t="s">
        <v>530</v>
      </c>
      <c r="R27" s="685" t="s">
        <v>530</v>
      </c>
      <c r="S27" s="685" t="s">
        <v>530</v>
      </c>
      <c r="T27" s="685" t="s">
        <v>530</v>
      </c>
      <c r="U27" s="685" t="s">
        <v>530</v>
      </c>
      <c r="V27" s="685" t="s">
        <v>530</v>
      </c>
      <c r="W27" s="685" t="s">
        <v>530</v>
      </c>
      <c r="X27" s="685" t="s">
        <v>530</v>
      </c>
      <c r="Y27" s="685" t="s">
        <v>530</v>
      </c>
      <c r="Z27" s="685" t="s">
        <v>530</v>
      </c>
      <c r="AA27" s="685" t="s">
        <v>530</v>
      </c>
      <c r="AB27" s="685" t="s">
        <v>530</v>
      </c>
      <c r="AC27" s="685" t="s">
        <v>530</v>
      </c>
      <c r="AD27" s="685" t="s">
        <v>530</v>
      </c>
      <c r="AE27" s="685" t="s">
        <v>530</v>
      </c>
      <c r="AF27" s="685" t="s">
        <v>530</v>
      </c>
      <c r="AG27" s="685" t="s">
        <v>530</v>
      </c>
      <c r="AH27" s="685" t="s">
        <v>530</v>
      </c>
    </row>
    <row r="28" spans="4:34" ht="18" thickTop="1" thickBot="1">
      <c r="D28" s="786"/>
      <c r="E28" s="788" t="s">
        <v>73</v>
      </c>
      <c r="F28" s="789"/>
      <c r="G28" s="221" t="s">
        <v>238</v>
      </c>
      <c r="H28" s="220">
        <f t="shared" ref="H28:AE28" si="4">SUM(H21:H27)</f>
        <v>3.6439398399999999E-4</v>
      </c>
      <c r="I28" s="220">
        <f t="shared" si="4"/>
        <v>5.273892900000001E-4</v>
      </c>
      <c r="J28" s="220">
        <f t="shared" si="4"/>
        <v>5.5845731E-4</v>
      </c>
      <c r="K28" s="220">
        <f t="shared" si="4"/>
        <v>5.2351112999999996E-4</v>
      </c>
      <c r="L28" s="220">
        <f t="shared" si="4"/>
        <v>5.0417186000000001E-4</v>
      </c>
      <c r="M28" s="220">
        <f t="shared" si="4"/>
        <v>5.0173843600000005E-4</v>
      </c>
      <c r="N28" s="220">
        <f t="shared" si="4"/>
        <v>4.86742508E-4</v>
      </c>
      <c r="O28" s="220">
        <f t="shared" si="4"/>
        <v>4.74217904E-4</v>
      </c>
      <c r="P28" s="220">
        <f t="shared" si="4"/>
        <v>4.2426210399999998E-4</v>
      </c>
      <c r="Q28" s="220">
        <f t="shared" si="4"/>
        <v>3.7996438399999993E-4</v>
      </c>
      <c r="R28" s="220">
        <f t="shared" si="4"/>
        <v>3.6208752999999997E-4</v>
      </c>
      <c r="S28" s="220">
        <f t="shared" si="4"/>
        <v>3.2764638200000001E-4</v>
      </c>
      <c r="T28" s="220">
        <f t="shared" si="4"/>
        <v>3.1559636400000003E-4</v>
      </c>
      <c r="U28" s="220">
        <f t="shared" si="4"/>
        <v>3.4983746400000002E-4</v>
      </c>
      <c r="V28" s="220">
        <f t="shared" si="4"/>
        <v>3.5580678599999996E-4</v>
      </c>
      <c r="W28" s="220">
        <f t="shared" si="4"/>
        <v>3.8201598200000001E-4</v>
      </c>
      <c r="X28" s="220">
        <f t="shared" si="4"/>
        <v>3.67782334E-4</v>
      </c>
      <c r="Y28" s="220">
        <f t="shared" si="4"/>
        <v>3.8580640200000001E-4</v>
      </c>
      <c r="Z28" s="220">
        <f t="shared" si="4"/>
        <v>3.8870838400000002E-4</v>
      </c>
      <c r="AA28" s="220">
        <f t="shared" si="4"/>
        <v>3.6184936200000004E-4</v>
      </c>
      <c r="AB28" s="220">
        <f t="shared" si="4"/>
        <v>3.4106268000000004E-4</v>
      </c>
      <c r="AC28" s="220">
        <f t="shared" si="4"/>
        <v>3.3515547200000002E-4</v>
      </c>
      <c r="AD28" s="220">
        <f t="shared" si="4"/>
        <v>3.2628998600000002E-4</v>
      </c>
      <c r="AE28" s="220">
        <f t="shared" si="4"/>
        <v>3.0498913600000003E-4</v>
      </c>
      <c r="AF28" s="220">
        <f>SUM(AF21:AF27)</f>
        <v>2.9379142000000001E-4</v>
      </c>
      <c r="AG28" s="220">
        <f>SUM(AG21:AG27)</f>
        <v>2.7842114200000003E-4</v>
      </c>
      <c r="AH28" s="220">
        <f>SUM(AH21:AH27)</f>
        <v>2.6877545000000001E-4</v>
      </c>
    </row>
    <row r="29" spans="4:34" ht="18" thickTop="1" thickBot="1">
      <c r="D29" s="787"/>
      <c r="E29" s="790"/>
      <c r="F29" s="791"/>
      <c r="G29" s="219" t="s">
        <v>236</v>
      </c>
      <c r="H29" s="217">
        <f t="shared" ref="H29:AE29" si="5">H28*298</f>
        <v>0.108589407232</v>
      </c>
      <c r="I29" s="218">
        <f t="shared" si="5"/>
        <v>0.15716200842000003</v>
      </c>
      <c r="J29" s="218">
        <f t="shared" si="5"/>
        <v>0.16642027838000001</v>
      </c>
      <c r="K29" s="218">
        <f t="shared" si="5"/>
        <v>0.15600631673999998</v>
      </c>
      <c r="L29" s="218">
        <f t="shared" si="5"/>
        <v>0.15024321428000001</v>
      </c>
      <c r="M29" s="217">
        <f t="shared" si="5"/>
        <v>0.14951805392800002</v>
      </c>
      <c r="N29" s="217">
        <f t="shared" si="5"/>
        <v>0.14504926738400001</v>
      </c>
      <c r="O29" s="217">
        <f t="shared" si="5"/>
        <v>0.14131693539199999</v>
      </c>
      <c r="P29" s="217">
        <f t="shared" si="5"/>
        <v>0.126430106992</v>
      </c>
      <c r="Q29" s="217">
        <f t="shared" si="5"/>
        <v>0.11322938643199998</v>
      </c>
      <c r="R29" s="217">
        <f t="shared" si="5"/>
        <v>0.10790208393999999</v>
      </c>
      <c r="S29" s="217">
        <f t="shared" si="5"/>
        <v>9.7638621836E-2</v>
      </c>
      <c r="T29" s="217">
        <f t="shared" si="5"/>
        <v>9.4047716472000012E-2</v>
      </c>
      <c r="U29" s="217">
        <f t="shared" si="5"/>
        <v>0.10425156427200001</v>
      </c>
      <c r="V29" s="217">
        <f t="shared" si="5"/>
        <v>0.10603042222799999</v>
      </c>
      <c r="W29" s="217">
        <f t="shared" si="5"/>
        <v>0.113840762636</v>
      </c>
      <c r="X29" s="217">
        <f t="shared" si="5"/>
        <v>0.109599135532</v>
      </c>
      <c r="Y29" s="217">
        <f t="shared" si="5"/>
        <v>0.114970307796</v>
      </c>
      <c r="Z29" s="217">
        <f t="shared" si="5"/>
        <v>0.115835098432</v>
      </c>
      <c r="AA29" s="217">
        <f t="shared" si="5"/>
        <v>0.10783110987600002</v>
      </c>
      <c r="AB29" s="217">
        <f t="shared" si="5"/>
        <v>0.10163667864000002</v>
      </c>
      <c r="AC29" s="217">
        <f t="shared" si="5"/>
        <v>9.9876330656000004E-2</v>
      </c>
      <c r="AD29" s="217">
        <f t="shared" si="5"/>
        <v>9.7234415828000006E-2</v>
      </c>
      <c r="AE29" s="217">
        <f t="shared" si="5"/>
        <v>9.0886762528000015E-2</v>
      </c>
      <c r="AF29" s="217">
        <f>AF28*298</f>
        <v>8.7549843160000002E-2</v>
      </c>
      <c r="AG29" s="217">
        <f>AG28*298</f>
        <v>8.2969500316000006E-2</v>
      </c>
      <c r="AH29" s="217">
        <f>AH28*298</f>
        <v>8.0095084100000005E-2</v>
      </c>
    </row>
    <row r="30" spans="4:34" ht="17.25" thickTop="1">
      <c r="D30" s="216"/>
      <c r="E30" s="215" t="s">
        <v>237</v>
      </c>
      <c r="F30" s="213"/>
      <c r="G30" s="214" t="s">
        <v>236</v>
      </c>
      <c r="H30" s="686">
        <f t="shared" ref="H30:AE30" si="6">SUM(H12,H20,H29)</f>
        <v>5164.8364763490836</v>
      </c>
      <c r="I30" s="686">
        <f t="shared" si="6"/>
        <v>4684.1671082659077</v>
      </c>
      <c r="J30" s="686">
        <f t="shared" si="6"/>
        <v>4213.1461688410282</v>
      </c>
      <c r="K30" s="686">
        <f t="shared" si="6"/>
        <v>3577.2350351376813</v>
      </c>
      <c r="L30" s="686">
        <f t="shared" si="6"/>
        <v>3168.1625138394443</v>
      </c>
      <c r="M30" s="686">
        <f t="shared" si="6"/>
        <v>3168.6578676431513</v>
      </c>
      <c r="N30" s="686">
        <f t="shared" si="6"/>
        <v>2884.2549440717812</v>
      </c>
      <c r="O30" s="686">
        <f t="shared" si="6"/>
        <v>2776.6795950667956</v>
      </c>
      <c r="P30" s="686">
        <f t="shared" si="6"/>
        <v>2506.6213947153497</v>
      </c>
      <c r="Q30" s="686">
        <f t="shared" si="6"/>
        <v>2493.0399380494191</v>
      </c>
      <c r="R30" s="686">
        <f t="shared" si="6"/>
        <v>2347.4510291194802</v>
      </c>
      <c r="S30" s="686">
        <f t="shared" si="6"/>
        <v>2148.5381659294781</v>
      </c>
      <c r="T30" s="686">
        <f t="shared" si="6"/>
        <v>1582.610414064279</v>
      </c>
      <c r="U30" s="686">
        <f t="shared" si="6"/>
        <v>1523.4897426446655</v>
      </c>
      <c r="V30" s="686">
        <f t="shared" si="6"/>
        <v>1454.3672675978</v>
      </c>
      <c r="W30" s="686">
        <f t="shared" si="6"/>
        <v>1484.3194261985414</v>
      </c>
      <c r="X30" s="686">
        <f t="shared" si="6"/>
        <v>1535.62404628593</v>
      </c>
      <c r="Y30" s="686">
        <f t="shared" si="6"/>
        <v>1590.8411796952307</v>
      </c>
      <c r="Z30" s="686">
        <f t="shared" si="6"/>
        <v>1512.1390104554216</v>
      </c>
      <c r="AA30" s="686">
        <f t="shared" si="6"/>
        <v>1417.3927376510803</v>
      </c>
      <c r="AB30" s="686">
        <f t="shared" si="6"/>
        <v>1359.3867484053383</v>
      </c>
      <c r="AC30" s="686">
        <f t="shared" si="6"/>
        <v>1344.7307836622133</v>
      </c>
      <c r="AD30" s="686">
        <f t="shared" si="6"/>
        <v>1340.9104024026685</v>
      </c>
      <c r="AE30" s="686">
        <f t="shared" si="6"/>
        <v>1254.3279319431856</v>
      </c>
      <c r="AF30" s="686">
        <f>SUM(AF12,AF20,AF29)</f>
        <v>1255.0410033392163</v>
      </c>
      <c r="AG30" s="686">
        <f>SUM(AG12,AG20,AG29)</f>
        <v>1212.1957408984538</v>
      </c>
      <c r="AH30" s="686">
        <f>SUM(AH12,AH20,AH29)</f>
        <v>1239.312668019616</v>
      </c>
    </row>
  </sheetData>
  <mergeCells count="5">
    <mergeCell ref="D21:D29"/>
    <mergeCell ref="E28:F29"/>
    <mergeCell ref="D4:D12"/>
    <mergeCell ref="E11:F12"/>
    <mergeCell ref="D13:D20"/>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I160"/>
  <sheetViews>
    <sheetView showGridLines="0" zoomScaleNormal="100" workbookViewId="0">
      <pane xSplit="6" topLeftCell="G1" activePane="topRight" state="frozen"/>
      <selection pane="topRight"/>
    </sheetView>
  </sheetViews>
  <sheetFormatPr defaultColWidth="18.7109375" defaultRowHeight="12.95" customHeight="1"/>
  <cols>
    <col min="1" max="1" width="3.5703125" style="29" customWidth="1"/>
    <col min="2" max="2" width="3.5703125" style="33" customWidth="1"/>
    <col min="3" max="3" width="3.5703125" style="29" customWidth="1"/>
    <col min="4" max="4" width="20.140625" style="32" customWidth="1"/>
    <col min="5" max="6" width="13.85546875" style="29" customWidth="1"/>
    <col min="7" max="7" width="6.7109375" style="34" customWidth="1"/>
    <col min="8" max="31" width="6.7109375" style="29" customWidth="1"/>
    <col min="32" max="33" width="6.7109375" style="296" customWidth="1"/>
    <col min="34" max="34" width="39.7109375" style="29" customWidth="1"/>
    <col min="35" max="35" width="19.28515625" style="29" customWidth="1"/>
    <col min="36" max="36" width="23.140625" style="29" bestFit="1" customWidth="1"/>
    <col min="37" max="16384" width="18.7109375" style="29"/>
  </cols>
  <sheetData>
    <row r="1" spans="2:34" ht="12.75">
      <c r="AF1" s="500"/>
      <c r="AG1" s="500"/>
    </row>
    <row r="2" spans="2:34" ht="13.5" customHeight="1">
      <c r="B2" s="33" t="s">
        <v>267</v>
      </c>
      <c r="C2" s="32">
        <v>61</v>
      </c>
      <c r="D2" s="29" t="s">
        <v>367</v>
      </c>
    </row>
    <row r="3" spans="2:34" ht="13.5" customHeight="1">
      <c r="D3" s="309" t="s">
        <v>304</v>
      </c>
      <c r="E3" s="308"/>
      <c r="F3" s="307" t="s">
        <v>265</v>
      </c>
      <c r="G3" s="306">
        <v>1990</v>
      </c>
      <c r="H3" s="306">
        <f t="shared" ref="H3:AG3" si="0">G3+1</f>
        <v>1991</v>
      </c>
      <c r="I3" s="306">
        <f t="shared" si="0"/>
        <v>1992</v>
      </c>
      <c r="J3" s="306">
        <f t="shared" si="0"/>
        <v>1993</v>
      </c>
      <c r="K3" s="306">
        <f t="shared" si="0"/>
        <v>1994</v>
      </c>
      <c r="L3" s="306">
        <f t="shared" si="0"/>
        <v>1995</v>
      </c>
      <c r="M3" s="306">
        <f t="shared" si="0"/>
        <v>1996</v>
      </c>
      <c r="N3" s="306">
        <f t="shared" si="0"/>
        <v>1997</v>
      </c>
      <c r="O3" s="306">
        <f t="shared" si="0"/>
        <v>1998</v>
      </c>
      <c r="P3" s="306">
        <f t="shared" si="0"/>
        <v>1999</v>
      </c>
      <c r="Q3" s="306">
        <f t="shared" si="0"/>
        <v>2000</v>
      </c>
      <c r="R3" s="306">
        <f t="shared" si="0"/>
        <v>2001</v>
      </c>
      <c r="S3" s="306">
        <f t="shared" si="0"/>
        <v>2002</v>
      </c>
      <c r="T3" s="306">
        <f t="shared" si="0"/>
        <v>2003</v>
      </c>
      <c r="U3" s="306">
        <f t="shared" si="0"/>
        <v>2004</v>
      </c>
      <c r="V3" s="306">
        <f t="shared" si="0"/>
        <v>2005</v>
      </c>
      <c r="W3" s="306">
        <f t="shared" si="0"/>
        <v>2006</v>
      </c>
      <c r="X3" s="306">
        <f t="shared" si="0"/>
        <v>2007</v>
      </c>
      <c r="Y3" s="306">
        <f t="shared" si="0"/>
        <v>2008</v>
      </c>
      <c r="Z3" s="306">
        <f t="shared" si="0"/>
        <v>2009</v>
      </c>
      <c r="AA3" s="306">
        <f t="shared" si="0"/>
        <v>2010</v>
      </c>
      <c r="AB3" s="306">
        <f t="shared" si="0"/>
        <v>2011</v>
      </c>
      <c r="AC3" s="306">
        <f t="shared" si="0"/>
        <v>2012</v>
      </c>
      <c r="AD3" s="306">
        <f t="shared" si="0"/>
        <v>2013</v>
      </c>
      <c r="AE3" s="306">
        <f t="shared" si="0"/>
        <v>2014</v>
      </c>
      <c r="AF3" s="460">
        <f t="shared" si="0"/>
        <v>2015</v>
      </c>
      <c r="AG3" s="460">
        <f t="shared" si="0"/>
        <v>2016</v>
      </c>
      <c r="AH3" s="306" t="s">
        <v>366</v>
      </c>
    </row>
    <row r="4" spans="2:34" ht="13.5" customHeight="1">
      <c r="D4" s="369" t="s">
        <v>365</v>
      </c>
      <c r="E4" s="368"/>
      <c r="F4" s="339" t="s">
        <v>364</v>
      </c>
      <c r="G4" s="355">
        <v>6774.6180000000004</v>
      </c>
      <c r="H4" s="355">
        <v>6781.348</v>
      </c>
      <c r="I4" s="355">
        <v>6760.0950000000003</v>
      </c>
      <c r="J4" s="355">
        <v>6391.6670000000004</v>
      </c>
      <c r="K4" s="355">
        <v>5957.7070000000003</v>
      </c>
      <c r="L4" s="355">
        <v>5621.8689999999997</v>
      </c>
      <c r="M4" s="355">
        <v>5520.8050000000003</v>
      </c>
      <c r="N4" s="355">
        <v>3312.0479999999998</v>
      </c>
      <c r="O4" s="355">
        <v>3130.5010000000002</v>
      </c>
      <c r="P4" s="355">
        <v>3102.0630000000001</v>
      </c>
      <c r="Q4" s="355">
        <v>2364.049</v>
      </c>
      <c r="R4" s="355">
        <v>2079.6260000000002</v>
      </c>
      <c r="S4" s="355">
        <v>734.03700000000003</v>
      </c>
      <c r="T4" s="355">
        <v>738.39</v>
      </c>
      <c r="U4" s="355">
        <v>740.81</v>
      </c>
      <c r="V4" s="355">
        <v>738.05</v>
      </c>
      <c r="W4" s="355">
        <v>744.92</v>
      </c>
      <c r="X4" s="355">
        <v>616.82000000000005</v>
      </c>
      <c r="Y4" s="355">
        <v>536.29999999999995</v>
      </c>
      <c r="Z4" s="355">
        <v>574.98</v>
      </c>
      <c r="AA4" s="355">
        <v>587.83000000000004</v>
      </c>
      <c r="AB4" s="355">
        <v>543.41</v>
      </c>
      <c r="AC4" s="355">
        <v>528.20000000000005</v>
      </c>
      <c r="AD4" s="355">
        <v>529.41</v>
      </c>
      <c r="AE4" s="355">
        <v>539.70000000000005</v>
      </c>
      <c r="AF4" s="355">
        <v>470.17099999999999</v>
      </c>
      <c r="AG4" s="355">
        <v>529</v>
      </c>
      <c r="AH4" s="372" t="s">
        <v>363</v>
      </c>
    </row>
    <row r="5" spans="2:34" ht="17.25" customHeight="1">
      <c r="D5" s="369" t="s">
        <v>360</v>
      </c>
      <c r="E5" s="368"/>
      <c r="F5" s="339" t="s">
        <v>362</v>
      </c>
      <c r="G5" s="355">
        <v>261.99400000000003</v>
      </c>
      <c r="H5" s="355">
        <v>231.99638176763486</v>
      </c>
      <c r="I5" s="355">
        <v>201.1062390014917</v>
      </c>
      <c r="J5" s="355">
        <v>161.62670686040391</v>
      </c>
      <c r="K5" s="355">
        <v>124.07025815197761</v>
      </c>
      <c r="L5" s="355">
        <v>91.992000000000004</v>
      </c>
      <c r="M5" s="355">
        <v>75.587999999999994</v>
      </c>
      <c r="N5" s="355">
        <v>75.418000000000006</v>
      </c>
      <c r="O5" s="355">
        <v>65.942999999999998</v>
      </c>
      <c r="P5" s="355">
        <v>63.076999999999998</v>
      </c>
      <c r="Q5" s="355">
        <v>56.502000000000002</v>
      </c>
      <c r="R5" s="355">
        <v>42.829000000000001</v>
      </c>
      <c r="S5" s="355">
        <v>10.452</v>
      </c>
      <c r="T5" s="691">
        <v>6.0410000000000004</v>
      </c>
      <c r="U5" s="691">
        <v>5.226</v>
      </c>
      <c r="V5" s="691">
        <v>4.21</v>
      </c>
      <c r="W5" s="691">
        <v>3.5459999999999998</v>
      </c>
      <c r="X5" s="691">
        <v>2.4159999999999999</v>
      </c>
      <c r="Y5" s="691">
        <v>1.9890000000000001</v>
      </c>
      <c r="Z5" s="691">
        <v>2.0790000000000002</v>
      </c>
      <c r="AA5" s="691">
        <v>1.966</v>
      </c>
      <c r="AB5" s="691">
        <v>1.7609999999999999</v>
      </c>
      <c r="AC5" s="691">
        <v>1.7629999999999999</v>
      </c>
      <c r="AD5" s="691">
        <v>1.851</v>
      </c>
      <c r="AE5" s="691">
        <v>2.2690000000000001</v>
      </c>
      <c r="AF5" s="691">
        <v>2.3889999999999998</v>
      </c>
      <c r="AG5" s="691">
        <v>2.35</v>
      </c>
      <c r="AH5" s="372" t="s">
        <v>361</v>
      </c>
    </row>
    <row r="6" spans="2:34" ht="42">
      <c r="D6" s="369" t="s">
        <v>360</v>
      </c>
      <c r="E6" s="368"/>
      <c r="F6" s="339" t="s">
        <v>359</v>
      </c>
      <c r="G6" s="355">
        <v>175.53598000000002</v>
      </c>
      <c r="H6" s="355">
        <v>155.43757578431536</v>
      </c>
      <c r="I6" s="355">
        <v>134.74118013099945</v>
      </c>
      <c r="J6" s="355">
        <v>108.28989359647063</v>
      </c>
      <c r="K6" s="355">
        <v>83.127072961825007</v>
      </c>
      <c r="L6" s="355">
        <v>61.634640000000005</v>
      </c>
      <c r="M6" s="355">
        <v>50.64396</v>
      </c>
      <c r="N6" s="355">
        <v>50.530060000000006</v>
      </c>
      <c r="O6" s="355">
        <v>44.181809999999999</v>
      </c>
      <c r="P6" s="355">
        <v>42.261589999999998</v>
      </c>
      <c r="Q6" s="355">
        <v>37.856340000000003</v>
      </c>
      <c r="R6" s="355">
        <v>28.695430000000002</v>
      </c>
      <c r="S6" s="691">
        <v>7.00284</v>
      </c>
      <c r="T6" s="691">
        <v>4.0474700000000006</v>
      </c>
      <c r="U6" s="691">
        <v>3.50142</v>
      </c>
      <c r="V6" s="691">
        <v>2.8207</v>
      </c>
      <c r="W6" s="691">
        <v>2.37582</v>
      </c>
      <c r="X6" s="691">
        <v>1.6187199999999999</v>
      </c>
      <c r="Y6" s="691">
        <v>1.3326300000000002</v>
      </c>
      <c r="Z6" s="691">
        <v>1.3929300000000002</v>
      </c>
      <c r="AA6" s="691">
        <v>1.3172200000000001</v>
      </c>
      <c r="AB6" s="691">
        <v>1.17987</v>
      </c>
      <c r="AC6" s="691">
        <v>1.1812100000000001</v>
      </c>
      <c r="AD6" s="691">
        <v>1.24017</v>
      </c>
      <c r="AE6" s="691">
        <v>1.5202300000000002</v>
      </c>
      <c r="AF6" s="691">
        <v>1.60063</v>
      </c>
      <c r="AG6" s="691">
        <v>1.5745000000000002</v>
      </c>
      <c r="AH6" s="371" t="s">
        <v>358</v>
      </c>
    </row>
    <row r="7" spans="2:34" ht="13.5" customHeight="1">
      <c r="D7" s="299" t="s">
        <v>357</v>
      </c>
      <c r="E7" s="303"/>
      <c r="F7" s="339" t="s">
        <v>356</v>
      </c>
      <c r="G7" s="355">
        <v>25.910830691855985</v>
      </c>
      <c r="H7" s="355">
        <v>22.921338911425185</v>
      </c>
      <c r="I7" s="355">
        <v>19.931847130994377</v>
      </c>
      <c r="J7" s="355">
        <v>16.942355350563574</v>
      </c>
      <c r="K7" s="355">
        <v>13.952863570132772</v>
      </c>
      <c r="L7" s="355">
        <v>10.963371789701966</v>
      </c>
      <c r="M7" s="355">
        <v>9.1732926629359302</v>
      </c>
      <c r="N7" s="355">
        <v>15.256439520200194</v>
      </c>
      <c r="O7" s="355">
        <v>14.113335213756519</v>
      </c>
      <c r="P7" s="355">
        <v>13.623704612059781</v>
      </c>
      <c r="Q7" s="355">
        <v>16.013348285082081</v>
      </c>
      <c r="R7" s="355">
        <v>13.798360859116013</v>
      </c>
      <c r="S7" s="355">
        <v>9.5401730430482381</v>
      </c>
      <c r="T7" s="691">
        <v>5.481479976706078</v>
      </c>
      <c r="U7" s="691">
        <v>4.7264750745805273</v>
      </c>
      <c r="V7" s="691">
        <v>3.8218277894451598</v>
      </c>
      <c r="W7" s="691">
        <v>3.1893626161198521</v>
      </c>
      <c r="X7" s="691">
        <v>2.624298822995363</v>
      </c>
      <c r="Y7" s="691">
        <v>2.4848592205854936</v>
      </c>
      <c r="Z7" s="691">
        <v>2.4225712198685176</v>
      </c>
      <c r="AA7" s="691">
        <v>2.2408179235493257</v>
      </c>
      <c r="AB7" s="691">
        <v>2.1712335069284703</v>
      </c>
      <c r="AC7" s="691">
        <v>2.236293070806513</v>
      </c>
      <c r="AD7" s="691">
        <v>2.3425511418371396</v>
      </c>
      <c r="AE7" s="691">
        <v>2.8168056327589404</v>
      </c>
      <c r="AF7" s="691">
        <v>3.4043571381476103</v>
      </c>
      <c r="AG7" s="691">
        <v>2.976370510396976</v>
      </c>
      <c r="AH7" s="370" t="s">
        <v>355</v>
      </c>
    </row>
    <row r="8" spans="2:34" ht="12.75">
      <c r="E8" s="310"/>
    </row>
    <row r="9" spans="2:34" ht="12.75">
      <c r="E9" s="310"/>
    </row>
    <row r="10" spans="2:34" ht="12.75">
      <c r="E10" s="310"/>
    </row>
    <row r="11" spans="2:34" ht="13.5" customHeight="1">
      <c r="B11" s="33" t="s">
        <v>267</v>
      </c>
      <c r="C11" s="32">
        <f>C2+1</f>
        <v>62</v>
      </c>
      <c r="D11" s="310" t="s">
        <v>354</v>
      </c>
    </row>
    <row r="12" spans="2:34" ht="13.5" customHeight="1">
      <c r="D12" s="295" t="s">
        <v>304</v>
      </c>
      <c r="E12" s="294"/>
      <c r="F12" s="307" t="s">
        <v>265</v>
      </c>
      <c r="G12" s="306">
        <v>1990</v>
      </c>
      <c r="H12" s="306">
        <f t="shared" ref="H12:AG12" si="1">G12+1</f>
        <v>1991</v>
      </c>
      <c r="I12" s="306">
        <f t="shared" si="1"/>
        <v>1992</v>
      </c>
      <c r="J12" s="306">
        <f t="shared" si="1"/>
        <v>1993</v>
      </c>
      <c r="K12" s="306">
        <f t="shared" si="1"/>
        <v>1994</v>
      </c>
      <c r="L12" s="306">
        <f t="shared" si="1"/>
        <v>1995</v>
      </c>
      <c r="M12" s="306">
        <f t="shared" si="1"/>
        <v>1996</v>
      </c>
      <c r="N12" s="306">
        <f t="shared" si="1"/>
        <v>1997</v>
      </c>
      <c r="O12" s="306">
        <f t="shared" si="1"/>
        <v>1998</v>
      </c>
      <c r="P12" s="306">
        <f t="shared" si="1"/>
        <v>1999</v>
      </c>
      <c r="Q12" s="306">
        <f t="shared" si="1"/>
        <v>2000</v>
      </c>
      <c r="R12" s="306">
        <f t="shared" si="1"/>
        <v>2001</v>
      </c>
      <c r="S12" s="306">
        <f t="shared" si="1"/>
        <v>2002</v>
      </c>
      <c r="T12" s="306">
        <f t="shared" si="1"/>
        <v>2003</v>
      </c>
      <c r="U12" s="306">
        <f t="shared" si="1"/>
        <v>2004</v>
      </c>
      <c r="V12" s="306">
        <f t="shared" si="1"/>
        <v>2005</v>
      </c>
      <c r="W12" s="306">
        <f t="shared" si="1"/>
        <v>2006</v>
      </c>
      <c r="X12" s="306">
        <f t="shared" si="1"/>
        <v>2007</v>
      </c>
      <c r="Y12" s="306">
        <f t="shared" si="1"/>
        <v>2008</v>
      </c>
      <c r="Z12" s="306">
        <f t="shared" si="1"/>
        <v>2009</v>
      </c>
      <c r="AA12" s="306">
        <f t="shared" si="1"/>
        <v>2010</v>
      </c>
      <c r="AB12" s="306">
        <f t="shared" si="1"/>
        <v>2011</v>
      </c>
      <c r="AC12" s="306">
        <f t="shared" si="1"/>
        <v>2012</v>
      </c>
      <c r="AD12" s="306">
        <f t="shared" si="1"/>
        <v>2013</v>
      </c>
      <c r="AE12" s="306">
        <f t="shared" si="1"/>
        <v>2014</v>
      </c>
      <c r="AF12" s="460">
        <f t="shared" si="1"/>
        <v>2015</v>
      </c>
      <c r="AG12" s="460">
        <f t="shared" si="1"/>
        <v>2016</v>
      </c>
    </row>
    <row r="13" spans="2:34" ht="13.5" customHeight="1">
      <c r="D13" s="304" t="s">
        <v>353</v>
      </c>
      <c r="E13" s="300"/>
      <c r="F13" s="305"/>
      <c r="G13" s="355">
        <v>7979.9380000000001</v>
      </c>
      <c r="H13" s="355">
        <v>7930.5789999999997</v>
      </c>
      <c r="I13" s="355">
        <v>7601.5209999999997</v>
      </c>
      <c r="J13" s="355">
        <v>7206.0249999999996</v>
      </c>
      <c r="K13" s="355">
        <v>6741.96</v>
      </c>
      <c r="L13" s="355">
        <v>6317.1310000000003</v>
      </c>
      <c r="M13" s="355">
        <v>6165.5370000000003</v>
      </c>
      <c r="N13" s="355">
        <v>3974.2289999999998</v>
      </c>
      <c r="O13" s="355">
        <v>3698.4780000000001</v>
      </c>
      <c r="P13" s="355">
        <v>3689.5129999999999</v>
      </c>
      <c r="Q13" s="355">
        <v>2973.8620000000001</v>
      </c>
      <c r="R13" s="355">
        <v>2821.89</v>
      </c>
      <c r="S13" s="355">
        <v>1284.6759999999999</v>
      </c>
      <c r="T13" s="355">
        <v>1354.5039999999999</v>
      </c>
      <c r="U13" s="355">
        <v>1271.548</v>
      </c>
      <c r="V13" s="355">
        <v>1249.319</v>
      </c>
      <c r="W13" s="355">
        <v>1351.4349999999999</v>
      </c>
      <c r="X13" s="355">
        <v>1279.5029999999999</v>
      </c>
      <c r="Y13" s="355">
        <v>1290.2080000000001</v>
      </c>
      <c r="Z13" s="355">
        <v>1206.4649999999999</v>
      </c>
      <c r="AA13" s="355">
        <v>1145.0820000000001</v>
      </c>
      <c r="AB13" s="355">
        <v>1195.405</v>
      </c>
      <c r="AC13" s="355">
        <v>1246.711</v>
      </c>
      <c r="AD13" s="355">
        <v>1250.7860000000001</v>
      </c>
      <c r="AE13" s="355">
        <v>1318.077</v>
      </c>
      <c r="AF13" s="355">
        <v>1264.922</v>
      </c>
      <c r="AG13" s="355">
        <v>1281.692</v>
      </c>
    </row>
    <row r="14" spans="2:34" ht="13.5" customHeight="1">
      <c r="D14" s="304" t="s">
        <v>352</v>
      </c>
      <c r="E14" s="300"/>
      <c r="F14" s="302" t="s">
        <v>351</v>
      </c>
      <c r="G14" s="355">
        <v>1205.32</v>
      </c>
      <c r="H14" s="355">
        <v>1149.231</v>
      </c>
      <c r="I14" s="355">
        <v>841.42600000000004</v>
      </c>
      <c r="J14" s="355">
        <v>814.35799999999995</v>
      </c>
      <c r="K14" s="355">
        <v>784.25300000000004</v>
      </c>
      <c r="L14" s="355">
        <v>695.26199999999994</v>
      </c>
      <c r="M14" s="355">
        <v>644.73199999999997</v>
      </c>
      <c r="N14" s="355">
        <v>662.18100000000004</v>
      </c>
      <c r="O14" s="355">
        <v>567.97699999999998</v>
      </c>
      <c r="P14" s="355">
        <v>587.45000000000005</v>
      </c>
      <c r="Q14" s="355">
        <v>609.81299999999999</v>
      </c>
      <c r="R14" s="355">
        <v>742.26400000000001</v>
      </c>
      <c r="S14" s="355">
        <v>550.63900000000001</v>
      </c>
      <c r="T14" s="355">
        <v>616.11400000000003</v>
      </c>
      <c r="U14" s="355">
        <v>530.73800000000006</v>
      </c>
      <c r="V14" s="355">
        <v>511.26900000000001</v>
      </c>
      <c r="W14" s="355">
        <v>606.51499999999999</v>
      </c>
      <c r="X14" s="355">
        <v>662.68299999999999</v>
      </c>
      <c r="Y14" s="355">
        <v>753.90800000000002</v>
      </c>
      <c r="Z14" s="355">
        <v>631.48500000000001</v>
      </c>
      <c r="AA14" s="355">
        <v>557.25199999999995</v>
      </c>
      <c r="AB14" s="355">
        <v>651.995</v>
      </c>
      <c r="AC14" s="355">
        <v>718.51099999999997</v>
      </c>
      <c r="AD14" s="355">
        <v>721.37599999999998</v>
      </c>
      <c r="AE14" s="355">
        <v>778.37699999999995</v>
      </c>
      <c r="AF14" s="355">
        <v>794.75099999999998</v>
      </c>
      <c r="AG14" s="355">
        <v>752.69200000000001</v>
      </c>
    </row>
    <row r="15" spans="2:34" ht="13.5" customHeight="1">
      <c r="D15" s="304" t="s">
        <v>350</v>
      </c>
      <c r="E15" s="300"/>
      <c r="F15" s="298"/>
      <c r="G15" s="355">
        <v>6774.6180000000004</v>
      </c>
      <c r="H15" s="355">
        <v>6781.348</v>
      </c>
      <c r="I15" s="355">
        <v>6760.0950000000003</v>
      </c>
      <c r="J15" s="355">
        <v>6391.6670000000004</v>
      </c>
      <c r="K15" s="355">
        <v>5957.7070000000003</v>
      </c>
      <c r="L15" s="355">
        <v>5621.8689999999997</v>
      </c>
      <c r="M15" s="355">
        <v>5520.8050000000003</v>
      </c>
      <c r="N15" s="355">
        <v>3312.0479999999998</v>
      </c>
      <c r="O15" s="355">
        <v>3130.5010000000002</v>
      </c>
      <c r="P15" s="355">
        <v>3102.0630000000001</v>
      </c>
      <c r="Q15" s="355">
        <v>2364.049</v>
      </c>
      <c r="R15" s="355">
        <v>2079.6260000000002</v>
      </c>
      <c r="S15" s="355">
        <v>734.03700000000003</v>
      </c>
      <c r="T15" s="355">
        <v>738.39</v>
      </c>
      <c r="U15" s="355">
        <v>740.81</v>
      </c>
      <c r="V15" s="355">
        <v>738.05</v>
      </c>
      <c r="W15" s="355">
        <v>744.92</v>
      </c>
      <c r="X15" s="355">
        <v>616.82000000000005</v>
      </c>
      <c r="Y15" s="355">
        <v>536.29999999999995</v>
      </c>
      <c r="Z15" s="355">
        <v>574.98</v>
      </c>
      <c r="AA15" s="355">
        <v>587.83000000000004</v>
      </c>
      <c r="AB15" s="355">
        <v>543.41</v>
      </c>
      <c r="AC15" s="355">
        <v>528.20000000000005</v>
      </c>
      <c r="AD15" s="355">
        <v>529.41</v>
      </c>
      <c r="AE15" s="355">
        <v>539.70000000000005</v>
      </c>
      <c r="AF15" s="355">
        <v>470.17099999999999</v>
      </c>
      <c r="AG15" s="355">
        <v>529</v>
      </c>
    </row>
    <row r="16" spans="2:34" ht="12.75">
      <c r="E16" s="310"/>
    </row>
    <row r="17" spans="2:35" ht="12.75">
      <c r="D17" s="29"/>
      <c r="E17" s="271"/>
    </row>
    <row r="18" spans="2:35" ht="12.75">
      <c r="E18" s="310"/>
      <c r="G18" s="297"/>
      <c r="H18" s="374"/>
      <c r="I18" s="296"/>
      <c r="J18" s="296"/>
      <c r="K18" s="296"/>
      <c r="L18" s="296"/>
      <c r="M18" s="374"/>
      <c r="N18" s="296"/>
      <c r="O18" s="296"/>
      <c r="P18" s="296"/>
      <c r="Q18" s="296"/>
      <c r="R18" s="374"/>
      <c r="S18" s="296"/>
      <c r="T18" s="296"/>
      <c r="U18" s="296"/>
      <c r="V18" s="296"/>
    </row>
    <row r="19" spans="2:35" ht="13.5" customHeight="1">
      <c r="B19" s="33" t="s">
        <v>267</v>
      </c>
      <c r="C19" s="32">
        <f>C11+2</f>
        <v>64</v>
      </c>
      <c r="D19" s="640" t="s">
        <v>651</v>
      </c>
    </row>
    <row r="20" spans="2:35" ht="13.5" customHeight="1">
      <c r="D20" s="309" t="s">
        <v>304</v>
      </c>
      <c r="E20" s="308"/>
      <c r="F20" s="307" t="s">
        <v>265</v>
      </c>
      <c r="G20" s="306">
        <v>1990</v>
      </c>
      <c r="H20" s="306">
        <f t="shared" ref="H20:AG20" si="2">G20+1</f>
        <v>1991</v>
      </c>
      <c r="I20" s="306">
        <f t="shared" si="2"/>
        <v>1992</v>
      </c>
      <c r="J20" s="306">
        <f t="shared" si="2"/>
        <v>1993</v>
      </c>
      <c r="K20" s="306">
        <f t="shared" si="2"/>
        <v>1994</v>
      </c>
      <c r="L20" s="306">
        <f t="shared" si="2"/>
        <v>1995</v>
      </c>
      <c r="M20" s="306">
        <f t="shared" si="2"/>
        <v>1996</v>
      </c>
      <c r="N20" s="306">
        <f t="shared" si="2"/>
        <v>1997</v>
      </c>
      <c r="O20" s="306">
        <f t="shared" si="2"/>
        <v>1998</v>
      </c>
      <c r="P20" s="306">
        <f t="shared" si="2"/>
        <v>1999</v>
      </c>
      <c r="Q20" s="306">
        <f t="shared" si="2"/>
        <v>2000</v>
      </c>
      <c r="R20" s="306">
        <f t="shared" si="2"/>
        <v>2001</v>
      </c>
      <c r="S20" s="306">
        <f t="shared" si="2"/>
        <v>2002</v>
      </c>
      <c r="T20" s="306">
        <f t="shared" si="2"/>
        <v>2003</v>
      </c>
      <c r="U20" s="306">
        <f t="shared" si="2"/>
        <v>2004</v>
      </c>
      <c r="V20" s="306">
        <f t="shared" si="2"/>
        <v>2005</v>
      </c>
      <c r="W20" s="306">
        <f t="shared" si="2"/>
        <v>2006</v>
      </c>
      <c r="X20" s="306">
        <f t="shared" si="2"/>
        <v>2007</v>
      </c>
      <c r="Y20" s="306">
        <f t="shared" si="2"/>
        <v>2008</v>
      </c>
      <c r="Z20" s="306">
        <f t="shared" si="2"/>
        <v>2009</v>
      </c>
      <c r="AA20" s="306">
        <f t="shared" si="2"/>
        <v>2010</v>
      </c>
      <c r="AB20" s="306">
        <f t="shared" si="2"/>
        <v>2011</v>
      </c>
      <c r="AC20" s="306">
        <f t="shared" si="2"/>
        <v>2012</v>
      </c>
      <c r="AD20" s="306">
        <f t="shared" si="2"/>
        <v>2013</v>
      </c>
      <c r="AE20" s="306">
        <f t="shared" si="2"/>
        <v>2014</v>
      </c>
      <c r="AF20" s="460">
        <f t="shared" si="2"/>
        <v>2015</v>
      </c>
      <c r="AG20" s="460">
        <f t="shared" si="2"/>
        <v>2016</v>
      </c>
      <c r="AI20" s="149"/>
    </row>
    <row r="21" spans="2:35" ht="15.75">
      <c r="D21" s="369" t="s">
        <v>349</v>
      </c>
      <c r="E21" s="368"/>
      <c r="F21" s="339" t="s">
        <v>348</v>
      </c>
      <c r="G21" s="320">
        <v>50139</v>
      </c>
      <c r="H21" s="320">
        <v>48887</v>
      </c>
      <c r="I21" s="320">
        <v>44355</v>
      </c>
      <c r="J21" s="320">
        <v>40613</v>
      </c>
      <c r="K21" s="320">
        <v>27005</v>
      </c>
      <c r="L21" s="320">
        <v>11112</v>
      </c>
      <c r="M21" s="320">
        <v>12562</v>
      </c>
      <c r="N21" s="320">
        <v>12796</v>
      </c>
      <c r="O21" s="320">
        <v>12272</v>
      </c>
      <c r="P21" s="320">
        <v>11867</v>
      </c>
      <c r="Q21" s="320">
        <v>9810</v>
      </c>
      <c r="R21" s="320">
        <v>8319</v>
      </c>
      <c r="S21" s="320">
        <v>4528</v>
      </c>
      <c r="T21" s="320">
        <v>1949</v>
      </c>
      <c r="U21" s="320">
        <v>2977</v>
      </c>
      <c r="V21" s="320">
        <v>2044</v>
      </c>
      <c r="W21" s="320">
        <v>1288</v>
      </c>
      <c r="X21" s="320">
        <v>1097</v>
      </c>
      <c r="Y21" s="320">
        <v>988</v>
      </c>
      <c r="Z21" s="320">
        <v>990</v>
      </c>
      <c r="AA21" s="320">
        <v>941</v>
      </c>
      <c r="AB21" s="320">
        <v>733</v>
      </c>
      <c r="AC21" s="320">
        <v>591</v>
      </c>
      <c r="AD21" s="320">
        <v>826</v>
      </c>
      <c r="AE21" s="320">
        <v>448</v>
      </c>
      <c r="AF21" s="501">
        <v>844</v>
      </c>
      <c r="AG21" s="501">
        <v>955</v>
      </c>
      <c r="AI21" s="149"/>
    </row>
    <row r="22" spans="2:35" ht="13.5" customHeight="1">
      <c r="D22" s="367"/>
      <c r="E22" s="367"/>
      <c r="F22" s="367"/>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271"/>
      <c r="AE22" s="271"/>
      <c r="AF22" s="272"/>
      <c r="AG22" s="272"/>
      <c r="AI22" s="310"/>
    </row>
    <row r="23" spans="2:35" ht="13.5" customHeight="1">
      <c r="D23" s="367"/>
      <c r="E23" s="367"/>
      <c r="F23" s="367"/>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271"/>
      <c r="AE23" s="271"/>
      <c r="AF23" s="272"/>
      <c r="AG23" s="272"/>
      <c r="AI23" s="310"/>
    </row>
    <row r="24" spans="2:35" ht="13.5" customHeight="1">
      <c r="D24" s="29"/>
      <c r="E24" s="271"/>
      <c r="G24" s="29"/>
    </row>
    <row r="25" spans="2:35" ht="13.5" customHeight="1">
      <c r="B25" s="33" t="s">
        <v>267</v>
      </c>
      <c r="C25" s="32">
        <f>C19+1</f>
        <v>65</v>
      </c>
      <c r="D25" s="29" t="s">
        <v>347</v>
      </c>
      <c r="E25" s="271"/>
      <c r="G25" s="29"/>
    </row>
    <row r="26" spans="2:35" ht="13.5" customHeight="1">
      <c r="D26" s="309" t="s">
        <v>304</v>
      </c>
      <c r="E26" s="308"/>
      <c r="F26" s="307" t="s">
        <v>265</v>
      </c>
      <c r="G26" s="306">
        <v>1990</v>
      </c>
      <c r="H26" s="306">
        <f t="shared" ref="H26:AG26" si="3">G26+1</f>
        <v>1991</v>
      </c>
      <c r="I26" s="306">
        <f t="shared" si="3"/>
        <v>1992</v>
      </c>
      <c r="J26" s="306">
        <f t="shared" si="3"/>
        <v>1993</v>
      </c>
      <c r="K26" s="306">
        <f t="shared" si="3"/>
        <v>1994</v>
      </c>
      <c r="L26" s="306">
        <f t="shared" si="3"/>
        <v>1995</v>
      </c>
      <c r="M26" s="306">
        <f t="shared" si="3"/>
        <v>1996</v>
      </c>
      <c r="N26" s="306">
        <f t="shared" si="3"/>
        <v>1997</v>
      </c>
      <c r="O26" s="306">
        <f t="shared" si="3"/>
        <v>1998</v>
      </c>
      <c r="P26" s="306">
        <f t="shared" si="3"/>
        <v>1999</v>
      </c>
      <c r="Q26" s="306">
        <f t="shared" si="3"/>
        <v>2000</v>
      </c>
      <c r="R26" s="306">
        <f t="shared" si="3"/>
        <v>2001</v>
      </c>
      <c r="S26" s="306">
        <f t="shared" si="3"/>
        <v>2002</v>
      </c>
      <c r="T26" s="306">
        <f t="shared" si="3"/>
        <v>2003</v>
      </c>
      <c r="U26" s="306">
        <f t="shared" si="3"/>
        <v>2004</v>
      </c>
      <c r="V26" s="306">
        <f t="shared" si="3"/>
        <v>2005</v>
      </c>
      <c r="W26" s="306">
        <f t="shared" si="3"/>
        <v>2006</v>
      </c>
      <c r="X26" s="306">
        <f t="shared" si="3"/>
        <v>2007</v>
      </c>
      <c r="Y26" s="306">
        <f t="shared" si="3"/>
        <v>2008</v>
      </c>
      <c r="Z26" s="306">
        <f t="shared" si="3"/>
        <v>2009</v>
      </c>
      <c r="AA26" s="306">
        <f t="shared" si="3"/>
        <v>2010</v>
      </c>
      <c r="AB26" s="306">
        <f t="shared" si="3"/>
        <v>2011</v>
      </c>
      <c r="AC26" s="306">
        <f t="shared" si="3"/>
        <v>2012</v>
      </c>
      <c r="AD26" s="306">
        <f t="shared" si="3"/>
        <v>2013</v>
      </c>
      <c r="AE26" s="306">
        <f t="shared" si="3"/>
        <v>2014</v>
      </c>
      <c r="AF26" s="460">
        <f t="shared" si="3"/>
        <v>2015</v>
      </c>
      <c r="AG26" s="460">
        <f t="shared" si="3"/>
        <v>2016</v>
      </c>
    </row>
    <row r="27" spans="2:35" ht="13.5" customHeight="1">
      <c r="D27" s="247" t="s">
        <v>347</v>
      </c>
      <c r="E27" s="246"/>
      <c r="F27" s="245" t="s">
        <v>346</v>
      </c>
      <c r="G27" s="320">
        <v>83225</v>
      </c>
      <c r="H27" s="320">
        <v>81559</v>
      </c>
      <c r="I27" s="320">
        <v>85320</v>
      </c>
      <c r="J27" s="320">
        <v>82336</v>
      </c>
      <c r="K27" s="320">
        <v>85741</v>
      </c>
      <c r="L27" s="320">
        <v>82278</v>
      </c>
      <c r="M27" s="320">
        <v>77833</v>
      </c>
      <c r="N27" s="320">
        <v>71757</v>
      </c>
      <c r="O27" s="320">
        <v>68582</v>
      </c>
      <c r="P27" s="320">
        <v>75167</v>
      </c>
      <c r="Q27" s="320">
        <v>67428</v>
      </c>
      <c r="R27" s="320">
        <v>63156</v>
      </c>
      <c r="S27" s="320">
        <v>55098</v>
      </c>
      <c r="T27" s="320">
        <v>50986</v>
      </c>
      <c r="U27" s="320">
        <v>47307</v>
      </c>
      <c r="V27" s="320">
        <v>44919</v>
      </c>
      <c r="W27" s="320">
        <v>42345</v>
      </c>
      <c r="X27" s="320">
        <v>39024</v>
      </c>
      <c r="Y27" s="320">
        <v>37308</v>
      </c>
      <c r="Z27" s="320">
        <v>34449</v>
      </c>
      <c r="AA27" s="320">
        <v>34095</v>
      </c>
      <c r="AB27" s="320">
        <v>31226</v>
      </c>
      <c r="AC27" s="320">
        <v>30263</v>
      </c>
      <c r="AD27" s="320">
        <v>29588</v>
      </c>
      <c r="AE27" s="320">
        <v>27749</v>
      </c>
      <c r="AF27" s="501">
        <v>25865</v>
      </c>
      <c r="AG27" s="501">
        <v>23733</v>
      </c>
    </row>
    <row r="28" spans="2:35" ht="12.75">
      <c r="G28" s="29"/>
    </row>
    <row r="29" spans="2:35" ht="13.5" customHeight="1">
      <c r="G29" s="29"/>
    </row>
    <row r="30" spans="2:35" ht="13.5" customHeight="1">
      <c r="G30" s="29"/>
    </row>
    <row r="31" spans="2:35" ht="13.5" customHeight="1">
      <c r="B31" s="33" t="s">
        <v>267</v>
      </c>
      <c r="C31" s="32">
        <f>C25+2</f>
        <v>67</v>
      </c>
      <c r="D31" s="364" t="s">
        <v>640</v>
      </c>
      <c r="G31" s="29"/>
    </row>
    <row r="32" spans="2:35" ht="13.5" customHeight="1">
      <c r="D32" s="359" t="s">
        <v>304</v>
      </c>
      <c r="E32" s="358"/>
      <c r="F32" s="346" t="s">
        <v>265</v>
      </c>
      <c r="G32" s="306">
        <v>1990</v>
      </c>
      <c r="H32" s="306">
        <f t="shared" ref="H32:AG32" si="4">G32+1</f>
        <v>1991</v>
      </c>
      <c r="I32" s="306">
        <f t="shared" si="4"/>
        <v>1992</v>
      </c>
      <c r="J32" s="306">
        <f t="shared" si="4"/>
        <v>1993</v>
      </c>
      <c r="K32" s="306">
        <f t="shared" si="4"/>
        <v>1994</v>
      </c>
      <c r="L32" s="306">
        <f t="shared" si="4"/>
        <v>1995</v>
      </c>
      <c r="M32" s="306">
        <f t="shared" si="4"/>
        <v>1996</v>
      </c>
      <c r="N32" s="306">
        <f t="shared" si="4"/>
        <v>1997</v>
      </c>
      <c r="O32" s="306">
        <f t="shared" si="4"/>
        <v>1998</v>
      </c>
      <c r="P32" s="306">
        <f t="shared" si="4"/>
        <v>1999</v>
      </c>
      <c r="Q32" s="306">
        <f t="shared" si="4"/>
        <v>2000</v>
      </c>
      <c r="R32" s="306">
        <f t="shared" si="4"/>
        <v>2001</v>
      </c>
      <c r="S32" s="306">
        <f t="shared" si="4"/>
        <v>2002</v>
      </c>
      <c r="T32" s="306">
        <f t="shared" si="4"/>
        <v>2003</v>
      </c>
      <c r="U32" s="306">
        <f t="shared" si="4"/>
        <v>2004</v>
      </c>
      <c r="V32" s="306">
        <f t="shared" si="4"/>
        <v>2005</v>
      </c>
      <c r="W32" s="306">
        <f t="shared" si="4"/>
        <v>2006</v>
      </c>
      <c r="X32" s="306">
        <f t="shared" si="4"/>
        <v>2007</v>
      </c>
      <c r="Y32" s="306">
        <f t="shared" si="4"/>
        <v>2008</v>
      </c>
      <c r="Z32" s="306">
        <f t="shared" si="4"/>
        <v>2009</v>
      </c>
      <c r="AA32" s="306">
        <f t="shared" si="4"/>
        <v>2010</v>
      </c>
      <c r="AB32" s="306">
        <f t="shared" si="4"/>
        <v>2011</v>
      </c>
      <c r="AC32" s="306">
        <f t="shared" si="4"/>
        <v>2012</v>
      </c>
      <c r="AD32" s="306">
        <f t="shared" si="4"/>
        <v>2013</v>
      </c>
      <c r="AE32" s="306">
        <f t="shared" si="4"/>
        <v>2014</v>
      </c>
      <c r="AF32" s="460">
        <f t="shared" si="4"/>
        <v>2015</v>
      </c>
      <c r="AG32" s="460">
        <f t="shared" si="4"/>
        <v>2016</v>
      </c>
    </row>
    <row r="33" spans="1:33" ht="13.5" customHeight="1">
      <c r="D33" s="363" t="s">
        <v>345</v>
      </c>
      <c r="E33" s="351" t="s">
        <v>334</v>
      </c>
      <c r="F33" s="343" t="s">
        <v>341</v>
      </c>
      <c r="G33" s="355">
        <v>175.10141049976181</v>
      </c>
      <c r="H33" s="355">
        <v>410.59393734499508</v>
      </c>
      <c r="I33" s="355">
        <v>449.94301895614529</v>
      </c>
      <c r="J33" s="355">
        <v>409.92487962550399</v>
      </c>
      <c r="K33" s="355">
        <v>383.35915387689181</v>
      </c>
      <c r="L33" s="355">
        <v>391.11111700138514</v>
      </c>
      <c r="M33" s="355">
        <v>373.02025913973722</v>
      </c>
      <c r="N33" s="355">
        <v>340.17675497099816</v>
      </c>
      <c r="O33" s="355">
        <v>271.25908697719211</v>
      </c>
      <c r="P33" s="355">
        <v>210.64365950426017</v>
      </c>
      <c r="Q33" s="355">
        <v>167.37799220033975</v>
      </c>
      <c r="R33" s="355">
        <v>146.42503882174435</v>
      </c>
      <c r="S33" s="355">
        <v>94.4469265163345</v>
      </c>
      <c r="T33" s="355">
        <v>123.67626373464709</v>
      </c>
      <c r="U33" s="355">
        <v>91.962208195104338</v>
      </c>
      <c r="V33" s="355">
        <v>75.918319591693603</v>
      </c>
      <c r="W33" s="355">
        <v>55.007419304283573</v>
      </c>
      <c r="X33" s="355">
        <v>81.050482839381132</v>
      </c>
      <c r="Y33" s="355">
        <v>97.10314820551902</v>
      </c>
      <c r="Z33" s="355">
        <v>91.031299279941805</v>
      </c>
      <c r="AA33" s="355">
        <v>77.722820107573853</v>
      </c>
      <c r="AB33" s="355">
        <v>75.892613193999551</v>
      </c>
      <c r="AC33" s="355">
        <v>71.847306864978393</v>
      </c>
      <c r="AD33" s="355">
        <v>69.637302678880005</v>
      </c>
      <c r="AE33" s="355">
        <v>82.045137435949727</v>
      </c>
      <c r="AF33" s="355">
        <v>75.614709522594154</v>
      </c>
      <c r="AG33" s="355">
        <v>76.857351657619049</v>
      </c>
    </row>
    <row r="34" spans="1:33" ht="24">
      <c r="D34" s="362" t="s">
        <v>344</v>
      </c>
      <c r="E34" s="351" t="s">
        <v>332</v>
      </c>
      <c r="F34" s="343" t="s">
        <v>341</v>
      </c>
      <c r="G34" s="355">
        <v>245.31358950023818</v>
      </c>
      <c r="H34" s="355">
        <v>256.63606265500488</v>
      </c>
      <c r="I34" s="355">
        <v>267.05198104385471</v>
      </c>
      <c r="J34" s="355">
        <v>247.08412037449602</v>
      </c>
      <c r="K34" s="355">
        <v>240.55584612310818</v>
      </c>
      <c r="L34" s="355">
        <v>231.56788299861486</v>
      </c>
      <c r="M34" s="355">
        <v>228.18174086026278</v>
      </c>
      <c r="N34" s="355">
        <v>234.64024502900185</v>
      </c>
      <c r="O34" s="355">
        <v>226.08091302280792</v>
      </c>
      <c r="P34" s="355">
        <v>216.24934049573983</v>
      </c>
      <c r="Q34" s="355">
        <v>218.18700779966025</v>
      </c>
      <c r="R34" s="355">
        <v>187.83096117825565</v>
      </c>
      <c r="S34" s="355">
        <v>200.4190734836655</v>
      </c>
      <c r="T34" s="355">
        <v>219.88273626535292</v>
      </c>
      <c r="U34" s="355">
        <v>250.78879180489568</v>
      </c>
      <c r="V34" s="355">
        <v>294.5046804083064</v>
      </c>
      <c r="W34" s="355">
        <v>274.22658069571645</v>
      </c>
      <c r="X34" s="355">
        <v>253.41651716061887</v>
      </c>
      <c r="Y34" s="355">
        <v>243.48985179448098</v>
      </c>
      <c r="Z34" s="355">
        <v>218.4947007200582</v>
      </c>
      <c r="AA34" s="355">
        <v>214.81617989242616</v>
      </c>
      <c r="AB34" s="355">
        <v>208.03938680600044</v>
      </c>
      <c r="AC34" s="355">
        <v>209.31869313502159</v>
      </c>
      <c r="AD34" s="355">
        <v>195.18969732112001</v>
      </c>
      <c r="AE34" s="355">
        <v>179.53686256405027</v>
      </c>
      <c r="AF34" s="355">
        <v>164.10129047740583</v>
      </c>
      <c r="AG34" s="355">
        <v>141.89364834238094</v>
      </c>
    </row>
    <row r="35" spans="1:33" ht="13.5" customHeight="1">
      <c r="G35" s="29"/>
    </row>
    <row r="36" spans="1:33" ht="13.5" customHeight="1">
      <c r="G36" s="29"/>
    </row>
    <row r="37" spans="1:33" ht="12.75">
      <c r="G37" s="29"/>
      <c r="H37" s="374"/>
      <c r="I37" s="296"/>
      <c r="J37" s="296"/>
      <c r="K37" s="296"/>
      <c r="L37" s="296"/>
      <c r="M37" s="374"/>
      <c r="N37" s="296"/>
      <c r="O37" s="296"/>
      <c r="P37" s="296"/>
      <c r="Q37" s="296"/>
      <c r="R37" s="374"/>
      <c r="S37" s="296"/>
      <c r="T37" s="296"/>
      <c r="U37" s="296"/>
      <c r="V37" s="296"/>
    </row>
    <row r="38" spans="1:33" ht="13.5" customHeight="1">
      <c r="B38" s="33" t="s">
        <v>267</v>
      </c>
      <c r="C38" s="32">
        <f>C31+2</f>
        <v>69</v>
      </c>
      <c r="D38" s="364" t="s">
        <v>641</v>
      </c>
      <c r="G38" s="29"/>
    </row>
    <row r="39" spans="1:33" ht="13.5" customHeight="1">
      <c r="D39" s="295" t="s">
        <v>304</v>
      </c>
      <c r="E39" s="294"/>
      <c r="F39" s="307" t="s">
        <v>265</v>
      </c>
      <c r="G39" s="306">
        <v>1990</v>
      </c>
      <c r="H39" s="306">
        <f t="shared" ref="H39:AG39" si="5">G39+1</f>
        <v>1991</v>
      </c>
      <c r="I39" s="306">
        <f t="shared" si="5"/>
        <v>1992</v>
      </c>
      <c r="J39" s="306">
        <f t="shared" si="5"/>
        <v>1993</v>
      </c>
      <c r="K39" s="306">
        <f t="shared" si="5"/>
        <v>1994</v>
      </c>
      <c r="L39" s="306">
        <f t="shared" si="5"/>
        <v>1995</v>
      </c>
      <c r="M39" s="306">
        <f t="shared" si="5"/>
        <v>1996</v>
      </c>
      <c r="N39" s="306">
        <f t="shared" si="5"/>
        <v>1997</v>
      </c>
      <c r="O39" s="306">
        <f t="shared" si="5"/>
        <v>1998</v>
      </c>
      <c r="P39" s="306">
        <f t="shared" si="5"/>
        <v>1999</v>
      </c>
      <c r="Q39" s="306">
        <f t="shared" si="5"/>
        <v>2000</v>
      </c>
      <c r="R39" s="306">
        <f t="shared" si="5"/>
        <v>2001</v>
      </c>
      <c r="S39" s="306">
        <f t="shared" si="5"/>
        <v>2002</v>
      </c>
      <c r="T39" s="306">
        <f t="shared" si="5"/>
        <v>2003</v>
      </c>
      <c r="U39" s="306">
        <f t="shared" si="5"/>
        <v>2004</v>
      </c>
      <c r="V39" s="306">
        <f t="shared" si="5"/>
        <v>2005</v>
      </c>
      <c r="W39" s="306">
        <f t="shared" si="5"/>
        <v>2006</v>
      </c>
      <c r="X39" s="306">
        <f t="shared" si="5"/>
        <v>2007</v>
      </c>
      <c r="Y39" s="306">
        <f t="shared" si="5"/>
        <v>2008</v>
      </c>
      <c r="Z39" s="306">
        <f t="shared" si="5"/>
        <v>2009</v>
      </c>
      <c r="AA39" s="306">
        <f t="shared" si="5"/>
        <v>2010</v>
      </c>
      <c r="AB39" s="306">
        <f t="shared" si="5"/>
        <v>2011</v>
      </c>
      <c r="AC39" s="306">
        <f t="shared" si="5"/>
        <v>2012</v>
      </c>
      <c r="AD39" s="306">
        <f t="shared" si="5"/>
        <v>2013</v>
      </c>
      <c r="AE39" s="306">
        <f t="shared" si="5"/>
        <v>2014</v>
      </c>
      <c r="AF39" s="460">
        <f t="shared" si="5"/>
        <v>2015</v>
      </c>
      <c r="AG39" s="460">
        <f t="shared" si="5"/>
        <v>2016</v>
      </c>
    </row>
    <row r="40" spans="1:33" ht="27.75" customHeight="1">
      <c r="D40" s="793" t="s">
        <v>343</v>
      </c>
      <c r="E40" s="794"/>
      <c r="F40" s="305"/>
      <c r="G40" s="355">
        <v>420.41500000000002</v>
      </c>
      <c r="H40" s="355">
        <v>667.23</v>
      </c>
      <c r="I40" s="355">
        <v>716.995</v>
      </c>
      <c r="J40" s="355">
        <v>657.00900000000001</v>
      </c>
      <c r="K40" s="355">
        <v>623.91499999999996</v>
      </c>
      <c r="L40" s="355">
        <v>622.67899999999997</v>
      </c>
      <c r="M40" s="355">
        <v>601.202</v>
      </c>
      <c r="N40" s="355">
        <v>574.81700000000001</v>
      </c>
      <c r="O40" s="355">
        <v>497.34</v>
      </c>
      <c r="P40" s="355">
        <v>426.89299999999997</v>
      </c>
      <c r="Q40" s="355">
        <v>385.565</v>
      </c>
      <c r="R40" s="355">
        <v>334.25599999999997</v>
      </c>
      <c r="S40" s="355">
        <v>294.86599999999999</v>
      </c>
      <c r="T40" s="355">
        <v>343.55900000000003</v>
      </c>
      <c r="U40" s="355">
        <v>342.75099999999998</v>
      </c>
      <c r="V40" s="355">
        <v>370.423</v>
      </c>
      <c r="W40" s="355">
        <v>329.23399999999998</v>
      </c>
      <c r="X40" s="355">
        <v>334.46699999999998</v>
      </c>
      <c r="Y40" s="355">
        <v>340.59300000000002</v>
      </c>
      <c r="Z40" s="355">
        <v>309.52600000000001</v>
      </c>
      <c r="AA40" s="355">
        <v>292.53899999999999</v>
      </c>
      <c r="AB40" s="355">
        <v>283.93200000000002</v>
      </c>
      <c r="AC40" s="355">
        <v>281.166</v>
      </c>
      <c r="AD40" s="355">
        <v>264.827</v>
      </c>
      <c r="AE40" s="355">
        <v>261.58199999999999</v>
      </c>
      <c r="AF40" s="355">
        <v>239.71600000000001</v>
      </c>
      <c r="AG40" s="355">
        <v>218.751</v>
      </c>
    </row>
    <row r="41" spans="1:33" ht="13.5" customHeight="1">
      <c r="D41" s="795" t="s">
        <v>342</v>
      </c>
      <c r="E41" s="796"/>
      <c r="F41" s="302" t="s">
        <v>341</v>
      </c>
      <c r="G41" s="355">
        <v>234.11099999999999</v>
      </c>
      <c r="H41" s="355">
        <v>278.68599999999998</v>
      </c>
      <c r="I41" s="355">
        <v>263.56299999999999</v>
      </c>
      <c r="J41" s="355">
        <v>241.81399999999999</v>
      </c>
      <c r="K41" s="355">
        <v>238.61199999999999</v>
      </c>
      <c r="L41" s="355">
        <v>242.85900000000001</v>
      </c>
      <c r="M41" s="355">
        <v>232.77</v>
      </c>
      <c r="N41" s="355">
        <v>265.51600000000002</v>
      </c>
      <c r="O41" s="355">
        <v>275.892</v>
      </c>
      <c r="P41" s="355">
        <v>301.40100000000001</v>
      </c>
      <c r="Q41" s="355">
        <v>375.488</v>
      </c>
      <c r="R41" s="355">
        <v>399.38099999999997</v>
      </c>
      <c r="S41" s="355">
        <v>461.02300000000002</v>
      </c>
      <c r="T41" s="355">
        <v>486.50900000000001</v>
      </c>
      <c r="U41" s="355">
        <v>517.64800000000002</v>
      </c>
      <c r="V41" s="355">
        <v>540.50699999999995</v>
      </c>
      <c r="W41" s="355">
        <v>575.89800000000002</v>
      </c>
      <c r="X41" s="355">
        <v>644.52499999999998</v>
      </c>
      <c r="Y41" s="355">
        <v>632.654</v>
      </c>
      <c r="Z41" s="355">
        <v>607.67200000000003</v>
      </c>
      <c r="AA41" s="355">
        <v>560.10599999999999</v>
      </c>
      <c r="AB41" s="355">
        <v>540.51</v>
      </c>
      <c r="AC41" s="355">
        <v>477.78899999999999</v>
      </c>
      <c r="AD41" s="355">
        <v>403.45299999999997</v>
      </c>
      <c r="AE41" s="355">
        <v>364.64400000000001</v>
      </c>
      <c r="AF41" s="355">
        <v>338.589</v>
      </c>
      <c r="AG41" s="355">
        <v>330.56299999999999</v>
      </c>
    </row>
    <row r="42" spans="1:33" ht="13.5" customHeight="1">
      <c r="D42" s="795" t="s">
        <v>340</v>
      </c>
      <c r="E42" s="796"/>
      <c r="F42" s="298"/>
      <c r="G42" s="355">
        <v>654.52599999999995</v>
      </c>
      <c r="H42" s="355">
        <v>945.91600000000005</v>
      </c>
      <c r="I42" s="355">
        <v>980.55799999999999</v>
      </c>
      <c r="J42" s="355">
        <v>898.82299999999998</v>
      </c>
      <c r="K42" s="355">
        <v>862.52700000000004</v>
      </c>
      <c r="L42" s="355">
        <v>865.53800000000001</v>
      </c>
      <c r="M42" s="355">
        <v>833.97199999999998</v>
      </c>
      <c r="N42" s="355">
        <v>840.33299999999997</v>
      </c>
      <c r="O42" s="355">
        <v>773.23199999999997</v>
      </c>
      <c r="P42" s="355">
        <v>728.29399999999998</v>
      </c>
      <c r="Q42" s="355">
        <v>761.053</v>
      </c>
      <c r="R42" s="355">
        <v>733.63699999999994</v>
      </c>
      <c r="S42" s="355">
        <v>755.88900000000001</v>
      </c>
      <c r="T42" s="355">
        <v>830.06799999999998</v>
      </c>
      <c r="U42" s="355">
        <v>860.399</v>
      </c>
      <c r="V42" s="355">
        <v>910.93</v>
      </c>
      <c r="W42" s="355">
        <v>905.13199999999995</v>
      </c>
      <c r="X42" s="355">
        <v>978.99199999999996</v>
      </c>
      <c r="Y42" s="355">
        <v>973.24699999999996</v>
      </c>
      <c r="Z42" s="355">
        <v>917.19799999999998</v>
      </c>
      <c r="AA42" s="355">
        <v>852.64499999999998</v>
      </c>
      <c r="AB42" s="355">
        <v>824.44200000000001</v>
      </c>
      <c r="AC42" s="355">
        <v>758.95500000000004</v>
      </c>
      <c r="AD42" s="355">
        <v>668.28</v>
      </c>
      <c r="AE42" s="355">
        <v>626.226</v>
      </c>
      <c r="AF42" s="355">
        <v>578.30499999999995</v>
      </c>
      <c r="AG42" s="355">
        <v>549.31399999999996</v>
      </c>
    </row>
    <row r="43" spans="1:33" ht="13.5" customHeight="1">
      <c r="D43" s="461"/>
      <c r="E43" s="461"/>
      <c r="F43" s="366"/>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272"/>
      <c r="AG43" s="272"/>
    </row>
    <row r="44" spans="1:33" ht="13.5" customHeight="1">
      <c r="D44" s="461"/>
      <c r="E44" s="461"/>
      <c r="F44" s="366"/>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272"/>
      <c r="AG44" s="272"/>
    </row>
    <row r="45" spans="1:33" ht="13.5" customHeight="1">
      <c r="A45" s="29" t="s">
        <v>327</v>
      </c>
      <c r="E45" s="310"/>
      <c r="G45" s="29"/>
    </row>
    <row r="46" spans="1:33" ht="13.5" customHeight="1">
      <c r="B46" s="33" t="s">
        <v>267</v>
      </c>
      <c r="C46" s="32">
        <f>C38+3</f>
        <v>72</v>
      </c>
      <c r="D46" s="310" t="s">
        <v>339</v>
      </c>
      <c r="G46" s="29"/>
    </row>
    <row r="47" spans="1:33" ht="13.5" customHeight="1">
      <c r="D47" s="295" t="s">
        <v>304</v>
      </c>
      <c r="E47" s="294"/>
      <c r="F47" s="307" t="s">
        <v>265</v>
      </c>
      <c r="G47" s="306">
        <v>1990</v>
      </c>
      <c r="H47" s="306">
        <f t="shared" ref="H47:AG47" si="6">G47+1</f>
        <v>1991</v>
      </c>
      <c r="I47" s="306">
        <f t="shared" si="6"/>
        <v>1992</v>
      </c>
      <c r="J47" s="306">
        <f t="shared" si="6"/>
        <v>1993</v>
      </c>
      <c r="K47" s="306">
        <f t="shared" si="6"/>
        <v>1994</v>
      </c>
      <c r="L47" s="306">
        <f t="shared" si="6"/>
        <v>1995</v>
      </c>
      <c r="M47" s="306">
        <f t="shared" si="6"/>
        <v>1996</v>
      </c>
      <c r="N47" s="306">
        <f t="shared" si="6"/>
        <v>1997</v>
      </c>
      <c r="O47" s="306">
        <f t="shared" si="6"/>
        <v>1998</v>
      </c>
      <c r="P47" s="306">
        <f t="shared" si="6"/>
        <v>1999</v>
      </c>
      <c r="Q47" s="306">
        <f t="shared" si="6"/>
        <v>2000</v>
      </c>
      <c r="R47" s="306">
        <f t="shared" si="6"/>
        <v>2001</v>
      </c>
      <c r="S47" s="306">
        <f t="shared" si="6"/>
        <v>2002</v>
      </c>
      <c r="T47" s="306">
        <f t="shared" si="6"/>
        <v>2003</v>
      </c>
      <c r="U47" s="306">
        <f t="shared" si="6"/>
        <v>2004</v>
      </c>
      <c r="V47" s="306">
        <f t="shared" si="6"/>
        <v>2005</v>
      </c>
      <c r="W47" s="306">
        <f t="shared" si="6"/>
        <v>2006</v>
      </c>
      <c r="X47" s="306">
        <f t="shared" si="6"/>
        <v>2007</v>
      </c>
      <c r="Y47" s="306">
        <f t="shared" si="6"/>
        <v>2008</v>
      </c>
      <c r="Z47" s="306">
        <f t="shared" si="6"/>
        <v>2009</v>
      </c>
      <c r="AA47" s="306">
        <f t="shared" si="6"/>
        <v>2010</v>
      </c>
      <c r="AB47" s="306">
        <f t="shared" si="6"/>
        <v>2011</v>
      </c>
      <c r="AC47" s="306">
        <f t="shared" si="6"/>
        <v>2012</v>
      </c>
      <c r="AD47" s="306">
        <f t="shared" si="6"/>
        <v>2013</v>
      </c>
      <c r="AE47" s="306">
        <f t="shared" si="6"/>
        <v>2014</v>
      </c>
      <c r="AF47" s="460">
        <f t="shared" si="6"/>
        <v>2015</v>
      </c>
      <c r="AG47" s="460">
        <f t="shared" si="6"/>
        <v>2016</v>
      </c>
    </row>
    <row r="48" spans="1:33" ht="13.5" customHeight="1">
      <c r="D48" s="337" t="s">
        <v>338</v>
      </c>
      <c r="E48" s="336"/>
      <c r="F48" s="361" t="s">
        <v>337</v>
      </c>
      <c r="G48" s="355">
        <v>204.163591</v>
      </c>
      <c r="H48" s="355">
        <v>215.60745499999996</v>
      </c>
      <c r="I48" s="355">
        <v>229.07370700000001</v>
      </c>
      <c r="J48" s="355">
        <v>233.24206000000001</v>
      </c>
      <c r="K48" s="355">
        <v>245.02672300000003</v>
      </c>
      <c r="L48" s="355">
        <v>241.34959700000002</v>
      </c>
      <c r="M48" s="355">
        <v>242.30723600000007</v>
      </c>
      <c r="N48" s="355">
        <v>249.932467</v>
      </c>
      <c r="O48" s="355">
        <v>242.86093199999999</v>
      </c>
      <c r="P48" s="355">
        <v>240.493369</v>
      </c>
      <c r="Q48" s="355">
        <v>242.38874600000003</v>
      </c>
      <c r="R48" s="355">
        <v>234.48201299999997</v>
      </c>
      <c r="S48" s="355">
        <v>234.964381</v>
      </c>
      <c r="T48" s="355">
        <v>237.028718</v>
      </c>
      <c r="U48" s="355">
        <v>234.04625700000003</v>
      </c>
      <c r="V48" s="355">
        <v>241.11349000000004</v>
      </c>
      <c r="W48" s="355">
        <v>230.80924299999995</v>
      </c>
      <c r="X48" s="355">
        <v>233.63260000000005</v>
      </c>
      <c r="Y48" s="355">
        <v>223.97480400000001</v>
      </c>
      <c r="Z48" s="355">
        <v>209.57208700000001</v>
      </c>
      <c r="AA48" s="355">
        <v>208.57198499999998</v>
      </c>
      <c r="AB48" s="355">
        <v>196.71989499999998</v>
      </c>
      <c r="AC48" s="355">
        <v>197.35946999999999</v>
      </c>
      <c r="AD48" s="355">
        <v>200.17905736983104</v>
      </c>
      <c r="AE48" s="355">
        <v>188.78343051807317</v>
      </c>
      <c r="AF48" s="355">
        <v>188.33968979238622</v>
      </c>
      <c r="AG48" s="355">
        <v>190.60593278080253</v>
      </c>
    </row>
    <row r="49" spans="2:33" ht="12.75">
      <c r="G49" s="29"/>
    </row>
    <row r="50" spans="2:33" ht="12.75">
      <c r="G50" s="29"/>
    </row>
    <row r="51" spans="2:33" ht="12.75">
      <c r="G51" s="29"/>
    </row>
    <row r="52" spans="2:33" ht="13.5" customHeight="1">
      <c r="B52" s="33" t="s">
        <v>267</v>
      </c>
      <c r="C52" s="32">
        <f>C46+3</f>
        <v>75</v>
      </c>
      <c r="D52" s="360" t="s">
        <v>336</v>
      </c>
      <c r="G52" s="29"/>
    </row>
    <row r="53" spans="2:33" ht="13.5" customHeight="1">
      <c r="D53" s="359" t="s">
        <v>304</v>
      </c>
      <c r="E53" s="358"/>
      <c r="F53" s="346" t="s">
        <v>265</v>
      </c>
      <c r="G53" s="306">
        <v>1990</v>
      </c>
      <c r="H53" s="306">
        <f t="shared" ref="H53:AG53" si="7">G53+1</f>
        <v>1991</v>
      </c>
      <c r="I53" s="306">
        <f t="shared" si="7"/>
        <v>1992</v>
      </c>
      <c r="J53" s="306">
        <f t="shared" si="7"/>
        <v>1993</v>
      </c>
      <c r="K53" s="306">
        <f t="shared" si="7"/>
        <v>1994</v>
      </c>
      <c r="L53" s="306">
        <f t="shared" si="7"/>
        <v>1995</v>
      </c>
      <c r="M53" s="306">
        <f t="shared" si="7"/>
        <v>1996</v>
      </c>
      <c r="N53" s="306">
        <f t="shared" si="7"/>
        <v>1997</v>
      </c>
      <c r="O53" s="306">
        <f t="shared" si="7"/>
        <v>1998</v>
      </c>
      <c r="P53" s="306">
        <f t="shared" si="7"/>
        <v>1999</v>
      </c>
      <c r="Q53" s="306">
        <f t="shared" si="7"/>
        <v>2000</v>
      </c>
      <c r="R53" s="306">
        <f t="shared" si="7"/>
        <v>2001</v>
      </c>
      <c r="S53" s="306">
        <f t="shared" si="7"/>
        <v>2002</v>
      </c>
      <c r="T53" s="306">
        <f t="shared" si="7"/>
        <v>2003</v>
      </c>
      <c r="U53" s="306">
        <f t="shared" si="7"/>
        <v>2004</v>
      </c>
      <c r="V53" s="306">
        <f t="shared" si="7"/>
        <v>2005</v>
      </c>
      <c r="W53" s="306">
        <f t="shared" si="7"/>
        <v>2006</v>
      </c>
      <c r="X53" s="306">
        <f t="shared" si="7"/>
        <v>2007</v>
      </c>
      <c r="Y53" s="306">
        <f t="shared" si="7"/>
        <v>2008</v>
      </c>
      <c r="Z53" s="306">
        <f t="shared" si="7"/>
        <v>2009</v>
      </c>
      <c r="AA53" s="306">
        <f t="shared" si="7"/>
        <v>2010</v>
      </c>
      <c r="AB53" s="306">
        <f t="shared" si="7"/>
        <v>2011</v>
      </c>
      <c r="AC53" s="306">
        <f t="shared" si="7"/>
        <v>2012</v>
      </c>
      <c r="AD53" s="306">
        <f t="shared" si="7"/>
        <v>2013</v>
      </c>
      <c r="AE53" s="306">
        <f t="shared" si="7"/>
        <v>2014</v>
      </c>
      <c r="AF53" s="460">
        <f t="shared" si="7"/>
        <v>2015</v>
      </c>
      <c r="AG53" s="460">
        <f t="shared" si="7"/>
        <v>2016</v>
      </c>
    </row>
    <row r="54" spans="2:33" ht="12.75">
      <c r="D54" s="357" t="s">
        <v>335</v>
      </c>
      <c r="E54" s="351" t="s">
        <v>334</v>
      </c>
      <c r="F54" s="356"/>
      <c r="G54" s="355">
        <v>341.52300000000002</v>
      </c>
      <c r="H54" s="355">
        <v>416.71899999999999</v>
      </c>
      <c r="I54" s="355">
        <v>460.16699999999997</v>
      </c>
      <c r="J54" s="355">
        <v>406.839</v>
      </c>
      <c r="K54" s="355">
        <v>424.80200000000002</v>
      </c>
      <c r="L54" s="355">
        <v>373.55399999999997</v>
      </c>
      <c r="M54" s="355">
        <v>383.81</v>
      </c>
      <c r="N54" s="355">
        <v>375.73500000000001</v>
      </c>
      <c r="O54" s="355">
        <v>356.37</v>
      </c>
      <c r="P54" s="355">
        <v>333.00900000000001</v>
      </c>
      <c r="Q54" s="355">
        <v>349.63200000000001</v>
      </c>
      <c r="R54" s="355">
        <v>299.58100000000002</v>
      </c>
      <c r="S54" s="355">
        <v>378.18200000000002</v>
      </c>
      <c r="T54" s="355">
        <v>363.03399999999999</v>
      </c>
      <c r="U54" s="355">
        <v>403.32900000000001</v>
      </c>
      <c r="V54" s="355">
        <v>361.13099999999997</v>
      </c>
      <c r="W54" s="355">
        <v>355.06900000000002</v>
      </c>
      <c r="X54" s="355">
        <v>213.899</v>
      </c>
      <c r="Y54" s="355">
        <v>190.37</v>
      </c>
      <c r="Z54" s="355">
        <v>191.029</v>
      </c>
      <c r="AA54" s="355">
        <v>188.208</v>
      </c>
      <c r="AB54" s="355">
        <v>190.209</v>
      </c>
      <c r="AC54" s="355">
        <v>195.74600000000001</v>
      </c>
      <c r="AD54" s="355">
        <v>195.74799999999999</v>
      </c>
      <c r="AE54" s="355">
        <v>197.38399999999999</v>
      </c>
      <c r="AF54" s="502">
        <v>190.452</v>
      </c>
      <c r="AG54" s="502">
        <v>190.452</v>
      </c>
    </row>
    <row r="55" spans="2:33" ht="15.75">
      <c r="D55" s="354" t="s">
        <v>333</v>
      </c>
      <c r="E55" s="351" t="s">
        <v>332</v>
      </c>
      <c r="F55" s="353" t="s">
        <v>331</v>
      </c>
      <c r="G55" s="342">
        <v>1724.181</v>
      </c>
      <c r="H55" s="342">
        <v>1756.1959999999999</v>
      </c>
      <c r="I55" s="342">
        <v>1695.018</v>
      </c>
      <c r="J55" s="342">
        <v>1821.7560000000001</v>
      </c>
      <c r="K55" s="342">
        <v>1847.508</v>
      </c>
      <c r="L55" s="342">
        <v>1863.0519999999999</v>
      </c>
      <c r="M55" s="342">
        <v>1825.6079999999999</v>
      </c>
      <c r="N55" s="342">
        <v>1924.809</v>
      </c>
      <c r="O55" s="342">
        <v>1940.5540000000001</v>
      </c>
      <c r="P55" s="342">
        <v>1979.575</v>
      </c>
      <c r="Q55" s="342">
        <v>2149.3229999999999</v>
      </c>
      <c r="R55" s="342">
        <v>2165.9960000000001</v>
      </c>
      <c r="S55" s="342">
        <v>2374.212</v>
      </c>
      <c r="T55" s="342">
        <v>2451.09</v>
      </c>
      <c r="U55" s="342">
        <v>2554.0219999999999</v>
      </c>
      <c r="V55" s="342">
        <v>2778.7660000000001</v>
      </c>
      <c r="W55" s="342">
        <v>3052.9</v>
      </c>
      <c r="X55" s="342">
        <v>3515.308</v>
      </c>
      <c r="Y55" s="342">
        <v>3515.2139999999999</v>
      </c>
      <c r="Z55" s="342">
        <v>3364.3780000000002</v>
      </c>
      <c r="AA55" s="342">
        <v>3154.6120000000001</v>
      </c>
      <c r="AB55" s="342">
        <v>3143.9430000000002</v>
      </c>
      <c r="AC55" s="342">
        <v>2981.2049999999999</v>
      </c>
      <c r="AD55" s="342">
        <v>2743.9879999999998</v>
      </c>
      <c r="AE55" s="342">
        <v>2548.5059999999999</v>
      </c>
      <c r="AF55" s="459">
        <v>2524.7849999999999</v>
      </c>
      <c r="AG55" s="459">
        <v>2606.7829999999999</v>
      </c>
    </row>
    <row r="56" spans="2:33" ht="12.75">
      <c r="D56" s="352"/>
      <c r="E56" s="351" t="s">
        <v>173</v>
      </c>
      <c r="F56" s="350"/>
      <c r="G56" s="342">
        <v>2065.7040000000002</v>
      </c>
      <c r="H56" s="342">
        <v>2172.915</v>
      </c>
      <c r="I56" s="342">
        <v>2155.1849999999999</v>
      </c>
      <c r="J56" s="342">
        <v>2228.5949999999998</v>
      </c>
      <c r="K56" s="342">
        <v>2272.31</v>
      </c>
      <c r="L56" s="342">
        <v>2236.6060000000002</v>
      </c>
      <c r="M56" s="342">
        <v>2209.4180000000001</v>
      </c>
      <c r="N56" s="342">
        <v>2300.5439999999999</v>
      </c>
      <c r="O56" s="342">
        <v>2296.924</v>
      </c>
      <c r="P56" s="342">
        <v>2312.5839999999998</v>
      </c>
      <c r="Q56" s="342">
        <v>2498.9549999999999</v>
      </c>
      <c r="R56" s="342">
        <v>2465.5770000000002</v>
      </c>
      <c r="S56" s="342">
        <v>2752.3939999999998</v>
      </c>
      <c r="T56" s="342">
        <v>2814.1239999999998</v>
      </c>
      <c r="U56" s="342">
        <v>2957.3510000000001</v>
      </c>
      <c r="V56" s="342">
        <v>3139.8969999999999</v>
      </c>
      <c r="W56" s="342">
        <v>3407.9690000000001</v>
      </c>
      <c r="X56" s="342">
        <v>3729.2069999999999</v>
      </c>
      <c r="Y56" s="342">
        <v>3705.5839999999998</v>
      </c>
      <c r="Z56" s="342">
        <v>3555.4070000000002</v>
      </c>
      <c r="AA56" s="342">
        <v>3342.82</v>
      </c>
      <c r="AB56" s="342">
        <v>3334.152</v>
      </c>
      <c r="AC56" s="342">
        <v>3176.951</v>
      </c>
      <c r="AD56" s="342">
        <v>2939.7359999999999</v>
      </c>
      <c r="AE56" s="342">
        <v>2745.89</v>
      </c>
      <c r="AF56" s="459">
        <v>2715.2370000000001</v>
      </c>
      <c r="AG56" s="459">
        <v>2797.2350000000001</v>
      </c>
    </row>
    <row r="57" spans="2:33" ht="12.75">
      <c r="D57" s="349" t="s">
        <v>330</v>
      </c>
      <c r="E57" s="246"/>
      <c r="F57" s="343" t="s">
        <v>306</v>
      </c>
      <c r="G57" s="342">
        <v>1230</v>
      </c>
      <c r="H57" s="342">
        <v>1215</v>
      </c>
      <c r="I57" s="342">
        <v>1196</v>
      </c>
      <c r="J57" s="342">
        <v>1156</v>
      </c>
      <c r="K57" s="342">
        <v>1097</v>
      </c>
      <c r="L57" s="342">
        <v>1205</v>
      </c>
      <c r="M57" s="342">
        <v>1209</v>
      </c>
      <c r="N57" s="342">
        <v>1167</v>
      </c>
      <c r="O57" s="342">
        <v>1151</v>
      </c>
      <c r="P57" s="342">
        <v>1164</v>
      </c>
      <c r="Q57" s="342">
        <v>1137</v>
      </c>
      <c r="R57" s="342">
        <v>1106</v>
      </c>
      <c r="S57" s="342">
        <v>1107</v>
      </c>
      <c r="T57" s="342">
        <v>1130</v>
      </c>
      <c r="U57" s="342">
        <v>1106</v>
      </c>
      <c r="V57" s="342">
        <v>1115</v>
      </c>
      <c r="W57" s="342">
        <v>1126</v>
      </c>
      <c r="X57" s="342">
        <v>1099</v>
      </c>
      <c r="Y57" s="342">
        <v>1065</v>
      </c>
      <c r="Z57" s="342">
        <v>1049</v>
      </c>
      <c r="AA57" s="342">
        <v>1046</v>
      </c>
      <c r="AB57" s="342">
        <v>1047</v>
      </c>
      <c r="AC57" s="342">
        <v>1038</v>
      </c>
      <c r="AD57" s="342">
        <v>1059</v>
      </c>
      <c r="AE57" s="342">
        <v>1046</v>
      </c>
      <c r="AF57" s="459">
        <v>1034</v>
      </c>
      <c r="AG57" s="459">
        <v>1034</v>
      </c>
    </row>
    <row r="58" spans="2:33" ht="12.75">
      <c r="D58" s="29"/>
      <c r="E58" s="271"/>
      <c r="F58" s="27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row>
    <row r="59" spans="2:33" ht="12.75">
      <c r="D59" s="29"/>
      <c r="E59" s="271"/>
      <c r="F59" s="27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row>
    <row r="60" spans="2:33" ht="12.75">
      <c r="D60" s="29"/>
      <c r="E60" s="271"/>
      <c r="F60" s="27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row>
    <row r="61" spans="2:33" ht="14.25">
      <c r="B61" s="33" t="s">
        <v>267</v>
      </c>
      <c r="C61" s="32">
        <f>C52+3</f>
        <v>78</v>
      </c>
      <c r="D61" s="324" t="s">
        <v>677</v>
      </c>
      <c r="E61" s="271"/>
      <c r="F61" s="271"/>
      <c r="G61" s="341"/>
      <c r="H61" s="341"/>
      <c r="I61" s="341"/>
      <c r="J61" s="341"/>
      <c r="K61" s="341"/>
      <c r="L61" s="341"/>
      <c r="M61" s="341"/>
      <c r="N61" s="341"/>
      <c r="O61" s="341"/>
      <c r="P61" s="341"/>
      <c r="Q61" s="341"/>
      <c r="R61" s="341"/>
      <c r="S61" s="341"/>
      <c r="U61" s="341"/>
      <c r="V61" s="341"/>
      <c r="W61" s="341"/>
      <c r="X61" s="341"/>
      <c r="Y61" s="341"/>
      <c r="Z61" s="341"/>
      <c r="AA61" s="341"/>
      <c r="AB61" s="341"/>
      <c r="AC61" s="341"/>
      <c r="AD61" s="341"/>
    </row>
    <row r="62" spans="2:33" ht="12.75">
      <c r="D62" s="307" t="s">
        <v>304</v>
      </c>
      <c r="E62" s="247"/>
      <c r="F62" s="255"/>
      <c r="G62" s="376"/>
      <c r="H62" s="376"/>
      <c r="I62" s="376"/>
      <c r="J62" s="376"/>
      <c r="K62" s="376"/>
      <c r="L62" s="376"/>
      <c r="M62" s="376"/>
      <c r="N62" s="376"/>
      <c r="O62" s="376"/>
      <c r="P62" s="376"/>
      <c r="Q62" s="376"/>
      <c r="R62" s="376"/>
      <c r="S62" s="376"/>
      <c r="T62" s="466"/>
      <c r="U62" s="306" t="s">
        <v>375</v>
      </c>
      <c r="V62" s="306">
        <v>2005</v>
      </c>
      <c r="W62" s="306">
        <f t="shared" ref="W62:AG62" si="8">V62+1</f>
        <v>2006</v>
      </c>
      <c r="X62" s="306">
        <f t="shared" si="8"/>
        <v>2007</v>
      </c>
      <c r="Y62" s="306">
        <f t="shared" si="8"/>
        <v>2008</v>
      </c>
      <c r="Z62" s="306">
        <f t="shared" si="8"/>
        <v>2009</v>
      </c>
      <c r="AA62" s="306">
        <f t="shared" si="8"/>
        <v>2010</v>
      </c>
      <c r="AB62" s="306">
        <f t="shared" si="8"/>
        <v>2011</v>
      </c>
      <c r="AC62" s="306">
        <f t="shared" si="8"/>
        <v>2012</v>
      </c>
      <c r="AD62" s="306">
        <f t="shared" si="8"/>
        <v>2013</v>
      </c>
      <c r="AE62" s="306">
        <f t="shared" si="8"/>
        <v>2014</v>
      </c>
      <c r="AF62" s="503">
        <f t="shared" si="8"/>
        <v>2015</v>
      </c>
      <c r="AG62" s="503">
        <f t="shared" si="8"/>
        <v>2016</v>
      </c>
    </row>
    <row r="63" spans="2:33" ht="24">
      <c r="D63" s="378" t="s">
        <v>372</v>
      </c>
      <c r="E63" s="247"/>
      <c r="F63" s="255"/>
      <c r="G63" s="377"/>
      <c r="H63" s="377"/>
      <c r="I63" s="377"/>
      <c r="J63" s="377"/>
      <c r="K63" s="377"/>
      <c r="L63" s="377"/>
      <c r="M63" s="377"/>
      <c r="N63" s="377"/>
      <c r="O63" s="377"/>
      <c r="P63" s="377"/>
      <c r="Q63" s="377"/>
      <c r="R63" s="377"/>
      <c r="S63" s="377"/>
      <c r="T63" s="466"/>
      <c r="U63" s="267">
        <v>0.21989276620800996</v>
      </c>
      <c r="V63" s="267">
        <v>0.19010746040007884</v>
      </c>
      <c r="W63" s="267">
        <v>0.16032215459214769</v>
      </c>
      <c r="X63" s="267">
        <v>0.13053684878421656</v>
      </c>
      <c r="Y63" s="267">
        <v>0.10075154297628545</v>
      </c>
      <c r="Z63" s="267">
        <v>0.10040348416857174</v>
      </c>
      <c r="AA63" s="267">
        <v>7.1294721420430487E-2</v>
      </c>
      <c r="AB63" s="267">
        <v>3.7287806367023009E-2</v>
      </c>
      <c r="AC63" s="267">
        <v>7.3016905574189814E-2</v>
      </c>
      <c r="AD63" s="267">
        <v>6.2291567516681128E-2</v>
      </c>
      <c r="AE63" s="267">
        <v>7.0267285292720402E-2</v>
      </c>
      <c r="AF63" s="267">
        <v>0.11507693950977858</v>
      </c>
      <c r="AG63" s="267">
        <v>0.21705680208613468</v>
      </c>
    </row>
    <row r="64" spans="2:33" ht="12.75">
      <c r="D64" s="245" t="s">
        <v>373</v>
      </c>
      <c r="E64" s="247"/>
      <c r="F64" s="255"/>
      <c r="G64" s="375"/>
      <c r="H64" s="375"/>
      <c r="I64" s="375"/>
      <c r="J64" s="375"/>
      <c r="K64" s="375"/>
      <c r="L64" s="375"/>
      <c r="M64" s="375"/>
      <c r="N64" s="375"/>
      <c r="O64" s="375"/>
      <c r="P64" s="375"/>
      <c r="Q64" s="375"/>
      <c r="R64" s="375"/>
      <c r="S64" s="375"/>
      <c r="T64" s="467"/>
      <c r="U64" s="267">
        <v>8.6592217178759645E-2</v>
      </c>
      <c r="V64" s="267">
        <v>7.6841654447878424E-2</v>
      </c>
      <c r="W64" s="267">
        <v>6.7091091716997189E-2</v>
      </c>
      <c r="X64" s="267">
        <v>5.7340528986115975E-2</v>
      </c>
      <c r="Y64" s="267">
        <v>4.7589966255234754E-2</v>
      </c>
      <c r="Z64" s="267">
        <v>3.7839403524353533E-2</v>
      </c>
      <c r="AA64" s="267">
        <v>2.8088840793472312E-2</v>
      </c>
      <c r="AB64" s="267">
        <v>1.8338278062591098E-2</v>
      </c>
      <c r="AC64" s="267">
        <v>1.3492872533936502E-2</v>
      </c>
      <c r="AD64" s="267">
        <v>9.1376046639573168E-3</v>
      </c>
      <c r="AE64" s="267">
        <v>5.2026081237437046E-3</v>
      </c>
      <c r="AF64" s="267">
        <v>1.3207907607443732E-3</v>
      </c>
      <c r="AG64" s="267">
        <v>1.2601383562146967E-3</v>
      </c>
    </row>
    <row r="65" spans="1:33" ht="12.75">
      <c r="D65" s="245" t="s">
        <v>374</v>
      </c>
      <c r="E65" s="247"/>
      <c r="F65" s="255"/>
      <c r="G65" s="375"/>
      <c r="H65" s="375"/>
      <c r="I65" s="375"/>
      <c r="J65" s="375"/>
      <c r="K65" s="375"/>
      <c r="L65" s="375"/>
      <c r="M65" s="375"/>
      <c r="N65" s="375"/>
      <c r="O65" s="375"/>
      <c r="P65" s="375"/>
      <c r="Q65" s="375"/>
      <c r="R65" s="375"/>
      <c r="S65" s="375"/>
      <c r="T65" s="313"/>
      <c r="U65" s="267">
        <v>0.30648498338676955</v>
      </c>
      <c r="V65" s="267">
        <v>0.26694911484795725</v>
      </c>
      <c r="W65" s="267">
        <v>0.22741324630914489</v>
      </c>
      <c r="X65" s="267">
        <v>0.18787737777033253</v>
      </c>
      <c r="Y65" s="267">
        <v>0.1483415092315202</v>
      </c>
      <c r="Z65" s="267">
        <v>0.13824288769292528</v>
      </c>
      <c r="AA65" s="267">
        <v>9.9383562213902793E-2</v>
      </c>
      <c r="AB65" s="267">
        <v>5.5626084429614107E-2</v>
      </c>
      <c r="AC65" s="267">
        <v>8.6509778108126309E-2</v>
      </c>
      <c r="AD65" s="267">
        <v>7.1429172180638448E-2</v>
      </c>
      <c r="AE65" s="267">
        <v>7.5469893416464109E-2</v>
      </c>
      <c r="AF65" s="267">
        <v>0.11639773027052296</v>
      </c>
      <c r="AG65" s="267">
        <v>0.21831694044234937</v>
      </c>
    </row>
    <row r="66" spans="1:33" ht="12.75">
      <c r="D66" s="29"/>
      <c r="E66" s="271"/>
      <c r="F66" s="27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row>
    <row r="67" spans="1:33" ht="12.75">
      <c r="D67" s="29"/>
      <c r="E67" s="271"/>
      <c r="F67" s="27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row>
    <row r="68" spans="1:33" ht="12.75">
      <c r="D68" s="29"/>
      <c r="E68" s="271"/>
      <c r="F68" s="271"/>
      <c r="G68" s="341"/>
      <c r="H68" s="374"/>
      <c r="I68" s="296"/>
      <c r="J68" s="296"/>
      <c r="K68" s="296"/>
      <c r="L68" s="296"/>
      <c r="M68" s="374"/>
      <c r="N68" s="296"/>
      <c r="O68" s="296"/>
      <c r="P68" s="296"/>
      <c r="Q68" s="296"/>
      <c r="R68" s="374"/>
      <c r="S68" s="296"/>
      <c r="T68" s="296"/>
      <c r="U68" s="296"/>
      <c r="V68" s="462"/>
      <c r="W68" s="462"/>
      <c r="X68" s="341"/>
      <c r="Y68" s="341"/>
      <c r="Z68" s="341"/>
      <c r="AA68" s="341"/>
      <c r="AB68" s="341"/>
      <c r="AC68" s="341"/>
      <c r="AD68" s="341"/>
    </row>
    <row r="69" spans="1:33" ht="12.75">
      <c r="B69" s="33" t="s">
        <v>267</v>
      </c>
      <c r="C69" s="32">
        <f>C61+1</f>
        <v>79</v>
      </c>
      <c r="D69" s="324" t="s">
        <v>642</v>
      </c>
      <c r="F69" s="324"/>
      <c r="G69" s="29"/>
    </row>
    <row r="70" spans="1:33" ht="12.75">
      <c r="D70" s="348" t="s">
        <v>304</v>
      </c>
      <c r="E70" s="347"/>
      <c r="F70" s="346" t="s">
        <v>265</v>
      </c>
      <c r="G70" s="306">
        <v>1990</v>
      </c>
      <c r="H70" s="306">
        <f t="shared" ref="H70:AG70" si="9">G70+1</f>
        <v>1991</v>
      </c>
      <c r="I70" s="306">
        <f t="shared" si="9"/>
        <v>1992</v>
      </c>
      <c r="J70" s="306">
        <f t="shared" si="9"/>
        <v>1993</v>
      </c>
      <c r="K70" s="306">
        <f t="shared" si="9"/>
        <v>1994</v>
      </c>
      <c r="L70" s="306">
        <f t="shared" si="9"/>
        <v>1995</v>
      </c>
      <c r="M70" s="306">
        <f t="shared" si="9"/>
        <v>1996</v>
      </c>
      <c r="N70" s="306">
        <f t="shared" si="9"/>
        <v>1997</v>
      </c>
      <c r="O70" s="306">
        <f t="shared" si="9"/>
        <v>1998</v>
      </c>
      <c r="P70" s="306">
        <f t="shared" si="9"/>
        <v>1999</v>
      </c>
      <c r="Q70" s="306">
        <f t="shared" si="9"/>
        <v>2000</v>
      </c>
      <c r="R70" s="306">
        <f t="shared" si="9"/>
        <v>2001</v>
      </c>
      <c r="S70" s="306">
        <f t="shared" si="9"/>
        <v>2002</v>
      </c>
      <c r="T70" s="306">
        <f t="shared" si="9"/>
        <v>2003</v>
      </c>
      <c r="U70" s="306">
        <f t="shared" si="9"/>
        <v>2004</v>
      </c>
      <c r="V70" s="306">
        <f t="shared" si="9"/>
        <v>2005</v>
      </c>
      <c r="W70" s="306">
        <f t="shared" si="9"/>
        <v>2006</v>
      </c>
      <c r="X70" s="306">
        <f t="shared" si="9"/>
        <v>2007</v>
      </c>
      <c r="Y70" s="306">
        <f t="shared" si="9"/>
        <v>2008</v>
      </c>
      <c r="Z70" s="306">
        <f t="shared" si="9"/>
        <v>2009</v>
      </c>
      <c r="AA70" s="306">
        <f t="shared" si="9"/>
        <v>2010</v>
      </c>
      <c r="AB70" s="306">
        <f t="shared" si="9"/>
        <v>2011</v>
      </c>
      <c r="AC70" s="306">
        <f t="shared" si="9"/>
        <v>2012</v>
      </c>
      <c r="AD70" s="306">
        <f t="shared" si="9"/>
        <v>2013</v>
      </c>
      <c r="AE70" s="306">
        <f t="shared" si="9"/>
        <v>2014</v>
      </c>
      <c r="AF70" s="460">
        <f t="shared" si="9"/>
        <v>2015</v>
      </c>
      <c r="AG70" s="460">
        <f t="shared" si="9"/>
        <v>2016</v>
      </c>
    </row>
    <row r="71" spans="1:33" ht="15.75">
      <c r="D71" s="345" t="s">
        <v>329</v>
      </c>
      <c r="E71" s="344"/>
      <c r="F71" s="343" t="s">
        <v>328</v>
      </c>
      <c r="G71" s="342">
        <v>2066.9459999999999</v>
      </c>
      <c r="H71" s="342">
        <v>2182.6979999999999</v>
      </c>
      <c r="I71" s="342">
        <v>2228.8519999999999</v>
      </c>
      <c r="J71" s="342">
        <v>2271.44</v>
      </c>
      <c r="K71" s="342">
        <v>2296.857</v>
      </c>
      <c r="L71" s="342">
        <v>2339.4850000000001</v>
      </c>
      <c r="M71" s="342">
        <v>2386.7579999999998</v>
      </c>
      <c r="N71" s="342">
        <v>2471.3069999999998</v>
      </c>
      <c r="O71" s="342">
        <v>2455.3150000000001</v>
      </c>
      <c r="P71" s="342">
        <v>2457.7739999999999</v>
      </c>
      <c r="Q71" s="342">
        <v>2617.1480000000001</v>
      </c>
      <c r="R71" s="342">
        <v>2589.8069999999998</v>
      </c>
      <c r="S71" s="342">
        <v>2853.97</v>
      </c>
      <c r="T71" s="342">
        <v>3032.2449999999999</v>
      </c>
      <c r="U71" s="342">
        <v>3113.9659999999999</v>
      </c>
      <c r="V71" s="342">
        <v>3329.4940000000001</v>
      </c>
      <c r="W71" s="342">
        <v>3549.442</v>
      </c>
      <c r="X71" s="342">
        <v>3980.681</v>
      </c>
      <c r="Y71" s="342">
        <v>3911.422</v>
      </c>
      <c r="Z71" s="342">
        <v>3918.1329999999998</v>
      </c>
      <c r="AA71" s="342">
        <v>4019.7469999999998</v>
      </c>
      <c r="AB71" s="342">
        <v>4208.4669999999996</v>
      </c>
      <c r="AC71" s="342">
        <v>3928.0039999999999</v>
      </c>
      <c r="AD71" s="342">
        <v>3789.7620000000002</v>
      </c>
      <c r="AE71" s="342">
        <v>3791.9540000000002</v>
      </c>
      <c r="AF71" s="342">
        <v>3709.4720000000002</v>
      </c>
      <c r="AG71" s="342">
        <v>3806.0459999999998</v>
      </c>
    </row>
    <row r="72" spans="1:33" ht="12.75">
      <c r="D72" s="29"/>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row>
    <row r="73" spans="1:33" ht="12.75">
      <c r="D73" s="29"/>
      <c r="G73" s="341"/>
      <c r="H73" s="341"/>
      <c r="I73" s="341"/>
      <c r="J73" s="341"/>
      <c r="K73" s="341"/>
      <c r="L73" s="341"/>
      <c r="M73" s="341"/>
      <c r="N73" s="341"/>
      <c r="O73" s="341"/>
      <c r="P73" s="341"/>
      <c r="Q73" s="341"/>
      <c r="R73" s="341"/>
      <c r="S73" s="341"/>
      <c r="T73" s="341"/>
      <c r="U73" s="341"/>
      <c r="V73" s="341"/>
      <c r="W73" s="341"/>
      <c r="X73" s="341"/>
      <c r="Y73" s="341"/>
      <c r="Z73" s="341"/>
      <c r="AA73" s="341"/>
      <c r="AB73" s="341"/>
      <c r="AC73" s="341"/>
      <c r="AD73" s="341"/>
    </row>
    <row r="74" spans="1:33" ht="12.75">
      <c r="E74" s="310"/>
      <c r="G74" s="29"/>
    </row>
    <row r="75" spans="1:33" ht="13.5" customHeight="1">
      <c r="B75" s="33" t="s">
        <v>267</v>
      </c>
      <c r="C75" s="32">
        <f>C69+1</f>
        <v>80</v>
      </c>
      <c r="D75" s="340" t="s">
        <v>643</v>
      </c>
      <c r="G75" s="29"/>
    </row>
    <row r="76" spans="1:33" ht="13.5" customHeight="1">
      <c r="D76" s="295" t="s">
        <v>304</v>
      </c>
      <c r="E76" s="294"/>
      <c r="F76" s="307" t="s">
        <v>265</v>
      </c>
      <c r="G76" s="306">
        <v>1990</v>
      </c>
      <c r="H76" s="306">
        <f t="shared" ref="H76:AG76" si="10">G76+1</f>
        <v>1991</v>
      </c>
      <c r="I76" s="306">
        <f t="shared" si="10"/>
        <v>1992</v>
      </c>
      <c r="J76" s="306">
        <f t="shared" si="10"/>
        <v>1993</v>
      </c>
      <c r="K76" s="306">
        <f t="shared" si="10"/>
        <v>1994</v>
      </c>
      <c r="L76" s="306">
        <f t="shared" si="10"/>
        <v>1995</v>
      </c>
      <c r="M76" s="306">
        <f t="shared" si="10"/>
        <v>1996</v>
      </c>
      <c r="N76" s="306">
        <f t="shared" si="10"/>
        <v>1997</v>
      </c>
      <c r="O76" s="306">
        <f t="shared" si="10"/>
        <v>1998</v>
      </c>
      <c r="P76" s="306">
        <f t="shared" si="10"/>
        <v>1999</v>
      </c>
      <c r="Q76" s="306">
        <f t="shared" si="10"/>
        <v>2000</v>
      </c>
      <c r="R76" s="306">
        <f t="shared" si="10"/>
        <v>2001</v>
      </c>
      <c r="S76" s="306">
        <f t="shared" si="10"/>
        <v>2002</v>
      </c>
      <c r="T76" s="306">
        <f t="shared" si="10"/>
        <v>2003</v>
      </c>
      <c r="U76" s="306">
        <f t="shared" si="10"/>
        <v>2004</v>
      </c>
      <c r="V76" s="306">
        <f t="shared" si="10"/>
        <v>2005</v>
      </c>
      <c r="W76" s="306">
        <f t="shared" si="10"/>
        <v>2006</v>
      </c>
      <c r="X76" s="306">
        <f t="shared" si="10"/>
        <v>2007</v>
      </c>
      <c r="Y76" s="306">
        <f t="shared" si="10"/>
        <v>2008</v>
      </c>
      <c r="Z76" s="306">
        <f t="shared" si="10"/>
        <v>2009</v>
      </c>
      <c r="AA76" s="306">
        <f t="shared" si="10"/>
        <v>2010</v>
      </c>
      <c r="AB76" s="306">
        <f t="shared" si="10"/>
        <v>2011</v>
      </c>
      <c r="AC76" s="306">
        <f t="shared" si="10"/>
        <v>2012</v>
      </c>
      <c r="AD76" s="306">
        <f t="shared" si="10"/>
        <v>2013</v>
      </c>
      <c r="AE76" s="306">
        <f t="shared" si="10"/>
        <v>2014</v>
      </c>
      <c r="AF76" s="460">
        <f t="shared" si="10"/>
        <v>2015</v>
      </c>
      <c r="AG76" s="460">
        <f t="shared" si="10"/>
        <v>2016</v>
      </c>
    </row>
    <row r="77" spans="1:33" ht="27" customHeight="1">
      <c r="A77" s="29" t="s">
        <v>327</v>
      </c>
      <c r="D77" s="799" t="s">
        <v>370</v>
      </c>
      <c r="E77" s="800"/>
      <c r="F77" s="339" t="s">
        <v>326</v>
      </c>
      <c r="G77" s="320">
        <v>464.23275799999999</v>
      </c>
      <c r="H77" s="320">
        <v>513.72396900000001</v>
      </c>
      <c r="I77" s="320">
        <v>551.72008200000005</v>
      </c>
      <c r="J77" s="320">
        <v>604.53693999999996</v>
      </c>
      <c r="K77" s="320">
        <v>623.86340399999995</v>
      </c>
      <c r="L77" s="320">
        <v>676.07775399999991</v>
      </c>
      <c r="M77" s="320">
        <v>716.14829299999997</v>
      </c>
      <c r="N77" s="320">
        <v>754.70877599999994</v>
      </c>
      <c r="O77" s="320">
        <v>775.47831999999994</v>
      </c>
      <c r="P77" s="320">
        <v>823.44316099999992</v>
      </c>
      <c r="Q77" s="320">
        <v>864.27837899999997</v>
      </c>
      <c r="R77" s="320">
        <v>892.479288</v>
      </c>
      <c r="S77" s="320">
        <v>982.18202399999996</v>
      </c>
      <c r="T77" s="320">
        <v>1040.7193259999999</v>
      </c>
      <c r="U77" s="320">
        <v>1122.0389809999999</v>
      </c>
      <c r="V77" s="320">
        <v>1229.6010700000002</v>
      </c>
      <c r="W77" s="320">
        <v>1380.3972860000001</v>
      </c>
      <c r="X77" s="320">
        <v>1467.985948</v>
      </c>
      <c r="Y77" s="320">
        <v>1438.570457</v>
      </c>
      <c r="Z77" s="320">
        <v>1423.9705719999999</v>
      </c>
      <c r="AA77" s="320">
        <v>1530.8139339999998</v>
      </c>
      <c r="AB77" s="320">
        <v>1573.8411080000001</v>
      </c>
      <c r="AC77" s="320">
        <v>1591.897046</v>
      </c>
      <c r="AD77" s="320">
        <v>1555.4289950000002</v>
      </c>
      <c r="AE77" s="320">
        <v>1566.665475</v>
      </c>
      <c r="AF77" s="320">
        <v>1566.559013</v>
      </c>
      <c r="AG77" s="320">
        <v>1640.6384110000001</v>
      </c>
    </row>
    <row r="78" spans="1:33" ht="27" customHeight="1">
      <c r="A78" s="29" t="s">
        <v>327</v>
      </c>
      <c r="D78" s="797" t="s">
        <v>371</v>
      </c>
      <c r="E78" s="798"/>
      <c r="F78" s="339" t="s">
        <v>326</v>
      </c>
      <c r="G78" s="320">
        <v>39.666373957325639</v>
      </c>
      <c r="H78" s="320">
        <v>41.864524710795024</v>
      </c>
      <c r="I78" s="320">
        <v>43.805484179018769</v>
      </c>
      <c r="J78" s="320">
        <v>45.722678416805444</v>
      </c>
      <c r="K78" s="320">
        <v>45.166484644508088</v>
      </c>
      <c r="L78" s="320">
        <v>47.601227774007398</v>
      </c>
      <c r="M78" s="320">
        <v>49.592406978317257</v>
      </c>
      <c r="N78" s="320">
        <v>52.09405713809965</v>
      </c>
      <c r="O78" s="320">
        <v>54.107480859004035</v>
      </c>
      <c r="P78" s="320">
        <v>57.416608892501252</v>
      </c>
      <c r="Q78" s="320">
        <v>61.062944870633025</v>
      </c>
      <c r="R78" s="320">
        <v>62.012754198274379</v>
      </c>
      <c r="S78" s="320">
        <v>67.800033433540477</v>
      </c>
      <c r="T78" s="320">
        <v>72.927478054084375</v>
      </c>
      <c r="U78" s="320">
        <v>76.639119418108407</v>
      </c>
      <c r="V78" s="320">
        <v>85.645205541936292</v>
      </c>
      <c r="W78" s="320">
        <v>110.36653643058339</v>
      </c>
      <c r="X78" s="320">
        <v>132.79861689629314</v>
      </c>
      <c r="Y78" s="320">
        <v>131.14314526680349</v>
      </c>
      <c r="Z78" s="320">
        <v>127.25290183152195</v>
      </c>
      <c r="AA78" s="320">
        <v>115.36871274618662</v>
      </c>
      <c r="AB78" s="320">
        <v>117.65790997091597</v>
      </c>
      <c r="AC78" s="320">
        <v>112.0812557444502</v>
      </c>
      <c r="AD78" s="320">
        <v>107.27963130253546</v>
      </c>
      <c r="AE78" s="320">
        <v>105.93452581701959</v>
      </c>
      <c r="AF78" s="320">
        <v>102.79898950284137</v>
      </c>
      <c r="AG78" s="320">
        <v>101.30939594460312</v>
      </c>
    </row>
    <row r="79" spans="1:33" ht="12.75">
      <c r="E79" s="310"/>
      <c r="G79" s="29"/>
    </row>
    <row r="80" spans="1:33" ht="13.5" customHeight="1">
      <c r="E80" s="310"/>
      <c r="G80" s="29"/>
      <c r="H80" s="374"/>
      <c r="I80" s="296"/>
      <c r="J80" s="296"/>
      <c r="K80" s="296"/>
      <c r="L80" s="296"/>
      <c r="M80" s="374"/>
      <c r="N80" s="296"/>
      <c r="O80" s="296"/>
      <c r="P80" s="296"/>
      <c r="Q80" s="296"/>
      <c r="R80" s="374"/>
      <c r="S80" s="296"/>
      <c r="T80" s="296"/>
      <c r="U80" s="296"/>
      <c r="V80" s="296"/>
      <c r="W80" s="296"/>
    </row>
    <row r="81" spans="2:33" ht="12.75">
      <c r="E81" s="310"/>
      <c r="G81" s="29"/>
    </row>
    <row r="82" spans="2:33" ht="13.5" customHeight="1">
      <c r="B82" s="33" t="s">
        <v>267</v>
      </c>
      <c r="C82" s="32">
        <f>C75+2</f>
        <v>82</v>
      </c>
      <c r="D82" s="310" t="s">
        <v>325</v>
      </c>
      <c r="F82" s="324"/>
      <c r="G82" s="29"/>
    </row>
    <row r="83" spans="2:33" ht="13.5" customHeight="1">
      <c r="D83" s="295" t="s">
        <v>304</v>
      </c>
      <c r="E83" s="294"/>
      <c r="F83" s="307" t="s">
        <v>265</v>
      </c>
      <c r="G83" s="306">
        <v>1990</v>
      </c>
      <c r="H83" s="306">
        <f t="shared" ref="H83:AG83" si="11">G83+1</f>
        <v>1991</v>
      </c>
      <c r="I83" s="306">
        <f t="shared" si="11"/>
        <v>1992</v>
      </c>
      <c r="J83" s="306">
        <f t="shared" si="11"/>
        <v>1993</v>
      </c>
      <c r="K83" s="306">
        <f t="shared" si="11"/>
        <v>1994</v>
      </c>
      <c r="L83" s="306">
        <f t="shared" si="11"/>
        <v>1995</v>
      </c>
      <c r="M83" s="306">
        <f t="shared" si="11"/>
        <v>1996</v>
      </c>
      <c r="N83" s="306">
        <f t="shared" si="11"/>
        <v>1997</v>
      </c>
      <c r="O83" s="306">
        <f t="shared" si="11"/>
        <v>1998</v>
      </c>
      <c r="P83" s="306">
        <f t="shared" si="11"/>
        <v>1999</v>
      </c>
      <c r="Q83" s="306">
        <f t="shared" si="11"/>
        <v>2000</v>
      </c>
      <c r="R83" s="306">
        <f t="shared" si="11"/>
        <v>2001</v>
      </c>
      <c r="S83" s="306">
        <f t="shared" si="11"/>
        <v>2002</v>
      </c>
      <c r="T83" s="306">
        <f t="shared" si="11"/>
        <v>2003</v>
      </c>
      <c r="U83" s="306">
        <f t="shared" si="11"/>
        <v>2004</v>
      </c>
      <c r="V83" s="306">
        <f t="shared" si="11"/>
        <v>2005</v>
      </c>
      <c r="W83" s="306">
        <f t="shared" si="11"/>
        <v>2006</v>
      </c>
      <c r="X83" s="306">
        <f t="shared" si="11"/>
        <v>2007</v>
      </c>
      <c r="Y83" s="306">
        <f t="shared" si="11"/>
        <v>2008</v>
      </c>
      <c r="Z83" s="306">
        <f t="shared" si="11"/>
        <v>2009</v>
      </c>
      <c r="AA83" s="306">
        <f t="shared" si="11"/>
        <v>2010</v>
      </c>
      <c r="AB83" s="306">
        <f t="shared" si="11"/>
        <v>2011</v>
      </c>
      <c r="AC83" s="306">
        <f t="shared" si="11"/>
        <v>2012</v>
      </c>
      <c r="AD83" s="306">
        <f t="shared" si="11"/>
        <v>2013</v>
      </c>
      <c r="AE83" s="306">
        <f t="shared" si="11"/>
        <v>2014</v>
      </c>
      <c r="AF83" s="460">
        <f t="shared" si="11"/>
        <v>2015</v>
      </c>
      <c r="AG83" s="460">
        <f t="shared" si="11"/>
        <v>2016</v>
      </c>
    </row>
    <row r="84" spans="2:33" ht="12.75">
      <c r="D84" s="337" t="s">
        <v>324</v>
      </c>
      <c r="E84" s="336"/>
      <c r="F84" s="338"/>
      <c r="G84" s="523">
        <v>643.25714300000004</v>
      </c>
      <c r="H84" s="523">
        <v>699.43853999999999</v>
      </c>
      <c r="I84" s="523">
        <v>737.84470799999997</v>
      </c>
      <c r="J84" s="523">
        <v>797.21140300000002</v>
      </c>
      <c r="K84" s="523">
        <v>809.79050800000005</v>
      </c>
      <c r="L84" s="523">
        <v>872.15658900000005</v>
      </c>
      <c r="M84" s="523">
        <v>907.60794499999997</v>
      </c>
      <c r="N84" s="523">
        <v>934.225145</v>
      </c>
      <c r="O84" s="523">
        <v>949.29413099999999</v>
      </c>
      <c r="P84" s="523">
        <v>1002.602233</v>
      </c>
      <c r="Q84" s="523">
        <v>1047.235606</v>
      </c>
      <c r="R84" s="523">
        <v>1063.4884059999999</v>
      </c>
      <c r="S84" s="523">
        <v>1148.3913130000001</v>
      </c>
      <c r="T84" s="523">
        <v>1197.819886</v>
      </c>
      <c r="U84" s="523">
        <v>1261.6000309999999</v>
      </c>
      <c r="V84" s="523">
        <v>1358.7560639999999</v>
      </c>
      <c r="W84" s="523">
        <v>1413.2868559999999</v>
      </c>
      <c r="X84" s="523">
        <v>1502.6255619999999</v>
      </c>
      <c r="Y84" s="523">
        <v>1444.39636</v>
      </c>
      <c r="Z84" s="523">
        <v>1416.452074</v>
      </c>
      <c r="AA84" s="523">
        <v>1476.8769420000001</v>
      </c>
      <c r="AB84" s="523">
        <v>1503.2788009999999</v>
      </c>
      <c r="AC84" s="523">
        <v>1520.491479</v>
      </c>
      <c r="AD84" s="523">
        <v>1536.0119709999999</v>
      </c>
      <c r="AE84" s="523">
        <v>1553.0140160000001</v>
      </c>
      <c r="AF84" s="523">
        <v>1526.298237</v>
      </c>
      <c r="AG84" s="523">
        <v>1578.1840139999999</v>
      </c>
    </row>
    <row r="85" spans="2:33" ht="12.75">
      <c r="D85" s="337" t="s">
        <v>323</v>
      </c>
      <c r="E85" s="336"/>
      <c r="F85" s="332" t="s">
        <v>319</v>
      </c>
      <c r="G85" s="523" t="s">
        <v>321</v>
      </c>
      <c r="H85" s="523" t="s">
        <v>321</v>
      </c>
      <c r="I85" s="523" t="s">
        <v>321</v>
      </c>
      <c r="J85" s="523" t="s">
        <v>321</v>
      </c>
      <c r="K85" s="523" t="s">
        <v>321</v>
      </c>
      <c r="L85" s="523" t="s">
        <v>321</v>
      </c>
      <c r="M85" s="523" t="s">
        <v>321</v>
      </c>
      <c r="N85" s="523" t="s">
        <v>321</v>
      </c>
      <c r="O85" s="523" t="s">
        <v>321</v>
      </c>
      <c r="P85" s="523" t="s">
        <v>321</v>
      </c>
      <c r="Q85" s="523" t="s">
        <v>321</v>
      </c>
      <c r="R85" s="523" t="s">
        <v>321</v>
      </c>
      <c r="S85" s="523" t="s">
        <v>321</v>
      </c>
      <c r="T85" s="523" t="s">
        <v>321</v>
      </c>
      <c r="U85" s="523">
        <v>15.573</v>
      </c>
      <c r="V85" s="523">
        <v>31.146000000000001</v>
      </c>
      <c r="W85" s="523">
        <v>75.576898999999997</v>
      </c>
      <c r="X85" s="523">
        <v>68.937679000000003</v>
      </c>
      <c r="Y85" s="523">
        <v>85.470881000000006</v>
      </c>
      <c r="Z85" s="523">
        <v>91.076567999999995</v>
      </c>
      <c r="AA85" s="523">
        <v>95.140112999999999</v>
      </c>
      <c r="AB85" s="523">
        <v>109.51862199999999</v>
      </c>
      <c r="AC85" s="523">
        <v>104.053673</v>
      </c>
      <c r="AD85" s="523">
        <v>111.213768</v>
      </c>
      <c r="AE85" s="523">
        <v>108.322688</v>
      </c>
      <c r="AF85" s="523">
        <v>93.358306999999996</v>
      </c>
      <c r="AG85" s="523">
        <v>71.130919000000006</v>
      </c>
    </row>
    <row r="86" spans="2:33" ht="13.5" thickBot="1">
      <c r="D86" s="335" t="s">
        <v>322</v>
      </c>
      <c r="E86" s="334"/>
      <c r="F86" s="333"/>
      <c r="G86" s="524" t="s">
        <v>321</v>
      </c>
      <c r="H86" s="524" t="s">
        <v>321</v>
      </c>
      <c r="I86" s="524" t="s">
        <v>321</v>
      </c>
      <c r="J86" s="524" t="s">
        <v>321</v>
      </c>
      <c r="K86" s="524">
        <v>2.4612500000000002</v>
      </c>
      <c r="L86" s="524">
        <v>4.9225000000000003</v>
      </c>
      <c r="M86" s="524">
        <v>7.38375</v>
      </c>
      <c r="N86" s="524">
        <v>9.8450000000000006</v>
      </c>
      <c r="O86" s="524">
        <v>12.30625</v>
      </c>
      <c r="P86" s="524">
        <v>14.7675</v>
      </c>
      <c r="Q86" s="524">
        <v>17.228750000000002</v>
      </c>
      <c r="R86" s="524">
        <v>19.690000000000001</v>
      </c>
      <c r="S86" s="524">
        <v>22.151250000000001</v>
      </c>
      <c r="T86" s="524">
        <v>24.612500000000001</v>
      </c>
      <c r="U86" s="524">
        <v>27.07375</v>
      </c>
      <c r="V86" s="524">
        <v>29.535</v>
      </c>
      <c r="W86" s="524">
        <v>25.864356000000001</v>
      </c>
      <c r="X86" s="524">
        <v>29.353483000000001</v>
      </c>
      <c r="Y86" s="524">
        <v>32.771034</v>
      </c>
      <c r="Z86" s="524">
        <v>38.767792999999998</v>
      </c>
      <c r="AA86" s="524">
        <v>72.345797000000005</v>
      </c>
      <c r="AB86" s="524">
        <v>77.860373999999993</v>
      </c>
      <c r="AC86" s="524">
        <v>63.768985000000001</v>
      </c>
      <c r="AD86" s="524">
        <v>19.592966000000001</v>
      </c>
      <c r="AE86" s="524">
        <v>19.792425999999999</v>
      </c>
      <c r="AF86" s="524">
        <v>51.060701000000002</v>
      </c>
      <c r="AG86" s="524">
        <v>89.140153999999995</v>
      </c>
    </row>
    <row r="87" spans="2:33" ht="13.5" thickTop="1">
      <c r="D87" s="331" t="s">
        <v>320</v>
      </c>
      <c r="E87" s="330"/>
      <c r="F87" s="332" t="s">
        <v>319</v>
      </c>
      <c r="G87" s="687">
        <v>643.25714300000004</v>
      </c>
      <c r="H87" s="687">
        <v>699.43853999999999</v>
      </c>
      <c r="I87" s="687">
        <v>737.84470799999997</v>
      </c>
      <c r="J87" s="687">
        <v>797.21140300000002</v>
      </c>
      <c r="K87" s="687">
        <v>812.251758</v>
      </c>
      <c r="L87" s="687">
        <v>877.07908899999995</v>
      </c>
      <c r="M87" s="687">
        <v>914.99169500000005</v>
      </c>
      <c r="N87" s="687">
        <v>944.07014500000002</v>
      </c>
      <c r="O87" s="687">
        <v>961.60038099999997</v>
      </c>
      <c r="P87" s="687">
        <v>1017.369733</v>
      </c>
      <c r="Q87" s="687">
        <v>1064.464356</v>
      </c>
      <c r="R87" s="687">
        <v>1083.178406</v>
      </c>
      <c r="S87" s="687">
        <v>1170.542563</v>
      </c>
      <c r="T87" s="687">
        <v>1222.432386</v>
      </c>
      <c r="U87" s="687">
        <v>1304.2467810000001</v>
      </c>
      <c r="V87" s="687">
        <v>1419.437064</v>
      </c>
      <c r="W87" s="687">
        <v>1514.7281109999999</v>
      </c>
      <c r="X87" s="687">
        <v>1600.9167239999999</v>
      </c>
      <c r="Y87" s="687">
        <v>1562.638275</v>
      </c>
      <c r="Z87" s="687">
        <v>1546.296435</v>
      </c>
      <c r="AA87" s="687">
        <v>1644.362852</v>
      </c>
      <c r="AB87" s="687">
        <v>1690.6577970000001</v>
      </c>
      <c r="AC87" s="687">
        <v>1688.3141370000001</v>
      </c>
      <c r="AD87" s="687">
        <v>1666.8187049999999</v>
      </c>
      <c r="AE87" s="687">
        <v>1681.12913</v>
      </c>
      <c r="AF87" s="687">
        <v>1670.717245</v>
      </c>
      <c r="AG87" s="687">
        <v>1738.455087</v>
      </c>
    </row>
    <row r="88" spans="2:33" ht="15.75">
      <c r="D88" s="331" t="s">
        <v>318</v>
      </c>
      <c r="E88" s="330"/>
      <c r="F88" s="329" t="s">
        <v>317</v>
      </c>
      <c r="G88" s="688">
        <v>41.860500000000002</v>
      </c>
      <c r="H88" s="689">
        <v>41.860500000000002</v>
      </c>
      <c r="I88" s="689">
        <v>41.860500000000002</v>
      </c>
      <c r="J88" s="689">
        <v>41.860500000000002</v>
      </c>
      <c r="K88" s="689">
        <v>41.860500000000002</v>
      </c>
      <c r="L88" s="689">
        <v>41.860500000000002</v>
      </c>
      <c r="M88" s="689">
        <v>41.860500000000002</v>
      </c>
      <c r="N88" s="689">
        <v>41.860500000000002</v>
      </c>
      <c r="O88" s="689">
        <v>41.860500000000002</v>
      </c>
      <c r="P88" s="689">
        <v>41.860500000000002</v>
      </c>
      <c r="Q88" s="689">
        <v>41.1</v>
      </c>
      <c r="R88" s="689">
        <v>41.1</v>
      </c>
      <c r="S88" s="689">
        <v>41.1</v>
      </c>
      <c r="T88" s="689">
        <v>41.1</v>
      </c>
      <c r="U88" s="689">
        <v>41.1</v>
      </c>
      <c r="V88" s="689">
        <v>44.8</v>
      </c>
      <c r="W88" s="689">
        <v>44.8</v>
      </c>
      <c r="X88" s="689">
        <v>44.8</v>
      </c>
      <c r="Y88" s="689">
        <v>44.8</v>
      </c>
      <c r="Z88" s="689">
        <v>44.8</v>
      </c>
      <c r="AA88" s="689">
        <v>44.8</v>
      </c>
      <c r="AB88" s="689">
        <v>44.8</v>
      </c>
      <c r="AC88" s="689">
        <v>44.8</v>
      </c>
      <c r="AD88" s="689">
        <v>41.352599570927715</v>
      </c>
      <c r="AE88" s="689">
        <v>41.363116150895515</v>
      </c>
      <c r="AF88" s="689">
        <v>41.246978271530033</v>
      </c>
      <c r="AG88" s="689">
        <v>41.270550378841662</v>
      </c>
    </row>
    <row r="89" spans="2:33" ht="15.75">
      <c r="D89" s="328" t="s">
        <v>316</v>
      </c>
      <c r="E89" s="327"/>
      <c r="F89" s="326" t="s">
        <v>315</v>
      </c>
      <c r="G89" s="690">
        <v>15366.685610539767</v>
      </c>
      <c r="H89" s="690">
        <v>16708.795642670295</v>
      </c>
      <c r="I89" s="690">
        <v>17626.275558103698</v>
      </c>
      <c r="J89" s="690">
        <v>19044.478756823257</v>
      </c>
      <c r="K89" s="690">
        <v>19403.775826853478</v>
      </c>
      <c r="L89" s="690">
        <v>20952.427443532688</v>
      </c>
      <c r="M89" s="690">
        <v>21858.116721013845</v>
      </c>
      <c r="N89" s="690">
        <v>22552.768003248886</v>
      </c>
      <c r="O89" s="690">
        <v>22971.545514267626</v>
      </c>
      <c r="P89" s="690">
        <v>24303.812257378675</v>
      </c>
      <c r="Q89" s="690">
        <v>25899.376058394158</v>
      </c>
      <c r="R89" s="690">
        <v>26354.705742092458</v>
      </c>
      <c r="S89" s="690">
        <v>28480.354330900242</v>
      </c>
      <c r="T89" s="690">
        <v>29742.880437956203</v>
      </c>
      <c r="U89" s="690">
        <v>31733.498321167881</v>
      </c>
      <c r="V89" s="690">
        <v>31683.863035714287</v>
      </c>
      <c r="W89" s="690">
        <v>33810.895334821435</v>
      </c>
      <c r="X89" s="690">
        <v>35734.748303571432</v>
      </c>
      <c r="Y89" s="690">
        <v>34880.318638392855</v>
      </c>
      <c r="Z89" s="690">
        <v>34515.545424107142</v>
      </c>
      <c r="AA89" s="690">
        <v>36704.527946428578</v>
      </c>
      <c r="AB89" s="690">
        <v>37737.897254464289</v>
      </c>
      <c r="AC89" s="690">
        <v>37685.583415178575</v>
      </c>
      <c r="AD89" s="690">
        <v>40307.470927942108</v>
      </c>
      <c r="AE89" s="690">
        <v>40643.19341577468</v>
      </c>
      <c r="AF89" s="690">
        <v>40505.203411547409</v>
      </c>
      <c r="AG89" s="690">
        <v>42123.380256427619</v>
      </c>
    </row>
    <row r="90" spans="2:33" ht="12.75">
      <c r="E90" s="310"/>
      <c r="G90" s="29"/>
    </row>
    <row r="91" spans="2:33" ht="12.75">
      <c r="E91" s="310"/>
      <c r="G91" s="29"/>
    </row>
    <row r="92" spans="2:33" ht="12.75">
      <c r="E92" s="310"/>
      <c r="G92" s="29"/>
    </row>
    <row r="93" spans="2:33" ht="13.5" customHeight="1">
      <c r="B93" s="33" t="s">
        <v>267</v>
      </c>
      <c r="C93" s="32">
        <f>C82+2</f>
        <v>84</v>
      </c>
      <c r="D93" s="271" t="s">
        <v>425</v>
      </c>
      <c r="F93" s="325"/>
      <c r="G93" s="29"/>
    </row>
    <row r="94" spans="2:33" ht="13.5" customHeight="1">
      <c r="D94" s="295" t="s">
        <v>304</v>
      </c>
      <c r="E94" s="294"/>
      <c r="F94" s="293" t="s">
        <v>265</v>
      </c>
      <c r="G94" s="292">
        <v>1990</v>
      </c>
      <c r="H94" s="292">
        <f t="shared" ref="H94:AG94" si="12">G94+1</f>
        <v>1991</v>
      </c>
      <c r="I94" s="292">
        <f t="shared" si="12"/>
        <v>1992</v>
      </c>
      <c r="J94" s="292">
        <f t="shared" si="12"/>
        <v>1993</v>
      </c>
      <c r="K94" s="292">
        <f t="shared" si="12"/>
        <v>1994</v>
      </c>
      <c r="L94" s="292">
        <f t="shared" si="12"/>
        <v>1995</v>
      </c>
      <c r="M94" s="292">
        <f t="shared" si="12"/>
        <v>1996</v>
      </c>
      <c r="N94" s="292">
        <f t="shared" si="12"/>
        <v>1997</v>
      </c>
      <c r="O94" s="292">
        <f t="shared" si="12"/>
        <v>1998</v>
      </c>
      <c r="P94" s="292">
        <f t="shared" si="12"/>
        <v>1999</v>
      </c>
      <c r="Q94" s="292">
        <f t="shared" si="12"/>
        <v>2000</v>
      </c>
      <c r="R94" s="292">
        <f t="shared" si="12"/>
        <v>2001</v>
      </c>
      <c r="S94" s="292">
        <f t="shared" si="12"/>
        <v>2002</v>
      </c>
      <c r="T94" s="292">
        <f t="shared" si="12"/>
        <v>2003</v>
      </c>
      <c r="U94" s="292">
        <f t="shared" si="12"/>
        <v>2004</v>
      </c>
      <c r="V94" s="292">
        <f t="shared" si="12"/>
        <v>2005</v>
      </c>
      <c r="W94" s="292">
        <f t="shared" si="12"/>
        <v>2006</v>
      </c>
      <c r="X94" s="292">
        <f t="shared" si="12"/>
        <v>2007</v>
      </c>
      <c r="Y94" s="292">
        <f t="shared" si="12"/>
        <v>2008</v>
      </c>
      <c r="Z94" s="292">
        <f t="shared" si="12"/>
        <v>2009</v>
      </c>
      <c r="AA94" s="292">
        <f t="shared" si="12"/>
        <v>2010</v>
      </c>
      <c r="AB94" s="292">
        <f t="shared" si="12"/>
        <v>2011</v>
      </c>
      <c r="AC94" s="292">
        <f t="shared" si="12"/>
        <v>2012</v>
      </c>
      <c r="AD94" s="292">
        <f t="shared" si="12"/>
        <v>2013</v>
      </c>
      <c r="AE94" s="292">
        <f t="shared" si="12"/>
        <v>2014</v>
      </c>
      <c r="AF94" s="465">
        <f t="shared" si="12"/>
        <v>2015</v>
      </c>
      <c r="AG94" s="465">
        <f t="shared" si="12"/>
        <v>2016</v>
      </c>
    </row>
    <row r="95" spans="2:33" ht="13.5" customHeight="1">
      <c r="D95" s="270" t="s">
        <v>303</v>
      </c>
      <c r="E95" s="269"/>
      <c r="F95" s="321" t="s">
        <v>314</v>
      </c>
      <c r="G95" s="267">
        <v>0.13341207073105582</v>
      </c>
      <c r="H95" s="267">
        <v>0.13008795522284344</v>
      </c>
      <c r="I95" s="267">
        <v>0.12676383971463109</v>
      </c>
      <c r="J95" s="267">
        <v>0.12343972420641872</v>
      </c>
      <c r="K95" s="267">
        <v>0.12011560869820635</v>
      </c>
      <c r="L95" s="267">
        <v>0.11679149318999399</v>
      </c>
      <c r="M95" s="267">
        <v>0.1188237506489357</v>
      </c>
      <c r="N95" s="267">
        <v>0.11879810222733905</v>
      </c>
      <c r="O95" s="267">
        <v>0.11824570015039343</v>
      </c>
      <c r="P95" s="267">
        <v>0.11630871252109498</v>
      </c>
      <c r="Q95" s="267">
        <v>0.12566782283940642</v>
      </c>
      <c r="R95" s="267">
        <v>0.12017170272975812</v>
      </c>
      <c r="S95" s="267">
        <v>0.10693068974785945</v>
      </c>
      <c r="T95" s="267">
        <v>0.11342618054148501</v>
      </c>
      <c r="U95" s="267">
        <v>0.11311127795792789</v>
      </c>
      <c r="V95" s="267">
        <v>0.11358923974818853</v>
      </c>
      <c r="W95" s="267">
        <v>0.11162000493888295</v>
      </c>
      <c r="X95" s="267">
        <v>0.124988490077691</v>
      </c>
      <c r="Y95" s="267">
        <v>0.12433251828915327</v>
      </c>
      <c r="Z95" s="267">
        <v>0.12281630553318543</v>
      </c>
      <c r="AA95" s="267">
        <v>0.1202879378857903</v>
      </c>
      <c r="AB95" s="267">
        <v>0.11876009189133203</v>
      </c>
      <c r="AC95" s="267">
        <v>0.12197622677047368</v>
      </c>
      <c r="AD95" s="267">
        <v>0.12132379258114206</v>
      </c>
      <c r="AE95" s="267">
        <v>0.12371255131606587</v>
      </c>
      <c r="AF95" s="267">
        <v>0.12840812860773357</v>
      </c>
      <c r="AG95" s="267">
        <v>0.14255856454025845</v>
      </c>
    </row>
    <row r="96" spans="2:33" ht="12.75">
      <c r="E96" s="310"/>
      <c r="G96" s="29"/>
    </row>
    <row r="97" spans="2:33" ht="12.75">
      <c r="E97" s="310"/>
      <c r="G97" s="29"/>
    </row>
    <row r="98" spans="2:33" ht="12.75">
      <c r="E98" s="310"/>
      <c r="G98" s="296"/>
      <c r="H98" s="374"/>
      <c r="I98" s="296"/>
      <c r="J98" s="296"/>
      <c r="K98" s="296"/>
      <c r="L98" s="296"/>
      <c r="M98" s="374"/>
      <c r="N98" s="296"/>
      <c r="O98" s="296"/>
      <c r="P98" s="296"/>
      <c r="Q98" s="296"/>
      <c r="R98" s="374"/>
      <c r="S98" s="296"/>
      <c r="T98" s="296"/>
      <c r="U98" s="296"/>
    </row>
    <row r="99" spans="2:33" ht="13.5" customHeight="1">
      <c r="B99" s="33" t="s">
        <v>267</v>
      </c>
      <c r="C99" s="32">
        <f>C93+1</f>
        <v>85</v>
      </c>
      <c r="D99" s="271" t="s">
        <v>313</v>
      </c>
      <c r="F99" s="324"/>
      <c r="G99" s="29"/>
    </row>
    <row r="100" spans="2:33" ht="13.5" customHeight="1">
      <c r="D100" s="295" t="s">
        <v>304</v>
      </c>
      <c r="E100" s="294"/>
      <c r="F100" s="293" t="s">
        <v>265</v>
      </c>
      <c r="G100" s="292">
        <v>1990</v>
      </c>
      <c r="H100" s="292">
        <f t="shared" ref="H100:AG100" si="13">G100+1</f>
        <v>1991</v>
      </c>
      <c r="I100" s="292">
        <f t="shared" si="13"/>
        <v>1992</v>
      </c>
      <c r="J100" s="292">
        <f t="shared" si="13"/>
        <v>1993</v>
      </c>
      <c r="K100" s="292">
        <f t="shared" si="13"/>
        <v>1994</v>
      </c>
      <c r="L100" s="292">
        <f t="shared" si="13"/>
        <v>1995</v>
      </c>
      <c r="M100" s="292">
        <f t="shared" si="13"/>
        <v>1996</v>
      </c>
      <c r="N100" s="292">
        <f t="shared" si="13"/>
        <v>1997</v>
      </c>
      <c r="O100" s="292">
        <f t="shared" si="13"/>
        <v>1998</v>
      </c>
      <c r="P100" s="292">
        <f t="shared" si="13"/>
        <v>1999</v>
      </c>
      <c r="Q100" s="292">
        <f t="shared" si="13"/>
        <v>2000</v>
      </c>
      <c r="R100" s="292">
        <f t="shared" si="13"/>
        <v>2001</v>
      </c>
      <c r="S100" s="292">
        <f t="shared" si="13"/>
        <v>2002</v>
      </c>
      <c r="T100" s="292">
        <f t="shared" si="13"/>
        <v>2003</v>
      </c>
      <c r="U100" s="292">
        <f t="shared" si="13"/>
        <v>2004</v>
      </c>
      <c r="V100" s="292">
        <f t="shared" si="13"/>
        <v>2005</v>
      </c>
      <c r="W100" s="292">
        <f t="shared" si="13"/>
        <v>2006</v>
      </c>
      <c r="X100" s="292">
        <f t="shared" si="13"/>
        <v>2007</v>
      </c>
      <c r="Y100" s="292">
        <f t="shared" si="13"/>
        <v>2008</v>
      </c>
      <c r="Z100" s="292">
        <f t="shared" si="13"/>
        <v>2009</v>
      </c>
      <c r="AA100" s="292">
        <f t="shared" si="13"/>
        <v>2010</v>
      </c>
      <c r="AB100" s="292">
        <f t="shared" si="13"/>
        <v>2011</v>
      </c>
      <c r="AC100" s="292">
        <f t="shared" si="13"/>
        <v>2012</v>
      </c>
      <c r="AD100" s="292">
        <f t="shared" si="13"/>
        <v>2013</v>
      </c>
      <c r="AE100" s="292">
        <f t="shared" si="13"/>
        <v>2014</v>
      </c>
      <c r="AF100" s="465">
        <f t="shared" si="13"/>
        <v>2015</v>
      </c>
      <c r="AG100" s="465">
        <f t="shared" si="13"/>
        <v>2016</v>
      </c>
    </row>
    <row r="101" spans="2:33" ht="13.5" customHeight="1">
      <c r="D101" s="323" t="s">
        <v>312</v>
      </c>
      <c r="E101" s="322"/>
      <c r="F101" s="321" t="s">
        <v>309</v>
      </c>
      <c r="G101" s="320">
        <v>241.011</v>
      </c>
      <c r="H101" s="320">
        <v>244.875</v>
      </c>
      <c r="I101" s="320">
        <v>235.941</v>
      </c>
      <c r="J101" s="320">
        <v>328.61900000000003</v>
      </c>
      <c r="K101" s="320">
        <v>329.62700000000001</v>
      </c>
      <c r="L101" s="320">
        <v>376.21800000000002</v>
      </c>
      <c r="M101" s="320">
        <v>413.447</v>
      </c>
      <c r="N101" s="320">
        <v>459.73399999999998</v>
      </c>
      <c r="O101" s="320">
        <v>460.31799999999998</v>
      </c>
      <c r="P101" s="320">
        <v>513.64499999999998</v>
      </c>
      <c r="Q101" s="320">
        <v>570.70100000000002</v>
      </c>
      <c r="R101" s="320">
        <v>582.01099999999997</v>
      </c>
      <c r="S101" s="320">
        <v>662.18700000000001</v>
      </c>
      <c r="T101" s="320">
        <v>678.72</v>
      </c>
      <c r="U101" s="320">
        <v>776.43200000000002</v>
      </c>
      <c r="V101" s="320">
        <v>892.51900000000001</v>
      </c>
      <c r="W101" s="320">
        <v>1244.0319999999999</v>
      </c>
      <c r="X101" s="320">
        <v>1695.6130000000001</v>
      </c>
      <c r="Y101" s="320">
        <v>1719.404</v>
      </c>
      <c r="Z101" s="320">
        <v>1632.0519999999999</v>
      </c>
      <c r="AA101" s="320">
        <v>1313.356</v>
      </c>
      <c r="AB101" s="320">
        <v>1308.373</v>
      </c>
      <c r="AC101" s="320">
        <v>1372.1859999999999</v>
      </c>
      <c r="AD101" s="320">
        <v>1295.3340000000001</v>
      </c>
      <c r="AE101" s="320">
        <v>1171.8789999999999</v>
      </c>
      <c r="AF101" s="320">
        <v>1214.914</v>
      </c>
      <c r="AG101" s="320">
        <v>1214.914</v>
      </c>
    </row>
    <row r="102" spans="2:33" ht="13.5" customHeight="1" thickBot="1">
      <c r="D102" s="319" t="s">
        <v>311</v>
      </c>
      <c r="E102" s="318"/>
      <c r="F102" s="317" t="s">
        <v>309</v>
      </c>
      <c r="G102" s="316">
        <v>191.24799999999999</v>
      </c>
      <c r="H102" s="316">
        <v>209.166</v>
      </c>
      <c r="I102" s="316">
        <v>170.30799999999999</v>
      </c>
      <c r="J102" s="316">
        <v>250.86500000000001</v>
      </c>
      <c r="K102" s="316">
        <v>280.06200000000001</v>
      </c>
      <c r="L102" s="316">
        <v>281.23</v>
      </c>
      <c r="M102" s="316">
        <v>277.36399999999998</v>
      </c>
      <c r="N102" s="316">
        <v>273.20400000000001</v>
      </c>
      <c r="O102" s="316">
        <v>288.65499999999997</v>
      </c>
      <c r="P102" s="316">
        <v>263.31200000000001</v>
      </c>
      <c r="Q102" s="316">
        <v>218.52500000000001</v>
      </c>
      <c r="R102" s="316">
        <v>219.57400000000001</v>
      </c>
      <c r="S102" s="316">
        <v>317.988</v>
      </c>
      <c r="T102" s="316">
        <v>316.34500000000003</v>
      </c>
      <c r="U102" s="316">
        <v>312.86</v>
      </c>
      <c r="V102" s="316">
        <v>336.33699999999999</v>
      </c>
      <c r="W102" s="316">
        <v>298.827</v>
      </c>
      <c r="X102" s="316">
        <v>298.53500000000003</v>
      </c>
      <c r="Y102" s="316">
        <v>281.68700000000001</v>
      </c>
      <c r="Z102" s="316">
        <v>279.38299999999998</v>
      </c>
      <c r="AA102" s="316">
        <v>346.45800000000003</v>
      </c>
      <c r="AB102" s="316">
        <v>395.32100000000003</v>
      </c>
      <c r="AC102" s="316">
        <v>358.49900000000002</v>
      </c>
      <c r="AD102" s="316">
        <v>368.50700000000001</v>
      </c>
      <c r="AE102" s="316">
        <v>370.44499999999999</v>
      </c>
      <c r="AF102" s="316">
        <v>383.57100000000003</v>
      </c>
      <c r="AG102" s="316">
        <v>383.57100000000003</v>
      </c>
    </row>
    <row r="103" spans="2:33" ht="13.5" customHeight="1" thickTop="1">
      <c r="D103" s="315" t="s">
        <v>310</v>
      </c>
      <c r="E103" s="314"/>
      <c r="F103" s="312" t="s">
        <v>309</v>
      </c>
      <c r="G103" s="311">
        <v>432.25900000000001</v>
      </c>
      <c r="H103" s="311">
        <v>454.041</v>
      </c>
      <c r="I103" s="311">
        <v>406.24900000000002</v>
      </c>
      <c r="J103" s="311">
        <v>579.48400000000004</v>
      </c>
      <c r="K103" s="311">
        <v>609.68899999999996</v>
      </c>
      <c r="L103" s="311">
        <v>657.44799999999998</v>
      </c>
      <c r="M103" s="311">
        <v>690.81100000000004</v>
      </c>
      <c r="N103" s="311">
        <v>732.93799999999999</v>
      </c>
      <c r="O103" s="311">
        <v>748.97299999999996</v>
      </c>
      <c r="P103" s="311">
        <v>776.95699999999999</v>
      </c>
      <c r="Q103" s="311">
        <v>789.226</v>
      </c>
      <c r="R103" s="311">
        <v>801.58500000000004</v>
      </c>
      <c r="S103" s="311">
        <v>980.17499999999995</v>
      </c>
      <c r="T103" s="311">
        <v>995.06500000000005</v>
      </c>
      <c r="U103" s="311">
        <v>1089.2919999999999</v>
      </c>
      <c r="V103" s="311">
        <v>1228.856</v>
      </c>
      <c r="W103" s="311">
        <v>1542.8589999999999</v>
      </c>
      <c r="X103" s="311">
        <v>1994.1479999999999</v>
      </c>
      <c r="Y103" s="311">
        <v>2001.0909999999999</v>
      </c>
      <c r="Z103" s="311">
        <v>1911.4349999999999</v>
      </c>
      <c r="AA103" s="311">
        <v>1659.8140000000001</v>
      </c>
      <c r="AB103" s="311">
        <v>1703.694</v>
      </c>
      <c r="AC103" s="311">
        <v>1730.6849999999999</v>
      </c>
      <c r="AD103" s="311">
        <v>1663.8409999999999</v>
      </c>
      <c r="AE103" s="311">
        <v>1542.3240000000001</v>
      </c>
      <c r="AF103" s="311">
        <v>1598.4849999999999</v>
      </c>
      <c r="AG103" s="311">
        <v>1598.4849999999999</v>
      </c>
    </row>
    <row r="104" spans="2:33" ht="12.75">
      <c r="E104" s="310"/>
      <c r="G104" s="29"/>
    </row>
    <row r="105" spans="2:33" ht="12.75">
      <c r="E105" s="310"/>
      <c r="G105" s="29"/>
    </row>
    <row r="106" spans="2:33" ht="12.75">
      <c r="E106" s="310"/>
      <c r="G106" s="29"/>
    </row>
    <row r="107" spans="2:33" ht="13.5" customHeight="1">
      <c r="B107" s="33" t="s">
        <v>267</v>
      </c>
      <c r="C107" s="32">
        <f>C99+4</f>
        <v>89</v>
      </c>
      <c r="D107" s="310" t="s">
        <v>426</v>
      </c>
      <c r="G107" s="29"/>
    </row>
    <row r="108" spans="2:33" ht="13.5" customHeight="1">
      <c r="D108" s="295" t="s">
        <v>304</v>
      </c>
      <c r="E108" s="294"/>
      <c r="F108" s="307" t="s">
        <v>265</v>
      </c>
      <c r="G108" s="306">
        <v>1990</v>
      </c>
      <c r="H108" s="306">
        <f t="shared" ref="H108:AG108" si="14">G108+1</f>
        <v>1991</v>
      </c>
      <c r="I108" s="306">
        <f t="shared" si="14"/>
        <v>1992</v>
      </c>
      <c r="J108" s="306">
        <f t="shared" si="14"/>
        <v>1993</v>
      </c>
      <c r="K108" s="306">
        <f t="shared" si="14"/>
        <v>1994</v>
      </c>
      <c r="L108" s="306">
        <f t="shared" si="14"/>
        <v>1995</v>
      </c>
      <c r="M108" s="306">
        <f t="shared" si="14"/>
        <v>1996</v>
      </c>
      <c r="N108" s="306">
        <f t="shared" si="14"/>
        <v>1997</v>
      </c>
      <c r="O108" s="306">
        <f t="shared" si="14"/>
        <v>1998</v>
      </c>
      <c r="P108" s="306">
        <f t="shared" si="14"/>
        <v>1999</v>
      </c>
      <c r="Q108" s="306">
        <f t="shared" si="14"/>
        <v>2000</v>
      </c>
      <c r="R108" s="306">
        <f t="shared" si="14"/>
        <v>2001</v>
      </c>
      <c r="S108" s="306">
        <f t="shared" si="14"/>
        <v>2002</v>
      </c>
      <c r="T108" s="306">
        <f t="shared" si="14"/>
        <v>2003</v>
      </c>
      <c r="U108" s="306">
        <f t="shared" si="14"/>
        <v>2004</v>
      </c>
      <c r="V108" s="306">
        <f t="shared" si="14"/>
        <v>2005</v>
      </c>
      <c r="W108" s="306">
        <f t="shared" si="14"/>
        <v>2006</v>
      </c>
      <c r="X108" s="306">
        <f t="shared" si="14"/>
        <v>2007</v>
      </c>
      <c r="Y108" s="306">
        <f t="shared" si="14"/>
        <v>2008</v>
      </c>
      <c r="Z108" s="306">
        <f t="shared" si="14"/>
        <v>2009</v>
      </c>
      <c r="AA108" s="306">
        <f t="shared" si="14"/>
        <v>2010</v>
      </c>
      <c r="AB108" s="306">
        <f t="shared" si="14"/>
        <v>2011</v>
      </c>
      <c r="AC108" s="306">
        <f t="shared" si="14"/>
        <v>2012</v>
      </c>
      <c r="AD108" s="306">
        <f t="shared" si="14"/>
        <v>2013</v>
      </c>
      <c r="AE108" s="306">
        <f t="shared" si="14"/>
        <v>2014</v>
      </c>
      <c r="AF108" s="460">
        <f t="shared" si="14"/>
        <v>2015</v>
      </c>
      <c r="AG108" s="460">
        <f t="shared" si="14"/>
        <v>2016</v>
      </c>
    </row>
    <row r="109" spans="2:33" ht="13.5" customHeight="1">
      <c r="D109" s="304" t="s">
        <v>308</v>
      </c>
      <c r="E109" s="300"/>
      <c r="F109" s="305"/>
      <c r="G109" s="355">
        <v>8</v>
      </c>
      <c r="H109" s="355">
        <v>10</v>
      </c>
      <c r="I109" s="355">
        <v>8</v>
      </c>
      <c r="J109" s="355">
        <v>10</v>
      </c>
      <c r="K109" s="355">
        <v>7</v>
      </c>
      <c r="L109" s="355">
        <v>7</v>
      </c>
      <c r="M109" s="355">
        <v>7</v>
      </c>
      <c r="N109" s="355">
        <v>10</v>
      </c>
      <c r="O109" s="355">
        <v>7</v>
      </c>
      <c r="P109" s="355">
        <v>8</v>
      </c>
      <c r="Q109" s="355">
        <v>7</v>
      </c>
      <c r="R109" s="355">
        <v>6</v>
      </c>
      <c r="S109" s="355">
        <v>6</v>
      </c>
      <c r="T109" s="355">
        <v>10</v>
      </c>
      <c r="U109" s="355">
        <v>8</v>
      </c>
      <c r="V109" s="355">
        <v>10</v>
      </c>
      <c r="W109" s="355">
        <v>7</v>
      </c>
      <c r="X109" s="355">
        <v>6</v>
      </c>
      <c r="Y109" s="355">
        <v>7</v>
      </c>
      <c r="Z109" s="355">
        <v>4</v>
      </c>
      <c r="AA109" s="355">
        <v>2</v>
      </c>
      <c r="AB109" s="355">
        <v>1</v>
      </c>
      <c r="AC109" s="355">
        <v>4</v>
      </c>
      <c r="AD109" s="355">
        <v>5</v>
      </c>
      <c r="AE109" s="355">
        <v>1</v>
      </c>
      <c r="AF109" s="355">
        <v>2</v>
      </c>
      <c r="AG109" s="355">
        <v>2</v>
      </c>
    </row>
    <row r="110" spans="2:33" ht="13.5" customHeight="1">
      <c r="D110" s="304" t="s">
        <v>307</v>
      </c>
      <c r="E110" s="300"/>
      <c r="F110" s="302" t="s">
        <v>306</v>
      </c>
      <c r="G110" s="355">
        <v>1</v>
      </c>
      <c r="H110" s="355">
        <v>2</v>
      </c>
      <c r="I110" s="355">
        <v>5</v>
      </c>
      <c r="J110" s="355">
        <v>5</v>
      </c>
      <c r="K110" s="355">
        <v>3</v>
      </c>
      <c r="L110" s="355">
        <v>3</v>
      </c>
      <c r="M110" s="355">
        <v>3</v>
      </c>
      <c r="N110" s="355">
        <v>5</v>
      </c>
      <c r="O110" s="355">
        <v>2</v>
      </c>
      <c r="P110" s="355">
        <v>3</v>
      </c>
      <c r="Q110" s="355">
        <v>4</v>
      </c>
      <c r="R110" s="355">
        <v>3</v>
      </c>
      <c r="S110" s="355">
        <v>2</v>
      </c>
      <c r="T110" s="355">
        <v>5</v>
      </c>
      <c r="U110" s="355">
        <v>4</v>
      </c>
      <c r="V110" s="355">
        <v>5</v>
      </c>
      <c r="W110" s="355">
        <v>2</v>
      </c>
      <c r="X110" s="355">
        <v>0</v>
      </c>
      <c r="Y110" s="355">
        <v>1</v>
      </c>
      <c r="Z110" s="355">
        <v>2</v>
      </c>
      <c r="AA110" s="355">
        <v>0</v>
      </c>
      <c r="AB110" s="355">
        <v>1</v>
      </c>
      <c r="AC110" s="355">
        <v>2</v>
      </c>
      <c r="AD110" s="355">
        <v>3</v>
      </c>
      <c r="AE110" s="355">
        <v>1</v>
      </c>
      <c r="AF110" s="355">
        <v>1</v>
      </c>
      <c r="AG110" s="355">
        <v>1</v>
      </c>
    </row>
    <row r="111" spans="2:33" ht="13.5" customHeight="1">
      <c r="D111" s="301" t="s">
        <v>305</v>
      </c>
      <c r="E111" s="300"/>
      <c r="F111" s="298"/>
      <c r="G111" s="355">
        <v>4.5</v>
      </c>
      <c r="H111" s="355">
        <v>6</v>
      </c>
      <c r="I111" s="355">
        <v>6.5</v>
      </c>
      <c r="J111" s="355">
        <v>7.5</v>
      </c>
      <c r="K111" s="355">
        <v>5</v>
      </c>
      <c r="L111" s="355">
        <v>5</v>
      </c>
      <c r="M111" s="355">
        <v>5</v>
      </c>
      <c r="N111" s="355">
        <v>7.5</v>
      </c>
      <c r="O111" s="355">
        <v>4.5</v>
      </c>
      <c r="P111" s="355">
        <v>5.5</v>
      </c>
      <c r="Q111" s="355">
        <v>5.5</v>
      </c>
      <c r="R111" s="355">
        <v>4.5</v>
      </c>
      <c r="S111" s="355">
        <v>4</v>
      </c>
      <c r="T111" s="355">
        <v>7.5</v>
      </c>
      <c r="U111" s="355">
        <v>6</v>
      </c>
      <c r="V111" s="355">
        <v>7.5</v>
      </c>
      <c r="W111" s="355">
        <v>4.5</v>
      </c>
      <c r="X111" s="355">
        <v>3</v>
      </c>
      <c r="Y111" s="355">
        <v>4</v>
      </c>
      <c r="Z111" s="355">
        <v>3</v>
      </c>
      <c r="AA111" s="355">
        <v>1</v>
      </c>
      <c r="AB111" s="355">
        <v>1</v>
      </c>
      <c r="AC111" s="355">
        <v>3</v>
      </c>
      <c r="AD111" s="355">
        <v>4</v>
      </c>
      <c r="AE111" s="355">
        <v>1</v>
      </c>
      <c r="AF111" s="355">
        <v>1.5</v>
      </c>
      <c r="AG111" s="355">
        <v>1.5</v>
      </c>
    </row>
    <row r="112" spans="2:33" ht="12.75">
      <c r="D112" s="29"/>
      <c r="G112" s="29"/>
    </row>
    <row r="113" spans="2:35" ht="15.75" customHeight="1">
      <c r="D113" s="29"/>
      <c r="E113" s="291"/>
      <c r="F113" s="291"/>
      <c r="G113" s="379"/>
      <c r="H113" s="374"/>
      <c r="I113" s="296"/>
      <c r="J113" s="296"/>
      <c r="K113" s="296"/>
      <c r="L113" s="296"/>
      <c r="M113" s="374"/>
      <c r="N113" s="296"/>
      <c r="O113" s="296"/>
      <c r="P113" s="296"/>
      <c r="Q113" s="296"/>
      <c r="R113" s="374"/>
      <c r="S113" s="296"/>
      <c r="T113" s="296"/>
      <c r="U113" s="272"/>
      <c r="V113" s="290"/>
      <c r="W113" s="290"/>
      <c r="X113" s="290"/>
      <c r="Y113" s="290"/>
      <c r="Z113" s="290"/>
      <c r="AA113" s="290"/>
      <c r="AB113" s="290"/>
      <c r="AC113" s="290"/>
      <c r="AD113" s="290"/>
      <c r="AE113" s="272"/>
      <c r="AF113" s="272"/>
      <c r="AG113" s="272"/>
      <c r="AH113" s="272"/>
      <c r="AI113" s="272"/>
    </row>
    <row r="114" spans="2:35" ht="12.75">
      <c r="D114" s="29"/>
      <c r="E114" s="272"/>
      <c r="F114" s="272"/>
      <c r="G114" s="463"/>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row>
    <row r="115" spans="2:35" ht="13.5" customHeight="1">
      <c r="B115" s="33" t="s">
        <v>267</v>
      </c>
      <c r="C115" s="32">
        <f>C107+1</f>
        <v>90</v>
      </c>
      <c r="D115" s="289" t="s">
        <v>644</v>
      </c>
      <c r="E115" s="272"/>
      <c r="F115" s="272"/>
      <c r="G115" s="288"/>
      <c r="H115" s="272"/>
      <c r="I115" s="272"/>
      <c r="J115" s="272"/>
      <c r="K115" s="272"/>
      <c r="L115" s="272"/>
      <c r="AF115" s="272"/>
      <c r="AG115" s="272"/>
      <c r="AH115" s="272"/>
      <c r="AI115" s="272"/>
    </row>
    <row r="116" spans="2:35" ht="12.75">
      <c r="D116" s="287"/>
      <c r="E116" s="286" t="s">
        <v>303</v>
      </c>
      <c r="F116" s="281"/>
      <c r="G116" s="281" t="s">
        <v>302</v>
      </c>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0"/>
      <c r="AF116" s="468"/>
      <c r="AG116" s="468"/>
      <c r="AI116" s="272"/>
    </row>
    <row r="117" spans="2:35" ht="14.25">
      <c r="D117" s="284" t="s">
        <v>301</v>
      </c>
      <c r="E117" s="279" t="s">
        <v>300</v>
      </c>
      <c r="F117" s="278" t="s">
        <v>299</v>
      </c>
      <c r="G117" s="277" t="s">
        <v>298</v>
      </c>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76"/>
      <c r="AD117" s="282"/>
      <c r="AE117" s="275"/>
      <c r="AF117" s="464"/>
      <c r="AG117" s="464"/>
      <c r="AI117" s="272"/>
    </row>
    <row r="118" spans="2:35" ht="14.25">
      <c r="D118" s="283"/>
      <c r="E118" s="274" t="s">
        <v>297</v>
      </c>
      <c r="F118" s="273" t="s">
        <v>296</v>
      </c>
      <c r="G118" s="263">
        <v>1990</v>
      </c>
      <c r="H118" s="263">
        <f t="shared" ref="H118:AG118" si="15">G118+1</f>
        <v>1991</v>
      </c>
      <c r="I118" s="263">
        <f t="shared" si="15"/>
        <v>1992</v>
      </c>
      <c r="J118" s="263">
        <f t="shared" si="15"/>
        <v>1993</v>
      </c>
      <c r="K118" s="263">
        <f t="shared" si="15"/>
        <v>1994</v>
      </c>
      <c r="L118" s="263">
        <f t="shared" si="15"/>
        <v>1995</v>
      </c>
      <c r="M118" s="263">
        <f t="shared" si="15"/>
        <v>1996</v>
      </c>
      <c r="N118" s="263">
        <f t="shared" si="15"/>
        <v>1997</v>
      </c>
      <c r="O118" s="263">
        <f t="shared" si="15"/>
        <v>1998</v>
      </c>
      <c r="P118" s="263">
        <f t="shared" si="15"/>
        <v>1999</v>
      </c>
      <c r="Q118" s="263">
        <f t="shared" si="15"/>
        <v>2000</v>
      </c>
      <c r="R118" s="263">
        <f t="shared" si="15"/>
        <v>2001</v>
      </c>
      <c r="S118" s="263">
        <f t="shared" si="15"/>
        <v>2002</v>
      </c>
      <c r="T118" s="263">
        <f t="shared" si="15"/>
        <v>2003</v>
      </c>
      <c r="U118" s="263">
        <f t="shared" si="15"/>
        <v>2004</v>
      </c>
      <c r="V118" s="263">
        <f t="shared" si="15"/>
        <v>2005</v>
      </c>
      <c r="W118" s="263">
        <f t="shared" si="15"/>
        <v>2006</v>
      </c>
      <c r="X118" s="263">
        <f t="shared" si="15"/>
        <v>2007</v>
      </c>
      <c r="Y118" s="263">
        <f t="shared" si="15"/>
        <v>2008</v>
      </c>
      <c r="Z118" s="263">
        <f t="shared" si="15"/>
        <v>2009</v>
      </c>
      <c r="AA118" s="263">
        <f t="shared" si="15"/>
        <v>2010</v>
      </c>
      <c r="AB118" s="263">
        <f t="shared" si="15"/>
        <v>2011</v>
      </c>
      <c r="AC118" s="263">
        <f t="shared" si="15"/>
        <v>2012</v>
      </c>
      <c r="AD118" s="263">
        <f t="shared" si="15"/>
        <v>2013</v>
      </c>
      <c r="AE118" s="263">
        <f t="shared" si="15"/>
        <v>2014</v>
      </c>
      <c r="AF118" s="250">
        <f t="shared" si="15"/>
        <v>2015</v>
      </c>
      <c r="AG118" s="250">
        <f t="shared" si="15"/>
        <v>2016</v>
      </c>
      <c r="AI118" s="272"/>
    </row>
    <row r="119" spans="2:35" ht="12.75">
      <c r="D119" s="270" t="s">
        <v>295</v>
      </c>
      <c r="E119" s="268">
        <v>12.220132775919733</v>
      </c>
      <c r="F119" s="267">
        <v>2.502090301003345E-2</v>
      </c>
      <c r="G119" s="266">
        <v>1884.2670000000001</v>
      </c>
      <c r="H119" s="266">
        <v>1879.02</v>
      </c>
      <c r="I119" s="266">
        <v>1904.4</v>
      </c>
      <c r="J119" s="266">
        <v>1399.2909999999999</v>
      </c>
      <c r="K119" s="266">
        <v>1633.48</v>
      </c>
      <c r="L119" s="266">
        <v>1493.46</v>
      </c>
      <c r="M119" s="266">
        <v>1509.6859999999999</v>
      </c>
      <c r="N119" s="266">
        <v>1549.002</v>
      </c>
      <c r="O119" s="266">
        <v>1519.2660000000001</v>
      </c>
      <c r="P119" s="266">
        <v>1468.77</v>
      </c>
      <c r="Q119" s="266">
        <v>1707.6959999999999</v>
      </c>
      <c r="R119" s="266">
        <v>1870.1020000000001</v>
      </c>
      <c r="S119" s="266">
        <v>1585.35</v>
      </c>
      <c r="T119" s="266">
        <v>1518.047</v>
      </c>
      <c r="U119" s="266">
        <v>1373.3</v>
      </c>
      <c r="V119" s="266">
        <v>1114.8310999999999</v>
      </c>
      <c r="W119" s="266">
        <v>1207.778</v>
      </c>
      <c r="X119" s="266">
        <v>1115.53</v>
      </c>
      <c r="Y119" s="266">
        <v>1257.048</v>
      </c>
      <c r="Z119" s="266">
        <v>1083.4369999999999</v>
      </c>
      <c r="AA119" s="266">
        <v>813.30200000000002</v>
      </c>
      <c r="AB119" s="266">
        <v>776.7</v>
      </c>
      <c r="AC119" s="266">
        <v>744.74400000000003</v>
      </c>
      <c r="AD119" s="266">
        <v>871.62400000000002</v>
      </c>
      <c r="AE119" s="266">
        <v>857.22</v>
      </c>
      <c r="AF119" s="266">
        <v>666.18</v>
      </c>
      <c r="AG119" s="266">
        <v>666.18</v>
      </c>
      <c r="AI119" s="469"/>
    </row>
    <row r="120" spans="2:35" ht="12.75">
      <c r="D120" s="270" t="s">
        <v>294</v>
      </c>
      <c r="E120" s="268">
        <v>3.0641071906354518</v>
      </c>
      <c r="F120" s="267">
        <v>5.9260033444816064E-3</v>
      </c>
      <c r="G120" s="266">
        <v>1173.1500000000001</v>
      </c>
      <c r="H120" s="266">
        <v>1131.8399999999999</v>
      </c>
      <c r="I120" s="266">
        <v>1182.5999999999999</v>
      </c>
      <c r="J120" s="266">
        <v>970.29899999999998</v>
      </c>
      <c r="K120" s="266">
        <v>1094</v>
      </c>
      <c r="L120" s="266">
        <v>995.125</v>
      </c>
      <c r="M120" s="266">
        <v>1042.415</v>
      </c>
      <c r="N120" s="266">
        <v>916.68</v>
      </c>
      <c r="O120" s="266">
        <v>984.79499999999996</v>
      </c>
      <c r="P120" s="266">
        <v>1005.631</v>
      </c>
      <c r="Q120" s="266">
        <v>994.75</v>
      </c>
      <c r="R120" s="266">
        <v>998.625</v>
      </c>
      <c r="S120" s="266">
        <v>1059.96</v>
      </c>
      <c r="T120" s="266">
        <v>902.33</v>
      </c>
      <c r="U120" s="266">
        <v>963.6</v>
      </c>
      <c r="V120" s="266">
        <v>773.95500000000004</v>
      </c>
      <c r="W120" s="266">
        <v>893.52</v>
      </c>
      <c r="X120" s="266">
        <v>813.24800000000005</v>
      </c>
      <c r="Y120" s="266">
        <v>928.03</v>
      </c>
      <c r="Z120" s="266">
        <v>816.8605</v>
      </c>
      <c r="AA120" s="266">
        <v>788.78800000000001</v>
      </c>
      <c r="AB120" s="266">
        <v>677.44600000000003</v>
      </c>
      <c r="AC120" s="266">
        <v>769.91200000000003</v>
      </c>
      <c r="AD120" s="266">
        <v>936.63699999999994</v>
      </c>
      <c r="AE120" s="266">
        <v>884.76</v>
      </c>
      <c r="AF120" s="266">
        <v>866.55</v>
      </c>
      <c r="AG120" s="266">
        <v>866.55</v>
      </c>
      <c r="AI120" s="271"/>
    </row>
    <row r="121" spans="2:35" ht="12.75">
      <c r="D121" s="270" t="s">
        <v>293</v>
      </c>
      <c r="E121" s="268">
        <v>0.59209642976588639</v>
      </c>
      <c r="F121" s="267">
        <v>2.4142976588628767E-3</v>
      </c>
      <c r="G121" s="266">
        <v>693.59</v>
      </c>
      <c r="H121" s="266">
        <v>687.20690000000002</v>
      </c>
      <c r="I121" s="266">
        <v>704.24880000000007</v>
      </c>
      <c r="J121" s="266">
        <v>708.36749999999995</v>
      </c>
      <c r="K121" s="266">
        <v>691.8501</v>
      </c>
      <c r="L121" s="266">
        <v>681.56220000000008</v>
      </c>
      <c r="M121" s="266">
        <v>645.58440000000007</v>
      </c>
      <c r="N121" s="266">
        <v>585.90279999999996</v>
      </c>
      <c r="O121" s="266">
        <v>590.4552000000001</v>
      </c>
      <c r="P121" s="266">
        <v>574.49840000000006</v>
      </c>
      <c r="Q121" s="266">
        <v>535.00400000000002</v>
      </c>
      <c r="R121" s="266">
        <v>541.255</v>
      </c>
      <c r="S121" s="266">
        <v>539.95500000000004</v>
      </c>
      <c r="T121" s="266">
        <v>614.35799999999995</v>
      </c>
      <c r="U121" s="266">
        <v>606.94460000000004</v>
      </c>
      <c r="V121" s="266">
        <v>651.35500000000002</v>
      </c>
      <c r="W121" s="266">
        <v>638.4</v>
      </c>
      <c r="X121" s="266">
        <v>630.375</v>
      </c>
      <c r="Y121" s="266">
        <v>627.67499999999995</v>
      </c>
      <c r="Z121" s="266">
        <v>609.75599999999997</v>
      </c>
      <c r="AA121" s="266">
        <v>599.904</v>
      </c>
      <c r="AB121" s="266">
        <v>589.67999999999995</v>
      </c>
      <c r="AC121" s="266">
        <v>518.19299999999998</v>
      </c>
      <c r="AD121" s="266">
        <v>537.28</v>
      </c>
      <c r="AE121" s="266">
        <v>520.92399999999998</v>
      </c>
      <c r="AF121" s="266">
        <v>488.70800000000003</v>
      </c>
      <c r="AG121" s="266">
        <v>488.70800000000003</v>
      </c>
      <c r="AI121" s="271"/>
    </row>
    <row r="122" spans="2:35" ht="12.75">
      <c r="D122" s="270" t="s">
        <v>292</v>
      </c>
      <c r="E122" s="268">
        <v>2.5745953177257537</v>
      </c>
      <c r="F122" s="267">
        <v>7.6818561872909717E-3</v>
      </c>
      <c r="G122" s="266">
        <v>1017.731</v>
      </c>
      <c r="H122" s="266">
        <v>649.98800000000006</v>
      </c>
      <c r="I122" s="266">
        <v>958.39800000000002</v>
      </c>
      <c r="J122" s="266">
        <v>974.16</v>
      </c>
      <c r="K122" s="266">
        <v>1000.7910000000001</v>
      </c>
      <c r="L122" s="266">
        <v>1014.873</v>
      </c>
      <c r="M122" s="266">
        <v>983.26199999999994</v>
      </c>
      <c r="N122" s="266">
        <v>1090.83</v>
      </c>
      <c r="O122" s="266">
        <v>1054.3</v>
      </c>
      <c r="P122" s="266">
        <v>990.86</v>
      </c>
      <c r="Q122" s="266">
        <v>1034.5530000000001</v>
      </c>
      <c r="R122" s="266">
        <v>1060.6679999999999</v>
      </c>
      <c r="S122" s="266">
        <v>774.96</v>
      </c>
      <c r="T122" s="266">
        <v>1020.164</v>
      </c>
      <c r="U122" s="266">
        <v>908.53399999999999</v>
      </c>
      <c r="V122" s="266">
        <v>982.03559999999993</v>
      </c>
      <c r="W122" s="266">
        <v>1006.4297999999999</v>
      </c>
      <c r="X122" s="266">
        <v>974.61</v>
      </c>
      <c r="Y122" s="266">
        <v>896.26800000000003</v>
      </c>
      <c r="Z122" s="266">
        <v>1026.2410500000001</v>
      </c>
      <c r="AA122" s="266">
        <v>1184.5178000000001</v>
      </c>
      <c r="AB122" s="266">
        <v>455.86980000000005</v>
      </c>
      <c r="AC122" s="266">
        <v>347.82</v>
      </c>
      <c r="AD122" s="266">
        <v>357.30799999999999</v>
      </c>
      <c r="AE122" s="266">
        <v>381.07600000000002</v>
      </c>
      <c r="AF122" s="266">
        <v>334.47399999999999</v>
      </c>
      <c r="AG122" s="266">
        <v>334.47399999999999</v>
      </c>
    </row>
    <row r="123" spans="2:35" ht="12.75">
      <c r="D123" s="270" t="s">
        <v>291</v>
      </c>
      <c r="E123" s="268">
        <v>6.4698806020066888</v>
      </c>
      <c r="F123" s="267">
        <v>1.2729933110367894E-2</v>
      </c>
      <c r="G123" s="266">
        <v>2883.18</v>
      </c>
      <c r="H123" s="266">
        <v>3044.652</v>
      </c>
      <c r="I123" s="266">
        <v>2898.84</v>
      </c>
      <c r="J123" s="266">
        <v>1837.92</v>
      </c>
      <c r="K123" s="266">
        <v>1926.704</v>
      </c>
      <c r="L123" s="266">
        <v>2365.5970000000002</v>
      </c>
      <c r="M123" s="266">
        <v>2059.4639999999999</v>
      </c>
      <c r="N123" s="266">
        <v>2896.6350000000002</v>
      </c>
      <c r="O123" s="266">
        <v>2603.04</v>
      </c>
      <c r="P123" s="266">
        <v>2822.04</v>
      </c>
      <c r="Q123" s="266">
        <v>2597.9</v>
      </c>
      <c r="R123" s="266">
        <v>2981.7040000000002</v>
      </c>
      <c r="S123" s="266">
        <v>2617.1750000000002</v>
      </c>
      <c r="T123" s="266">
        <v>2830.14</v>
      </c>
      <c r="U123" s="266">
        <v>2683.0439999999999</v>
      </c>
      <c r="V123" s="266">
        <v>2601.7199999999998</v>
      </c>
      <c r="W123" s="266">
        <v>2419.5120000000002</v>
      </c>
      <c r="X123" s="266">
        <v>3030.5940000000001</v>
      </c>
      <c r="Y123" s="266">
        <v>2936.6819999999998</v>
      </c>
      <c r="Z123" s="266">
        <v>2782.904</v>
      </c>
      <c r="AA123" s="266">
        <v>2287.1419999999998</v>
      </c>
      <c r="AB123" s="266">
        <v>2468.3040000000001</v>
      </c>
      <c r="AC123" s="266">
        <v>2352.5790000000002</v>
      </c>
      <c r="AD123" s="266">
        <v>2347.0839999999998</v>
      </c>
      <c r="AE123" s="266">
        <v>1886.6469999999999</v>
      </c>
      <c r="AF123" s="266">
        <v>1963.05</v>
      </c>
      <c r="AG123" s="266">
        <v>1963.05</v>
      </c>
    </row>
    <row r="124" spans="2:35" ht="12.75">
      <c r="D124" s="270" t="s">
        <v>290</v>
      </c>
      <c r="E124" s="268">
        <v>5.8477673913043473</v>
      </c>
      <c r="F124" s="267">
        <v>1.141304347826087E-2</v>
      </c>
      <c r="G124" s="266">
        <v>2513.6039999999998</v>
      </c>
      <c r="H124" s="266">
        <v>2649.3539999999998</v>
      </c>
      <c r="I124" s="266">
        <v>2838.36</v>
      </c>
      <c r="J124" s="266">
        <v>2156.6999999999998</v>
      </c>
      <c r="K124" s="266">
        <v>2603.924</v>
      </c>
      <c r="L124" s="266">
        <v>2685.636</v>
      </c>
      <c r="M124" s="266">
        <v>2735.1640000000002</v>
      </c>
      <c r="N124" s="266">
        <v>2538.8440000000001</v>
      </c>
      <c r="O124" s="266">
        <v>2629.212</v>
      </c>
      <c r="P124" s="266">
        <v>2480.7759999999998</v>
      </c>
      <c r="Q124" s="266">
        <v>2531.991</v>
      </c>
      <c r="R124" s="266">
        <v>2458.2020000000002</v>
      </c>
      <c r="S124" s="266">
        <v>2635.1909999999998</v>
      </c>
      <c r="T124" s="266">
        <v>2520.6570000000002</v>
      </c>
      <c r="U124" s="266">
        <v>2643.6750000000002</v>
      </c>
      <c r="V124" s="266">
        <v>2451.8760000000002</v>
      </c>
      <c r="W124" s="266">
        <v>2440.788</v>
      </c>
      <c r="X124" s="266">
        <v>2434.2440000000001</v>
      </c>
      <c r="Y124" s="266">
        <v>2515.9859999999999</v>
      </c>
      <c r="Z124" s="266">
        <v>2215.1084999999998</v>
      </c>
      <c r="AA124" s="266">
        <v>2291.2199999999998</v>
      </c>
      <c r="AB124" s="266">
        <v>1942.59</v>
      </c>
      <c r="AC124" s="266">
        <v>2219.0079999999998</v>
      </c>
      <c r="AD124" s="266">
        <v>2342.1750000000002</v>
      </c>
      <c r="AE124" s="266">
        <v>2264.2620000000002</v>
      </c>
      <c r="AF124" s="266">
        <v>2209.3890000000001</v>
      </c>
      <c r="AG124" s="266">
        <v>2209.3890000000001</v>
      </c>
    </row>
    <row r="125" spans="2:35" ht="12.75">
      <c r="D125" s="270" t="s">
        <v>289</v>
      </c>
      <c r="E125" s="268">
        <v>0.29085183946488297</v>
      </c>
      <c r="F125" s="267">
        <v>8.7792642140468264E-4</v>
      </c>
      <c r="G125" s="266">
        <v>3497.5360000000001</v>
      </c>
      <c r="H125" s="266">
        <v>3586.14</v>
      </c>
      <c r="I125" s="266">
        <v>3866.0639999999999</v>
      </c>
      <c r="J125" s="266">
        <v>3787.194</v>
      </c>
      <c r="K125" s="266">
        <v>3539.57</v>
      </c>
      <c r="L125" s="266">
        <v>3125.84</v>
      </c>
      <c r="M125" s="266">
        <v>2540.3870000000002</v>
      </c>
      <c r="N125" s="266">
        <v>2675.0880000000002</v>
      </c>
      <c r="O125" s="266">
        <v>1911.644</v>
      </c>
      <c r="P125" s="266">
        <v>2409.96</v>
      </c>
      <c r="Q125" s="266">
        <v>1966.048</v>
      </c>
      <c r="R125" s="266">
        <v>2833.05</v>
      </c>
      <c r="S125" s="266">
        <v>2820.4160000000002</v>
      </c>
      <c r="T125" s="266">
        <v>2071.143</v>
      </c>
      <c r="U125" s="266">
        <v>1962.24</v>
      </c>
      <c r="V125" s="266">
        <v>2020.7650000000001</v>
      </c>
      <c r="W125" s="266">
        <v>1712.664</v>
      </c>
      <c r="X125" s="266">
        <v>2004.3869999999999</v>
      </c>
      <c r="Y125" s="266">
        <v>97.079333333333324</v>
      </c>
      <c r="Z125" s="266">
        <v>1475.6953333333333</v>
      </c>
      <c r="AA125" s="266">
        <v>1535.067</v>
      </c>
      <c r="AB125" s="266">
        <v>1537.2</v>
      </c>
      <c r="AC125" s="266">
        <v>1275.95</v>
      </c>
      <c r="AD125" s="266">
        <v>1373.6010000000001</v>
      </c>
      <c r="AE125" s="266">
        <v>1399.7159999999999</v>
      </c>
      <c r="AF125" s="266">
        <v>1362.221</v>
      </c>
      <c r="AG125" s="266">
        <v>1362.221</v>
      </c>
    </row>
    <row r="126" spans="2:35" ht="12.75">
      <c r="D126" s="270" t="s">
        <v>288</v>
      </c>
      <c r="E126" s="268">
        <v>0.35358340301003355</v>
      </c>
      <c r="F126" s="267">
        <v>1.097408026755853E-3</v>
      </c>
      <c r="G126" s="266">
        <v>0</v>
      </c>
      <c r="H126" s="266">
        <v>0</v>
      </c>
      <c r="I126" s="266">
        <v>0</v>
      </c>
      <c r="J126" s="266">
        <v>0</v>
      </c>
      <c r="K126" s="266">
        <v>0</v>
      </c>
      <c r="L126" s="266">
        <v>208.68</v>
      </c>
      <c r="M126" s="266">
        <v>2247.2800000000002</v>
      </c>
      <c r="N126" s="266">
        <v>2002.848</v>
      </c>
      <c r="O126" s="266">
        <v>2074.268</v>
      </c>
      <c r="P126" s="266">
        <v>1901.8579999999999</v>
      </c>
      <c r="Q126" s="266">
        <v>1822.6079999999999</v>
      </c>
      <c r="R126" s="266">
        <v>1597.8</v>
      </c>
      <c r="S126" s="266">
        <v>1712.3040000000001</v>
      </c>
      <c r="T126" s="266">
        <v>2010.7149999999999</v>
      </c>
      <c r="U126" s="266">
        <v>2098.1460000000002</v>
      </c>
      <c r="V126" s="266">
        <v>2003.7840000000001</v>
      </c>
      <c r="W126" s="266">
        <v>1555.8679999999999</v>
      </c>
      <c r="X126" s="266">
        <v>1256.43</v>
      </c>
      <c r="Y126" s="266">
        <v>466.88</v>
      </c>
      <c r="Z126" s="266">
        <v>1002.225</v>
      </c>
      <c r="AA126" s="266">
        <v>1440.05</v>
      </c>
      <c r="AB126" s="266">
        <v>1521.1</v>
      </c>
      <c r="AC126" s="266">
        <v>1254.9939999999999</v>
      </c>
      <c r="AD126" s="266">
        <v>1269.345</v>
      </c>
      <c r="AE126" s="266">
        <v>1225.1759999999999</v>
      </c>
      <c r="AF126" s="266">
        <v>1141.8050000000001</v>
      </c>
      <c r="AG126" s="266">
        <v>1141.8050000000001</v>
      </c>
    </row>
    <row r="127" spans="2:35" ht="12.75">
      <c r="D127" s="270" t="s">
        <v>287</v>
      </c>
      <c r="E127" s="268">
        <v>8.5225204584485805</v>
      </c>
      <c r="F127" s="267">
        <v>1.9288559905567583E-2</v>
      </c>
      <c r="G127" s="266">
        <v>220.185</v>
      </c>
      <c r="H127" s="266">
        <v>216.97499999999999</v>
      </c>
      <c r="I127" s="266">
        <v>187.35</v>
      </c>
      <c r="J127" s="266">
        <v>223.452</v>
      </c>
      <c r="K127" s="266">
        <v>227.292</v>
      </c>
      <c r="L127" s="266">
        <v>284.44400000000002</v>
      </c>
      <c r="M127" s="266">
        <v>211.875</v>
      </c>
      <c r="N127" s="266">
        <v>192.51</v>
      </c>
      <c r="O127" s="266">
        <v>248.63399999999999</v>
      </c>
      <c r="P127" s="266">
        <v>207.22499999999999</v>
      </c>
      <c r="Q127" s="266">
        <v>203.416</v>
      </c>
      <c r="R127" s="266">
        <v>195.47300000000001</v>
      </c>
      <c r="S127" s="266">
        <v>205.27250000000001</v>
      </c>
      <c r="T127" s="266">
        <v>189.76499999999999</v>
      </c>
      <c r="U127" s="266">
        <v>196.53749999999999</v>
      </c>
      <c r="V127" s="266">
        <v>144.18799999999999</v>
      </c>
      <c r="W127" s="266">
        <v>178.75</v>
      </c>
      <c r="X127" s="266">
        <v>151.05600000000001</v>
      </c>
      <c r="Y127" s="266">
        <v>156.99600000000001</v>
      </c>
      <c r="Z127" s="266">
        <v>145.90924999999999</v>
      </c>
      <c r="AA127" s="266">
        <v>128.74299999999999</v>
      </c>
      <c r="AB127" s="266">
        <v>139.45599999999999</v>
      </c>
      <c r="AC127" s="266">
        <v>170.352</v>
      </c>
      <c r="AD127" s="266">
        <v>139.5744</v>
      </c>
      <c r="AE127" s="266">
        <v>129.42400000000001</v>
      </c>
      <c r="AF127" s="266">
        <v>140.096</v>
      </c>
      <c r="AG127" s="266">
        <v>140.096</v>
      </c>
    </row>
    <row r="128" spans="2:35" ht="12.75">
      <c r="D128" s="270" t="s">
        <v>286</v>
      </c>
      <c r="E128" s="268">
        <v>28.13664882943144</v>
      </c>
      <c r="F128" s="267">
        <v>5.2675585284280943E-2</v>
      </c>
      <c r="G128" s="266">
        <v>1367.056</v>
      </c>
      <c r="H128" s="266">
        <v>1765.819</v>
      </c>
      <c r="I128" s="266">
        <v>1704.56</v>
      </c>
      <c r="J128" s="266">
        <v>1720.0260000000001</v>
      </c>
      <c r="K128" s="266">
        <v>1815.9749999999999</v>
      </c>
      <c r="L128" s="266">
        <v>1990.25</v>
      </c>
      <c r="M128" s="266">
        <v>1850.58</v>
      </c>
      <c r="N128" s="266">
        <v>1630.86</v>
      </c>
      <c r="O128" s="266">
        <v>1830.8</v>
      </c>
      <c r="P128" s="266">
        <v>1655.2840000000001</v>
      </c>
      <c r="Q128" s="266">
        <v>1980.546</v>
      </c>
      <c r="R128" s="266">
        <v>1610.135</v>
      </c>
      <c r="S128" s="266">
        <v>1749.81</v>
      </c>
      <c r="T128" s="266">
        <v>1454.1120000000001</v>
      </c>
      <c r="U128" s="266">
        <v>1621.0260000000001</v>
      </c>
      <c r="V128" s="266">
        <v>1501.366</v>
      </c>
      <c r="W128" s="266">
        <v>1203.1679999999999</v>
      </c>
      <c r="X128" s="266">
        <v>1139.7</v>
      </c>
      <c r="Y128" s="266">
        <v>1199.9970000000001</v>
      </c>
      <c r="Z128" s="266">
        <v>1064.77</v>
      </c>
      <c r="AA128" s="266">
        <v>1068.4159999999999</v>
      </c>
      <c r="AB128" s="266">
        <v>888.42</v>
      </c>
      <c r="AC128" s="266">
        <v>1181.5999999999999</v>
      </c>
      <c r="AD128" s="266">
        <v>1000.828</v>
      </c>
      <c r="AE128" s="266">
        <v>1105.242</v>
      </c>
      <c r="AF128" s="266">
        <v>934.18</v>
      </c>
      <c r="AG128" s="266">
        <v>934.18</v>
      </c>
    </row>
    <row r="129" spans="2:33" ht="12.75">
      <c r="D129" s="270" t="s">
        <v>285</v>
      </c>
      <c r="E129" s="268">
        <v>1.1092053511705686</v>
      </c>
      <c r="F129" s="267">
        <v>2.6337792642140466E-3</v>
      </c>
      <c r="G129" s="266">
        <v>47.585999999999999</v>
      </c>
      <c r="H129" s="266">
        <v>48.311999999999998</v>
      </c>
      <c r="I129" s="266">
        <v>51.984000000000002</v>
      </c>
      <c r="J129" s="266">
        <v>52.356000000000002</v>
      </c>
      <c r="K129" s="266">
        <v>80.41</v>
      </c>
      <c r="L129" s="266">
        <v>96.569000000000003</v>
      </c>
      <c r="M129" s="266">
        <v>65.20920000000001</v>
      </c>
      <c r="N129" s="266">
        <v>74.442999999999998</v>
      </c>
      <c r="O129" s="266">
        <v>71.314999999999998</v>
      </c>
      <c r="P129" s="266">
        <v>48.92</v>
      </c>
      <c r="Q129" s="266">
        <v>70.08</v>
      </c>
      <c r="R129" s="266">
        <v>51.68</v>
      </c>
      <c r="S129" s="266">
        <v>67.584000000000003</v>
      </c>
      <c r="T129" s="266">
        <v>2.25</v>
      </c>
      <c r="U129" s="266">
        <v>0</v>
      </c>
      <c r="V129" s="266">
        <v>0</v>
      </c>
      <c r="W129" s="266">
        <v>0</v>
      </c>
      <c r="X129" s="266">
        <v>0</v>
      </c>
      <c r="Y129" s="266">
        <v>0</v>
      </c>
      <c r="Z129" s="266">
        <v>0</v>
      </c>
      <c r="AA129" s="266">
        <v>30.283399999999997</v>
      </c>
      <c r="AB129" s="266">
        <v>81.334500000000006</v>
      </c>
      <c r="AC129" s="266">
        <v>58.167999999999999</v>
      </c>
      <c r="AD129" s="266">
        <v>67.784000000000006</v>
      </c>
      <c r="AE129" s="266">
        <v>37.607999999999997</v>
      </c>
      <c r="AF129" s="266">
        <v>0</v>
      </c>
      <c r="AG129" s="266">
        <v>0</v>
      </c>
    </row>
    <row r="130" spans="2:33" ht="12.75">
      <c r="D130" s="270" t="s">
        <v>284</v>
      </c>
      <c r="E130" s="268">
        <v>6.5140165217391308</v>
      </c>
      <c r="F130" s="267">
        <v>1.3607859531772579E-2</v>
      </c>
      <c r="G130" s="266">
        <v>0</v>
      </c>
      <c r="H130" s="266">
        <v>0</v>
      </c>
      <c r="I130" s="266">
        <v>0</v>
      </c>
      <c r="J130" s="266">
        <v>480.00799999999998</v>
      </c>
      <c r="K130" s="266">
        <v>1606.6590000000001</v>
      </c>
      <c r="L130" s="266">
        <v>1881.63</v>
      </c>
      <c r="M130" s="266">
        <v>2064.7199999999998</v>
      </c>
      <c r="N130" s="266">
        <v>2082.84</v>
      </c>
      <c r="O130" s="266">
        <v>2079.3510000000001</v>
      </c>
      <c r="P130" s="266">
        <v>1890.624</v>
      </c>
      <c r="Q130" s="266">
        <v>2069.7399999999998</v>
      </c>
      <c r="R130" s="266">
        <v>1721.5329999999999</v>
      </c>
      <c r="S130" s="266">
        <v>1896.838</v>
      </c>
      <c r="T130" s="266">
        <v>1568.3219999999999</v>
      </c>
      <c r="U130" s="266">
        <v>1650.7260000000001</v>
      </c>
      <c r="V130" s="266">
        <v>1600.9839999999999</v>
      </c>
      <c r="W130" s="266">
        <v>1620.99</v>
      </c>
      <c r="X130" s="266">
        <v>1500.1890000000001</v>
      </c>
      <c r="Y130" s="266">
        <v>1742</v>
      </c>
      <c r="Z130" s="266">
        <v>1801.25</v>
      </c>
      <c r="AA130" s="266">
        <v>481.86666666666667</v>
      </c>
      <c r="AB130" s="266">
        <v>1479.6</v>
      </c>
      <c r="AC130" s="266">
        <v>1846.3920000000001</v>
      </c>
      <c r="AD130" s="266">
        <v>1784.3720000000001</v>
      </c>
      <c r="AE130" s="266">
        <v>1717.37</v>
      </c>
      <c r="AF130" s="266">
        <v>1512.002</v>
      </c>
      <c r="AG130" s="266">
        <v>1512.002</v>
      </c>
    </row>
    <row r="131" spans="2:33" ht="12.75">
      <c r="D131" s="270" t="s">
        <v>283</v>
      </c>
      <c r="E131" s="268">
        <v>5.8436538461538463</v>
      </c>
      <c r="F131" s="267">
        <v>1.2290969899665553E-2</v>
      </c>
      <c r="G131" s="266">
        <v>0</v>
      </c>
      <c r="H131" s="266">
        <v>0</v>
      </c>
      <c r="I131" s="266">
        <v>0</v>
      </c>
      <c r="J131" s="266">
        <v>0</v>
      </c>
      <c r="K131" s="266">
        <v>315.88</v>
      </c>
      <c r="L131" s="266">
        <v>1450.8689999999999</v>
      </c>
      <c r="M131" s="266">
        <v>1673.595</v>
      </c>
      <c r="N131" s="266">
        <v>1226.4000000000001</v>
      </c>
      <c r="O131" s="266">
        <v>971.25800000000004</v>
      </c>
      <c r="P131" s="266">
        <v>1159.0920000000001</v>
      </c>
      <c r="Q131" s="266">
        <v>1335.69</v>
      </c>
      <c r="R131" s="266">
        <v>1234.3140000000001</v>
      </c>
      <c r="S131" s="266">
        <v>1079.9639999999999</v>
      </c>
      <c r="T131" s="266">
        <v>1001.376</v>
      </c>
      <c r="U131" s="266">
        <v>939.58799999999997</v>
      </c>
      <c r="V131" s="266">
        <v>639.48</v>
      </c>
      <c r="W131" s="266">
        <v>662.59900000000005</v>
      </c>
      <c r="X131" s="266">
        <v>900.72</v>
      </c>
      <c r="Y131" s="266">
        <v>802.09799999999996</v>
      </c>
      <c r="Z131" s="266">
        <v>972.94399999999996</v>
      </c>
      <c r="AA131" s="266">
        <v>1026.375</v>
      </c>
      <c r="AB131" s="266">
        <v>1150.704</v>
      </c>
      <c r="AC131" s="266">
        <v>1026.3219999999999</v>
      </c>
      <c r="AD131" s="266">
        <v>989.17499999999995</v>
      </c>
      <c r="AE131" s="266">
        <v>702.30600000000004</v>
      </c>
      <c r="AF131" s="266">
        <v>744.005</v>
      </c>
      <c r="AG131" s="266">
        <v>744.005</v>
      </c>
    </row>
    <row r="132" spans="2:33" ht="12.75">
      <c r="D132" s="270" t="s">
        <v>282</v>
      </c>
      <c r="E132" s="268">
        <v>1.3647290969899668</v>
      </c>
      <c r="F132" s="267">
        <v>3.5117056856187306E-3</v>
      </c>
      <c r="G132" s="266">
        <v>0</v>
      </c>
      <c r="H132" s="266">
        <v>0</v>
      </c>
      <c r="I132" s="266">
        <v>0</v>
      </c>
      <c r="J132" s="266">
        <v>0</v>
      </c>
      <c r="K132" s="266">
        <v>878</v>
      </c>
      <c r="L132" s="266">
        <v>3234</v>
      </c>
      <c r="M132" s="266">
        <v>3288.8220000000001</v>
      </c>
      <c r="N132" s="266">
        <v>3256.9119999999998</v>
      </c>
      <c r="O132" s="266">
        <v>2825.9</v>
      </c>
      <c r="P132" s="266">
        <v>2763.84</v>
      </c>
      <c r="Q132" s="266">
        <v>2845.7460000000001</v>
      </c>
      <c r="R132" s="266">
        <v>2988.0450000000001</v>
      </c>
      <c r="S132" s="266">
        <v>3272.8049999999998</v>
      </c>
      <c r="T132" s="266">
        <v>3239.35</v>
      </c>
      <c r="U132" s="266">
        <v>3396.51</v>
      </c>
      <c r="V132" s="266">
        <v>2908.32</v>
      </c>
      <c r="W132" s="266">
        <v>2101.232</v>
      </c>
      <c r="X132" s="266">
        <v>2699.7359999999999</v>
      </c>
      <c r="Y132" s="266">
        <v>2378.759</v>
      </c>
      <c r="Z132" s="266">
        <v>2592.96</v>
      </c>
      <c r="AA132" s="266">
        <v>2610.951</v>
      </c>
      <c r="AB132" s="266">
        <v>2144.8739999999998</v>
      </c>
      <c r="AC132" s="266">
        <v>1852.578</v>
      </c>
      <c r="AD132" s="266">
        <v>2038.33</v>
      </c>
      <c r="AE132" s="266">
        <v>2902.7750000000001</v>
      </c>
      <c r="AF132" s="266">
        <v>2902.7750000000001</v>
      </c>
      <c r="AG132" s="266">
        <v>2902.7750000000001</v>
      </c>
    </row>
    <row r="133" spans="2:33" ht="12.75">
      <c r="D133" s="270" t="s">
        <v>281</v>
      </c>
      <c r="E133" s="268">
        <v>68.794929096989961</v>
      </c>
      <c r="F133" s="267">
        <v>0.12993311036789301</v>
      </c>
      <c r="G133" s="266">
        <v>0</v>
      </c>
      <c r="H133" s="266">
        <v>0</v>
      </c>
      <c r="I133" s="266">
        <v>0</v>
      </c>
      <c r="J133" s="266">
        <v>0</v>
      </c>
      <c r="K133" s="266">
        <v>0</v>
      </c>
      <c r="L133" s="266">
        <v>3912.125</v>
      </c>
      <c r="M133" s="266">
        <v>4572.2250000000004</v>
      </c>
      <c r="N133" s="266">
        <v>4684.9110000000001</v>
      </c>
      <c r="O133" s="266">
        <v>3487.424</v>
      </c>
      <c r="P133" s="266">
        <v>4140.8559999999998</v>
      </c>
      <c r="Q133" s="266">
        <v>3424.7689999999998</v>
      </c>
      <c r="R133" s="266">
        <v>4146.5519999999997</v>
      </c>
      <c r="S133" s="266">
        <v>3715.8670000000002</v>
      </c>
      <c r="T133" s="266">
        <v>3459.6</v>
      </c>
      <c r="U133" s="266">
        <v>2852.4</v>
      </c>
      <c r="V133" s="266">
        <v>3196.6315</v>
      </c>
      <c r="W133" s="266">
        <v>3524.2647000000002</v>
      </c>
      <c r="X133" s="266">
        <v>3263.6214</v>
      </c>
      <c r="Y133" s="266">
        <v>2493.2550000000001</v>
      </c>
      <c r="Z133" s="266">
        <v>1872.0350000000001</v>
      </c>
      <c r="AA133" s="266">
        <v>2228.625</v>
      </c>
      <c r="AB133" s="266">
        <v>2266.3000000000002</v>
      </c>
      <c r="AC133" s="266">
        <v>2203.2399999999998</v>
      </c>
      <c r="AD133" s="266">
        <v>1626.1769999999999</v>
      </c>
      <c r="AE133" s="266">
        <v>1997.9760000000001</v>
      </c>
      <c r="AF133" s="266">
        <v>1537.1279999999999</v>
      </c>
      <c r="AG133" s="266">
        <v>1537.1279999999999</v>
      </c>
    </row>
    <row r="134" spans="2:33" ht="12.75">
      <c r="D134" s="270" t="s">
        <v>280</v>
      </c>
      <c r="E134" s="268">
        <v>0.43869749163879601</v>
      </c>
      <c r="F134" s="267">
        <v>8.7792642140468221E-4</v>
      </c>
      <c r="G134" s="266">
        <v>0</v>
      </c>
      <c r="H134" s="266">
        <v>0</v>
      </c>
      <c r="I134" s="266">
        <v>0</v>
      </c>
      <c r="J134" s="266">
        <v>0</v>
      </c>
      <c r="K134" s="266">
        <v>0</v>
      </c>
      <c r="L134" s="266">
        <v>219.48</v>
      </c>
      <c r="M134" s="266">
        <v>2398.8620000000001</v>
      </c>
      <c r="N134" s="266">
        <v>2242.2399999999998</v>
      </c>
      <c r="O134" s="266">
        <v>2356.44</v>
      </c>
      <c r="P134" s="266">
        <v>2211.4490000000001</v>
      </c>
      <c r="Q134" s="266">
        <v>2373.4180000000001</v>
      </c>
      <c r="R134" s="266">
        <v>2260.364</v>
      </c>
      <c r="S134" s="266">
        <v>2450.2800000000002</v>
      </c>
      <c r="T134" s="266">
        <v>2311.12</v>
      </c>
      <c r="U134" s="266">
        <v>2452.8000000000002</v>
      </c>
      <c r="V134" s="266">
        <v>2305.8000000000002</v>
      </c>
      <c r="W134" s="266">
        <v>2112.1759999999999</v>
      </c>
      <c r="X134" s="266">
        <v>2090.0329999999999</v>
      </c>
      <c r="Y134" s="266">
        <v>2216.2800000000002</v>
      </c>
      <c r="Z134" s="266">
        <v>2116.9090000000001</v>
      </c>
      <c r="AA134" s="266">
        <v>2286.36</v>
      </c>
      <c r="AB134" s="266">
        <v>2078.748</v>
      </c>
      <c r="AC134" s="266">
        <v>1983.3440000000001</v>
      </c>
      <c r="AD134" s="266">
        <v>1969.45</v>
      </c>
      <c r="AE134" s="266">
        <v>2072.5650000000001</v>
      </c>
      <c r="AF134" s="266">
        <v>1928.075</v>
      </c>
      <c r="AG134" s="266">
        <v>1928.075</v>
      </c>
    </row>
    <row r="135" spans="2:33" ht="12.75">
      <c r="D135" s="270" t="s">
        <v>279</v>
      </c>
      <c r="E135" s="268">
        <v>1.9186058528428094</v>
      </c>
      <c r="F135" s="267">
        <v>3.9506688963210712E-3</v>
      </c>
      <c r="G135" s="266">
        <v>0</v>
      </c>
      <c r="H135" s="266">
        <v>0</v>
      </c>
      <c r="I135" s="266">
        <v>0</v>
      </c>
      <c r="J135" s="266">
        <v>0</v>
      </c>
      <c r="K135" s="266">
        <v>0</v>
      </c>
      <c r="L135" s="266">
        <v>0</v>
      </c>
      <c r="M135" s="266">
        <v>906</v>
      </c>
      <c r="N135" s="266">
        <v>2057.5</v>
      </c>
      <c r="O135" s="266">
        <v>2190</v>
      </c>
      <c r="P135" s="266">
        <v>2061.75</v>
      </c>
      <c r="Q135" s="266">
        <v>2111.16</v>
      </c>
      <c r="R135" s="266">
        <v>2023.4549999999999</v>
      </c>
      <c r="S135" s="266">
        <v>2141.79</v>
      </c>
      <c r="T135" s="266">
        <v>1976.0519999999999</v>
      </c>
      <c r="U135" s="266">
        <v>2091.489</v>
      </c>
      <c r="V135" s="266">
        <v>2074.9349999999999</v>
      </c>
      <c r="W135" s="266">
        <v>2021.2</v>
      </c>
      <c r="X135" s="266">
        <v>2143.2959999999998</v>
      </c>
      <c r="Y135" s="266">
        <v>1993.2360000000001</v>
      </c>
      <c r="Z135" s="266">
        <v>2241.5374999999999</v>
      </c>
      <c r="AA135" s="266">
        <v>2238.7310000000002</v>
      </c>
      <c r="AB135" s="266">
        <v>2357.6255999999998</v>
      </c>
      <c r="AC135" s="266">
        <v>2251.056</v>
      </c>
      <c r="AD135" s="266">
        <v>2373.96</v>
      </c>
      <c r="AE135" s="266">
        <v>2086.6999999999998</v>
      </c>
      <c r="AF135" s="266">
        <v>2422.4520000000002</v>
      </c>
      <c r="AG135" s="266">
        <v>2422.4520000000002</v>
      </c>
    </row>
    <row r="136" spans="2:33" ht="12.75">
      <c r="D136" s="270" t="s">
        <v>278</v>
      </c>
      <c r="E136" s="268">
        <v>18.094033277591976</v>
      </c>
      <c r="F136" s="267">
        <v>4.126254180602007E-2</v>
      </c>
      <c r="G136" s="266">
        <v>0</v>
      </c>
      <c r="H136" s="266">
        <v>0</v>
      </c>
      <c r="I136" s="266">
        <v>0</v>
      </c>
      <c r="J136" s="266">
        <v>0</v>
      </c>
      <c r="K136" s="266">
        <v>0</v>
      </c>
      <c r="L136" s="266">
        <v>0</v>
      </c>
      <c r="M136" s="266">
        <v>0</v>
      </c>
      <c r="N136" s="266">
        <v>0</v>
      </c>
      <c r="O136" s="266">
        <v>2.883</v>
      </c>
      <c r="P136" s="266">
        <v>156.85</v>
      </c>
      <c r="Q136" s="266">
        <v>187.32499999999999</v>
      </c>
      <c r="R136" s="266">
        <v>209.35</v>
      </c>
      <c r="S136" s="266">
        <v>170.59200000000001</v>
      </c>
      <c r="T136" s="266">
        <v>171.53399999999999</v>
      </c>
      <c r="U136" s="266">
        <v>152.636</v>
      </c>
      <c r="V136" s="266">
        <v>156.13399999999999</v>
      </c>
      <c r="W136" s="266">
        <v>161.75899999999999</v>
      </c>
      <c r="X136" s="266">
        <v>170.499</v>
      </c>
      <c r="Y136" s="266">
        <v>163.77600000000001</v>
      </c>
      <c r="Z136" s="266">
        <v>179.24199999999999</v>
      </c>
      <c r="AA136" s="266">
        <v>152.4</v>
      </c>
      <c r="AB136" s="266">
        <v>170.952</v>
      </c>
      <c r="AC136" s="266">
        <v>142.12799999999999</v>
      </c>
      <c r="AD136" s="266">
        <v>148.65899999999999</v>
      </c>
      <c r="AE136" s="266">
        <v>151.44120000000001</v>
      </c>
      <c r="AF136" s="266">
        <v>147</v>
      </c>
      <c r="AG136" s="266">
        <v>147</v>
      </c>
    </row>
    <row r="137" spans="2:33" ht="12.75">
      <c r="D137" s="270" t="s">
        <v>277</v>
      </c>
      <c r="E137" s="268">
        <v>8.5225204584485805</v>
      </c>
      <c r="F137" s="267">
        <v>1.9288559905567583E-2</v>
      </c>
      <c r="G137" s="266">
        <v>0</v>
      </c>
      <c r="H137" s="266">
        <v>0</v>
      </c>
      <c r="I137" s="266">
        <v>0</v>
      </c>
      <c r="J137" s="266">
        <v>0</v>
      </c>
      <c r="K137" s="266">
        <v>0</v>
      </c>
      <c r="L137" s="266">
        <v>0</v>
      </c>
      <c r="M137" s="266">
        <v>0</v>
      </c>
      <c r="N137" s="266">
        <v>0</v>
      </c>
      <c r="O137" s="266">
        <v>0</v>
      </c>
      <c r="P137" s="266">
        <v>0</v>
      </c>
      <c r="Q137" s="266">
        <v>10.237</v>
      </c>
      <c r="R137" s="266">
        <v>124.874</v>
      </c>
      <c r="S137" s="266">
        <v>108.735</v>
      </c>
      <c r="T137" s="266">
        <v>130.47</v>
      </c>
      <c r="U137" s="266">
        <v>124.545</v>
      </c>
      <c r="V137" s="266">
        <v>136.16</v>
      </c>
      <c r="W137" s="266">
        <v>132.68799999999999</v>
      </c>
      <c r="X137" s="266">
        <v>128.83500000000001</v>
      </c>
      <c r="Y137" s="266">
        <v>122.07</v>
      </c>
      <c r="Z137" s="266">
        <v>129.405</v>
      </c>
      <c r="AA137" s="266">
        <v>124.485</v>
      </c>
      <c r="AB137" s="266">
        <v>56.234999999999999</v>
      </c>
      <c r="AC137" s="266">
        <v>25.515000000000001</v>
      </c>
      <c r="AD137" s="266">
        <v>120.3</v>
      </c>
      <c r="AE137" s="266">
        <v>57.567</v>
      </c>
      <c r="AF137" s="266">
        <v>108.438</v>
      </c>
      <c r="AG137" s="266">
        <v>108.438</v>
      </c>
    </row>
    <row r="138" spans="2:33" ht="12.75">
      <c r="D138" s="270" t="s">
        <v>501</v>
      </c>
      <c r="E138" s="268">
        <v>8.5225204584485805</v>
      </c>
      <c r="F138" s="267">
        <v>1.9288559905567583E-2</v>
      </c>
      <c r="G138" s="266">
        <v>0</v>
      </c>
      <c r="H138" s="266">
        <v>0</v>
      </c>
      <c r="I138" s="266">
        <v>0</v>
      </c>
      <c r="J138" s="266">
        <v>0</v>
      </c>
      <c r="K138" s="266">
        <v>0</v>
      </c>
      <c r="L138" s="266">
        <v>0</v>
      </c>
      <c r="M138" s="266">
        <v>0</v>
      </c>
      <c r="N138" s="266">
        <v>0</v>
      </c>
      <c r="O138" s="266">
        <v>0</v>
      </c>
      <c r="P138" s="266">
        <v>0</v>
      </c>
      <c r="Q138" s="266">
        <v>0</v>
      </c>
      <c r="R138" s="266">
        <v>0</v>
      </c>
      <c r="S138" s="266">
        <v>0</v>
      </c>
      <c r="T138" s="266">
        <v>0</v>
      </c>
      <c r="U138" s="266">
        <v>0</v>
      </c>
      <c r="V138" s="266">
        <v>0</v>
      </c>
      <c r="W138" s="266">
        <v>0</v>
      </c>
      <c r="X138" s="266">
        <v>0</v>
      </c>
      <c r="Y138" s="266">
        <v>0</v>
      </c>
      <c r="Z138" s="266">
        <v>0</v>
      </c>
      <c r="AA138" s="266">
        <v>0</v>
      </c>
      <c r="AB138" s="266">
        <v>0</v>
      </c>
      <c r="AC138" s="266">
        <v>0</v>
      </c>
      <c r="AD138" s="266">
        <v>0</v>
      </c>
      <c r="AE138" s="266">
        <v>0</v>
      </c>
      <c r="AF138" s="266">
        <v>148.34399999999999</v>
      </c>
      <c r="AG138" s="266">
        <v>148.34399999999999</v>
      </c>
    </row>
    <row r="139" spans="2:33" ht="12.75">
      <c r="H139" s="374"/>
      <c r="I139" s="296"/>
      <c r="J139" s="296"/>
      <c r="K139" s="296"/>
      <c r="L139" s="296"/>
      <c r="M139" s="374"/>
      <c r="N139" s="296"/>
      <c r="O139" s="296"/>
      <c r="P139" s="296"/>
      <c r="Q139" s="296"/>
      <c r="R139" s="374"/>
      <c r="S139" s="296"/>
      <c r="T139" s="296"/>
      <c r="U139" s="296"/>
      <c r="V139" s="34"/>
    </row>
    <row r="140" spans="2:33" ht="12.75"/>
    <row r="141" spans="2:33" ht="12.75"/>
    <row r="142" spans="2:33" ht="14.25">
      <c r="B142" s="33" t="s">
        <v>267</v>
      </c>
      <c r="C142" s="32">
        <f>C115+2</f>
        <v>92</v>
      </c>
      <c r="D142" s="32" t="s">
        <v>645</v>
      </c>
    </row>
    <row r="143" spans="2:33" ht="12.75">
      <c r="D143" s="265" t="s">
        <v>276</v>
      </c>
      <c r="E143" s="264"/>
      <c r="F143" s="264"/>
      <c r="G143" s="263">
        <v>1990</v>
      </c>
      <c r="H143" s="263">
        <f t="shared" ref="H143:AG143" si="16">G143+1</f>
        <v>1991</v>
      </c>
      <c r="I143" s="263">
        <f t="shared" si="16"/>
        <v>1992</v>
      </c>
      <c r="J143" s="263">
        <f t="shared" si="16"/>
        <v>1993</v>
      </c>
      <c r="K143" s="263">
        <f t="shared" si="16"/>
        <v>1994</v>
      </c>
      <c r="L143" s="263">
        <f t="shared" si="16"/>
        <v>1995</v>
      </c>
      <c r="M143" s="263">
        <f t="shared" si="16"/>
        <v>1996</v>
      </c>
      <c r="N143" s="263">
        <f t="shared" si="16"/>
        <v>1997</v>
      </c>
      <c r="O143" s="263">
        <f t="shared" si="16"/>
        <v>1998</v>
      </c>
      <c r="P143" s="263">
        <f t="shared" si="16"/>
        <v>1999</v>
      </c>
      <c r="Q143" s="263">
        <f t="shared" si="16"/>
        <v>2000</v>
      </c>
      <c r="R143" s="263">
        <f t="shared" si="16"/>
        <v>2001</v>
      </c>
      <c r="S143" s="263">
        <f t="shared" si="16"/>
        <v>2002</v>
      </c>
      <c r="T143" s="263">
        <f t="shared" si="16"/>
        <v>2003</v>
      </c>
      <c r="U143" s="263">
        <f t="shared" si="16"/>
        <v>2004</v>
      </c>
      <c r="V143" s="263">
        <f t="shared" si="16"/>
        <v>2005</v>
      </c>
      <c r="W143" s="263">
        <f t="shared" si="16"/>
        <v>2006</v>
      </c>
      <c r="X143" s="263">
        <f t="shared" si="16"/>
        <v>2007</v>
      </c>
      <c r="Y143" s="263">
        <f t="shared" si="16"/>
        <v>2008</v>
      </c>
      <c r="Z143" s="263">
        <f t="shared" si="16"/>
        <v>2009</v>
      </c>
      <c r="AA143" s="263">
        <f t="shared" si="16"/>
        <v>2010</v>
      </c>
      <c r="AB143" s="263">
        <f t="shared" si="16"/>
        <v>2011</v>
      </c>
      <c r="AC143" s="263">
        <f t="shared" si="16"/>
        <v>2012</v>
      </c>
      <c r="AD143" s="263">
        <f t="shared" si="16"/>
        <v>2013</v>
      </c>
      <c r="AE143" s="263">
        <f t="shared" si="16"/>
        <v>2014</v>
      </c>
      <c r="AF143" s="250">
        <f t="shared" si="16"/>
        <v>2015</v>
      </c>
      <c r="AG143" s="250">
        <f t="shared" si="16"/>
        <v>2016</v>
      </c>
    </row>
    <row r="144" spans="2:33" ht="14.25">
      <c r="D144" s="259" t="s">
        <v>275</v>
      </c>
      <c r="E144" s="259" t="s">
        <v>274</v>
      </c>
      <c r="F144" s="259"/>
      <c r="G144" s="521" t="s">
        <v>531</v>
      </c>
      <c r="H144" s="521" t="s">
        <v>531</v>
      </c>
      <c r="I144" s="521" t="s">
        <v>531</v>
      </c>
      <c r="J144" s="521" t="s">
        <v>531</v>
      </c>
      <c r="K144" s="521" t="s">
        <v>530</v>
      </c>
      <c r="L144" s="521" t="s">
        <v>530</v>
      </c>
      <c r="M144" s="521" t="s">
        <v>530</v>
      </c>
      <c r="N144" s="521" t="s">
        <v>531</v>
      </c>
      <c r="O144" s="521" t="s">
        <v>531</v>
      </c>
      <c r="P144" s="521" t="s">
        <v>531</v>
      </c>
      <c r="Q144" s="521" t="s">
        <v>530</v>
      </c>
      <c r="R144" s="521" t="s">
        <v>530</v>
      </c>
      <c r="S144" s="521" t="s">
        <v>530</v>
      </c>
      <c r="T144" s="521" t="s">
        <v>531</v>
      </c>
      <c r="U144" s="521" t="s">
        <v>531</v>
      </c>
      <c r="V144" s="521" t="s">
        <v>531</v>
      </c>
      <c r="W144" s="521" t="s">
        <v>531</v>
      </c>
      <c r="X144" s="521" t="s">
        <v>531</v>
      </c>
      <c r="Y144" s="521" t="s">
        <v>530</v>
      </c>
      <c r="Z144" s="521" t="s">
        <v>530</v>
      </c>
      <c r="AA144" s="521" t="s">
        <v>530</v>
      </c>
      <c r="AB144" s="521" t="s">
        <v>530</v>
      </c>
      <c r="AC144" s="521" t="s">
        <v>530</v>
      </c>
      <c r="AD144" s="521" t="s">
        <v>530</v>
      </c>
      <c r="AE144" s="521" t="s">
        <v>530</v>
      </c>
      <c r="AF144" s="521" t="s">
        <v>530</v>
      </c>
      <c r="AG144" s="521" t="s">
        <v>126</v>
      </c>
    </row>
    <row r="145" spans="2:34" ht="12.75">
      <c r="D145" s="262"/>
      <c r="E145" s="258" t="s">
        <v>273</v>
      </c>
      <c r="F145" s="262"/>
      <c r="G145" s="521" t="s">
        <v>530</v>
      </c>
      <c r="H145" s="521" t="s">
        <v>530</v>
      </c>
      <c r="I145" s="521" t="s">
        <v>530</v>
      </c>
      <c r="J145" s="521" t="s">
        <v>530</v>
      </c>
      <c r="K145" s="521" t="s">
        <v>530</v>
      </c>
      <c r="L145" s="521" t="s">
        <v>530</v>
      </c>
      <c r="M145" s="521" t="s">
        <v>530</v>
      </c>
      <c r="N145" s="521" t="s">
        <v>530</v>
      </c>
      <c r="O145" s="521" t="s">
        <v>530</v>
      </c>
      <c r="P145" s="521" t="s">
        <v>530</v>
      </c>
      <c r="Q145" s="521" t="s">
        <v>530</v>
      </c>
      <c r="R145" s="521" t="s">
        <v>530</v>
      </c>
      <c r="S145" s="521" t="s">
        <v>530</v>
      </c>
      <c r="T145" s="521" t="s">
        <v>530</v>
      </c>
      <c r="U145" s="521" t="s">
        <v>530</v>
      </c>
      <c r="V145" s="521" t="s">
        <v>530</v>
      </c>
      <c r="W145" s="521" t="s">
        <v>530</v>
      </c>
      <c r="X145" s="521" t="s">
        <v>530</v>
      </c>
      <c r="Y145" s="521" t="s">
        <v>530</v>
      </c>
      <c r="Z145" s="521" t="s">
        <v>530</v>
      </c>
      <c r="AA145" s="521" t="s">
        <v>530</v>
      </c>
      <c r="AB145" s="521" t="s">
        <v>530</v>
      </c>
      <c r="AC145" s="521" t="s">
        <v>530</v>
      </c>
      <c r="AD145" s="521" t="s">
        <v>530</v>
      </c>
      <c r="AE145" s="521" t="s">
        <v>530</v>
      </c>
      <c r="AF145" s="521" t="s">
        <v>530</v>
      </c>
      <c r="AG145" s="521" t="s">
        <v>530</v>
      </c>
    </row>
    <row r="146" spans="2:34" ht="12.75">
      <c r="D146" s="262"/>
      <c r="E146" s="261" t="s">
        <v>272</v>
      </c>
      <c r="F146" s="261"/>
      <c r="G146" s="521" t="s">
        <v>531</v>
      </c>
      <c r="H146" s="521" t="s">
        <v>531</v>
      </c>
      <c r="I146" s="521" t="s">
        <v>531</v>
      </c>
      <c r="J146" s="521" t="s">
        <v>531</v>
      </c>
      <c r="K146" s="521" t="s">
        <v>530</v>
      </c>
      <c r="L146" s="521" t="s">
        <v>530</v>
      </c>
      <c r="M146" s="521" t="s">
        <v>530</v>
      </c>
      <c r="N146" s="521" t="s">
        <v>531</v>
      </c>
      <c r="O146" s="521" t="s">
        <v>531</v>
      </c>
      <c r="P146" s="521" t="s">
        <v>531</v>
      </c>
      <c r="Q146" s="521" t="s">
        <v>530</v>
      </c>
      <c r="R146" s="521" t="s">
        <v>530</v>
      </c>
      <c r="S146" s="521" t="s">
        <v>530</v>
      </c>
      <c r="T146" s="521" t="s">
        <v>531</v>
      </c>
      <c r="U146" s="521" t="s">
        <v>531</v>
      </c>
      <c r="V146" s="521" t="s">
        <v>531</v>
      </c>
      <c r="W146" s="521" t="s">
        <v>531</v>
      </c>
      <c r="X146" s="521" t="s">
        <v>531</v>
      </c>
      <c r="Y146" s="521" t="s">
        <v>530</v>
      </c>
      <c r="Z146" s="521" t="s">
        <v>530</v>
      </c>
      <c r="AA146" s="521" t="s">
        <v>530</v>
      </c>
      <c r="AB146" s="521" t="s">
        <v>530</v>
      </c>
      <c r="AC146" s="521" t="s">
        <v>530</v>
      </c>
      <c r="AD146" s="521" t="s">
        <v>530</v>
      </c>
      <c r="AE146" s="521" t="s">
        <v>530</v>
      </c>
      <c r="AF146" s="521" t="s">
        <v>530</v>
      </c>
      <c r="AG146" s="521" t="s">
        <v>530</v>
      </c>
    </row>
    <row r="147" spans="2:34" ht="15" customHeight="1">
      <c r="D147" s="260" t="s">
        <v>271</v>
      </c>
      <c r="E147" s="258" t="s">
        <v>270</v>
      </c>
      <c r="F147" s="259"/>
      <c r="G147" s="521" t="s">
        <v>531</v>
      </c>
      <c r="H147" s="521" t="s">
        <v>531</v>
      </c>
      <c r="I147" s="521" t="s">
        <v>531</v>
      </c>
      <c r="J147" s="521" t="s">
        <v>531</v>
      </c>
      <c r="K147" s="521" t="s">
        <v>530</v>
      </c>
      <c r="L147" s="521" t="s">
        <v>530</v>
      </c>
      <c r="M147" s="521" t="s">
        <v>530</v>
      </c>
      <c r="N147" s="521" t="s">
        <v>531</v>
      </c>
      <c r="O147" s="521" t="s">
        <v>531</v>
      </c>
      <c r="P147" s="521" t="s">
        <v>531</v>
      </c>
      <c r="Q147" s="521" t="s">
        <v>530</v>
      </c>
      <c r="R147" s="521" t="s">
        <v>530</v>
      </c>
      <c r="S147" s="521" t="s">
        <v>530</v>
      </c>
      <c r="T147" s="521" t="s">
        <v>531</v>
      </c>
      <c r="U147" s="521" t="s">
        <v>531</v>
      </c>
      <c r="V147" s="521" t="s">
        <v>531</v>
      </c>
      <c r="W147" s="521" t="s">
        <v>531</v>
      </c>
      <c r="X147" s="521" t="s">
        <v>531</v>
      </c>
      <c r="Y147" s="521" t="s">
        <v>530</v>
      </c>
      <c r="Z147" s="521" t="s">
        <v>530</v>
      </c>
      <c r="AA147" s="521" t="s">
        <v>530</v>
      </c>
      <c r="AB147" s="521" t="s">
        <v>530</v>
      </c>
      <c r="AC147" s="521" t="s">
        <v>530</v>
      </c>
      <c r="AD147" s="521" t="s">
        <v>530</v>
      </c>
      <c r="AE147" s="521" t="s">
        <v>530</v>
      </c>
      <c r="AF147" s="521" t="s">
        <v>530</v>
      </c>
      <c r="AG147" s="521" t="s">
        <v>126</v>
      </c>
    </row>
    <row r="148" spans="2:34" ht="12.75">
      <c r="D148" s="257"/>
      <c r="E148" s="244" t="s">
        <v>269</v>
      </c>
      <c r="F148" s="256"/>
      <c r="G148" s="521" t="s">
        <v>531</v>
      </c>
      <c r="H148" s="521" t="s">
        <v>531</v>
      </c>
      <c r="I148" s="521" t="s">
        <v>531</v>
      </c>
      <c r="J148" s="521" t="s">
        <v>531</v>
      </c>
      <c r="K148" s="521" t="s">
        <v>531</v>
      </c>
      <c r="L148" s="521" t="s">
        <v>531</v>
      </c>
      <c r="M148" s="521" t="s">
        <v>531</v>
      </c>
      <c r="N148" s="521" t="s">
        <v>531</v>
      </c>
      <c r="O148" s="521" t="s">
        <v>531</v>
      </c>
      <c r="P148" s="521" t="s">
        <v>531</v>
      </c>
      <c r="Q148" s="521" t="s">
        <v>531</v>
      </c>
      <c r="R148" s="521" t="s">
        <v>531</v>
      </c>
      <c r="S148" s="521" t="s">
        <v>531</v>
      </c>
      <c r="T148" s="521" t="s">
        <v>531</v>
      </c>
      <c r="U148" s="521" t="s">
        <v>531</v>
      </c>
      <c r="V148" s="521" t="s">
        <v>531</v>
      </c>
      <c r="W148" s="521" t="s">
        <v>531</v>
      </c>
      <c r="X148" s="521" t="s">
        <v>531</v>
      </c>
      <c r="Y148" s="521" t="s">
        <v>531</v>
      </c>
      <c r="Z148" s="521" t="s">
        <v>531</v>
      </c>
      <c r="AA148" s="521" t="s">
        <v>531</v>
      </c>
      <c r="AB148" s="521" t="s">
        <v>531</v>
      </c>
      <c r="AC148" s="521" t="s">
        <v>531</v>
      </c>
      <c r="AD148" s="521" t="s">
        <v>531</v>
      </c>
      <c r="AE148" s="521" t="s">
        <v>531</v>
      </c>
      <c r="AF148" s="521" t="s">
        <v>531</v>
      </c>
      <c r="AG148" s="521" t="s">
        <v>531</v>
      </c>
    </row>
    <row r="149" spans="2:34" ht="12.75">
      <c r="D149" s="254" t="s">
        <v>268</v>
      </c>
      <c r="E149" s="246"/>
      <c r="F149" s="255"/>
      <c r="G149" s="521" t="s">
        <v>530</v>
      </c>
      <c r="H149" s="521" t="s">
        <v>530</v>
      </c>
      <c r="I149" s="521" t="s">
        <v>530</v>
      </c>
      <c r="J149" s="521" t="s">
        <v>530</v>
      </c>
      <c r="K149" s="521" t="s">
        <v>530</v>
      </c>
      <c r="L149" s="521" t="s">
        <v>530</v>
      </c>
      <c r="M149" s="521" t="s">
        <v>530</v>
      </c>
      <c r="N149" s="521" t="s">
        <v>530</v>
      </c>
      <c r="O149" s="521" t="s">
        <v>530</v>
      </c>
      <c r="P149" s="521" t="s">
        <v>530</v>
      </c>
      <c r="Q149" s="521" t="s">
        <v>530</v>
      </c>
      <c r="R149" s="521" t="s">
        <v>530</v>
      </c>
      <c r="S149" s="521" t="s">
        <v>530</v>
      </c>
      <c r="T149" s="521" t="s">
        <v>530</v>
      </c>
      <c r="U149" s="521" t="s">
        <v>530</v>
      </c>
      <c r="V149" s="521" t="s">
        <v>530</v>
      </c>
      <c r="W149" s="521" t="s">
        <v>530</v>
      </c>
      <c r="X149" s="521" t="s">
        <v>530</v>
      </c>
      <c r="Y149" s="521" t="s">
        <v>530</v>
      </c>
      <c r="Z149" s="521" t="s">
        <v>530</v>
      </c>
      <c r="AA149" s="521" t="s">
        <v>530</v>
      </c>
      <c r="AB149" s="521" t="s">
        <v>530</v>
      </c>
      <c r="AC149" s="521" t="s">
        <v>530</v>
      </c>
      <c r="AD149" s="521" t="s">
        <v>530</v>
      </c>
      <c r="AE149" s="521" t="s">
        <v>530</v>
      </c>
      <c r="AF149" s="521" t="s">
        <v>530</v>
      </c>
      <c r="AG149" s="521" t="s">
        <v>530</v>
      </c>
    </row>
    <row r="150" spans="2:34" ht="12.75"/>
    <row r="151" spans="2:34" ht="12.75"/>
    <row r="152" spans="2:34" ht="12.75"/>
    <row r="153" spans="2:34" ht="14.25">
      <c r="B153" s="33" t="s">
        <v>267</v>
      </c>
      <c r="C153" s="32">
        <f>C142+1</f>
        <v>93</v>
      </c>
      <c r="D153" s="32" t="s">
        <v>427</v>
      </c>
    </row>
    <row r="154" spans="2:34" ht="12.75">
      <c r="D154" s="253" t="s">
        <v>266</v>
      </c>
      <c r="E154" s="252"/>
      <c r="F154" s="250" t="s">
        <v>265</v>
      </c>
      <c r="G154" s="250">
        <v>1990</v>
      </c>
      <c r="H154" s="250">
        <f t="shared" ref="H154:AG154" si="17">G154+1</f>
        <v>1991</v>
      </c>
      <c r="I154" s="250">
        <f t="shared" si="17"/>
        <v>1992</v>
      </c>
      <c r="J154" s="250">
        <f t="shared" si="17"/>
        <v>1993</v>
      </c>
      <c r="K154" s="250">
        <f t="shared" si="17"/>
        <v>1994</v>
      </c>
      <c r="L154" s="250">
        <f t="shared" si="17"/>
        <v>1995</v>
      </c>
      <c r="M154" s="250">
        <f t="shared" si="17"/>
        <v>1996</v>
      </c>
      <c r="N154" s="250">
        <f t="shared" si="17"/>
        <v>1997</v>
      </c>
      <c r="O154" s="250">
        <f t="shared" si="17"/>
        <v>1998</v>
      </c>
      <c r="P154" s="250">
        <f t="shared" si="17"/>
        <v>1999</v>
      </c>
      <c r="Q154" s="250">
        <f t="shared" si="17"/>
        <v>2000</v>
      </c>
      <c r="R154" s="250">
        <f t="shared" si="17"/>
        <v>2001</v>
      </c>
      <c r="S154" s="250">
        <f t="shared" si="17"/>
        <v>2002</v>
      </c>
      <c r="T154" s="250">
        <f t="shared" si="17"/>
        <v>2003</v>
      </c>
      <c r="U154" s="250">
        <f t="shared" si="17"/>
        <v>2004</v>
      </c>
      <c r="V154" s="250">
        <f t="shared" si="17"/>
        <v>2005</v>
      </c>
      <c r="W154" s="250">
        <f t="shared" si="17"/>
        <v>2006</v>
      </c>
      <c r="X154" s="250">
        <f t="shared" si="17"/>
        <v>2007</v>
      </c>
      <c r="Y154" s="250">
        <f t="shared" si="17"/>
        <v>2008</v>
      </c>
      <c r="Z154" s="250">
        <f t="shared" si="17"/>
        <v>2009</v>
      </c>
      <c r="AA154" s="250">
        <f t="shared" si="17"/>
        <v>2010</v>
      </c>
      <c r="AB154" s="250">
        <f t="shared" si="17"/>
        <v>2011</v>
      </c>
      <c r="AC154" s="250">
        <f t="shared" si="17"/>
        <v>2012</v>
      </c>
      <c r="AD154" s="250">
        <f t="shared" si="17"/>
        <v>2013</v>
      </c>
      <c r="AE154" s="250">
        <f t="shared" si="17"/>
        <v>2014</v>
      </c>
      <c r="AF154" s="250">
        <f t="shared" si="17"/>
        <v>2015</v>
      </c>
      <c r="AG154" s="250">
        <f t="shared" si="17"/>
        <v>2016</v>
      </c>
      <c r="AH154" s="251" t="s">
        <v>264</v>
      </c>
    </row>
    <row r="155" spans="2:34" ht="12.75">
      <c r="D155" s="249" t="s">
        <v>263</v>
      </c>
      <c r="E155" s="248"/>
      <c r="F155" s="245" t="s">
        <v>259</v>
      </c>
      <c r="G155" s="522">
        <v>0.22900000000000001</v>
      </c>
      <c r="H155" s="522">
        <v>3.9260000000000002</v>
      </c>
      <c r="I155" s="522">
        <v>4.4560000000000004</v>
      </c>
      <c r="J155" s="522">
        <v>1.1659999999999999</v>
      </c>
      <c r="K155" s="522" t="s">
        <v>530</v>
      </c>
      <c r="L155" s="522" t="s">
        <v>530</v>
      </c>
      <c r="M155" s="522" t="s">
        <v>530</v>
      </c>
      <c r="N155" s="522" t="s">
        <v>530</v>
      </c>
      <c r="O155" s="522" t="s">
        <v>530</v>
      </c>
      <c r="P155" s="522" t="s">
        <v>530</v>
      </c>
      <c r="Q155" s="522" t="s">
        <v>530</v>
      </c>
      <c r="R155" s="522" t="s">
        <v>530</v>
      </c>
      <c r="S155" s="522" t="s">
        <v>530</v>
      </c>
      <c r="T155" s="522" t="s">
        <v>530</v>
      </c>
      <c r="U155" s="522" t="s">
        <v>530</v>
      </c>
      <c r="V155" s="522" t="s">
        <v>530</v>
      </c>
      <c r="W155" s="522" t="s">
        <v>530</v>
      </c>
      <c r="X155" s="522" t="s">
        <v>530</v>
      </c>
      <c r="Y155" s="522" t="s">
        <v>530</v>
      </c>
      <c r="Z155" s="522" t="s">
        <v>530</v>
      </c>
      <c r="AA155" s="522" t="s">
        <v>530</v>
      </c>
      <c r="AB155" s="522" t="s">
        <v>530</v>
      </c>
      <c r="AC155" s="522" t="s">
        <v>530</v>
      </c>
      <c r="AD155" s="522" t="s">
        <v>530</v>
      </c>
      <c r="AE155" s="522" t="s">
        <v>530</v>
      </c>
      <c r="AF155" s="522" t="s">
        <v>530</v>
      </c>
      <c r="AG155" s="522" t="s">
        <v>530</v>
      </c>
      <c r="AH155" s="244" t="s">
        <v>260</v>
      </c>
    </row>
    <row r="156" spans="2:34" ht="12.75">
      <c r="D156" s="249" t="s">
        <v>262</v>
      </c>
      <c r="E156" s="248"/>
      <c r="F156" s="245" t="s">
        <v>259</v>
      </c>
      <c r="G156" s="522" t="s">
        <v>530</v>
      </c>
      <c r="H156" s="522" t="s">
        <v>530</v>
      </c>
      <c r="I156" s="522" t="s">
        <v>530</v>
      </c>
      <c r="J156" s="522" t="s">
        <v>530</v>
      </c>
      <c r="K156" s="522" t="s">
        <v>530</v>
      </c>
      <c r="L156" s="522" t="s">
        <v>530</v>
      </c>
      <c r="M156" s="522" t="s">
        <v>530</v>
      </c>
      <c r="N156" s="522">
        <v>2.3690000000000002</v>
      </c>
      <c r="O156" s="522">
        <v>4.867</v>
      </c>
      <c r="P156" s="522">
        <v>2.7109999999999999</v>
      </c>
      <c r="Q156" s="522" t="s">
        <v>530</v>
      </c>
      <c r="R156" s="522" t="s">
        <v>530</v>
      </c>
      <c r="S156" s="522" t="s">
        <v>530</v>
      </c>
      <c r="T156" s="522" t="s">
        <v>530</v>
      </c>
      <c r="U156" s="522" t="s">
        <v>530</v>
      </c>
      <c r="V156" s="522" t="s">
        <v>530</v>
      </c>
      <c r="W156" s="522" t="s">
        <v>530</v>
      </c>
      <c r="X156" s="522" t="s">
        <v>530</v>
      </c>
      <c r="Y156" s="522" t="s">
        <v>530</v>
      </c>
      <c r="Z156" s="522" t="s">
        <v>530</v>
      </c>
      <c r="AA156" s="522" t="s">
        <v>530</v>
      </c>
      <c r="AB156" s="522" t="s">
        <v>530</v>
      </c>
      <c r="AC156" s="522" t="s">
        <v>530</v>
      </c>
      <c r="AD156" s="522" t="s">
        <v>530</v>
      </c>
      <c r="AE156" s="522" t="s">
        <v>530</v>
      </c>
      <c r="AF156" s="522" t="s">
        <v>530</v>
      </c>
      <c r="AG156" s="522" t="s">
        <v>530</v>
      </c>
      <c r="AH156" s="244" t="s">
        <v>260</v>
      </c>
    </row>
    <row r="157" spans="2:34" ht="12.75">
      <c r="D157" s="249" t="s">
        <v>261</v>
      </c>
      <c r="E157" s="248"/>
      <c r="F157" s="245" t="s">
        <v>259</v>
      </c>
      <c r="G157" s="522" t="s">
        <v>530</v>
      </c>
      <c r="H157" s="522" t="s">
        <v>530</v>
      </c>
      <c r="I157" s="522" t="s">
        <v>530</v>
      </c>
      <c r="J157" s="522" t="s">
        <v>530</v>
      </c>
      <c r="K157" s="522" t="s">
        <v>530</v>
      </c>
      <c r="L157" s="522" t="s">
        <v>530</v>
      </c>
      <c r="M157" s="522" t="s">
        <v>530</v>
      </c>
      <c r="N157" s="522" t="s">
        <v>530</v>
      </c>
      <c r="O157" s="522" t="s">
        <v>530</v>
      </c>
      <c r="P157" s="522" t="s">
        <v>530</v>
      </c>
      <c r="Q157" s="522" t="s">
        <v>530</v>
      </c>
      <c r="R157" s="522" t="s">
        <v>530</v>
      </c>
      <c r="S157" s="522" t="s">
        <v>530</v>
      </c>
      <c r="T157" s="522">
        <v>3.9769999999999999</v>
      </c>
      <c r="U157" s="522">
        <v>6.4279999999999999</v>
      </c>
      <c r="V157" s="522" t="s">
        <v>530</v>
      </c>
      <c r="W157" s="522" t="s">
        <v>530</v>
      </c>
      <c r="X157" s="522" t="s">
        <v>530</v>
      </c>
      <c r="Y157" s="522" t="s">
        <v>530</v>
      </c>
      <c r="Z157" s="522" t="s">
        <v>530</v>
      </c>
      <c r="AA157" s="522" t="s">
        <v>530</v>
      </c>
      <c r="AB157" s="522" t="s">
        <v>530</v>
      </c>
      <c r="AC157" s="522" t="s">
        <v>530</v>
      </c>
      <c r="AD157" s="522" t="s">
        <v>530</v>
      </c>
      <c r="AE157" s="522" t="s">
        <v>530</v>
      </c>
      <c r="AF157" s="522" t="s">
        <v>530</v>
      </c>
      <c r="AG157" s="522" t="s">
        <v>530</v>
      </c>
      <c r="AH157" s="244" t="s">
        <v>260</v>
      </c>
    </row>
    <row r="158" spans="2:34" ht="12.75">
      <c r="D158" s="515" t="s">
        <v>503</v>
      </c>
      <c r="E158" s="248"/>
      <c r="F158" s="245" t="s">
        <v>259</v>
      </c>
      <c r="G158" s="522" t="s">
        <v>530</v>
      </c>
      <c r="H158" s="522" t="s">
        <v>530</v>
      </c>
      <c r="I158" s="522" t="s">
        <v>530</v>
      </c>
      <c r="J158" s="522" t="s">
        <v>530</v>
      </c>
      <c r="K158" s="522" t="s">
        <v>530</v>
      </c>
      <c r="L158" s="522" t="s">
        <v>530</v>
      </c>
      <c r="M158" s="522" t="s">
        <v>530</v>
      </c>
      <c r="N158" s="522" t="s">
        <v>530</v>
      </c>
      <c r="O158" s="522" t="s">
        <v>530</v>
      </c>
      <c r="P158" s="522" t="s">
        <v>530</v>
      </c>
      <c r="Q158" s="522" t="s">
        <v>530</v>
      </c>
      <c r="R158" s="522" t="s">
        <v>530</v>
      </c>
      <c r="S158" s="522" t="s">
        <v>530</v>
      </c>
      <c r="T158" s="522" t="s">
        <v>530</v>
      </c>
      <c r="U158" s="522">
        <v>3.5700000000000003E-2</v>
      </c>
      <c r="V158" s="522">
        <v>0.1212</v>
      </c>
      <c r="W158" s="522">
        <v>0.35620000000000002</v>
      </c>
      <c r="X158" s="522">
        <v>0.371</v>
      </c>
      <c r="Y158" s="522" t="s">
        <v>530</v>
      </c>
      <c r="Z158" s="522" t="s">
        <v>530</v>
      </c>
      <c r="AA158" s="522" t="s">
        <v>530</v>
      </c>
      <c r="AB158" s="522" t="s">
        <v>530</v>
      </c>
      <c r="AC158" s="522" t="s">
        <v>530</v>
      </c>
      <c r="AD158" s="522" t="s">
        <v>530</v>
      </c>
      <c r="AE158" s="522" t="s">
        <v>530</v>
      </c>
      <c r="AF158" s="522" t="s">
        <v>530</v>
      </c>
      <c r="AG158" s="522" t="s">
        <v>530</v>
      </c>
      <c r="AH158" s="244" t="s">
        <v>258</v>
      </c>
    </row>
    <row r="159" spans="2:34" ht="12.95" customHeight="1">
      <c r="D159" s="249" t="s">
        <v>502</v>
      </c>
      <c r="E159" s="248"/>
      <c r="F159" s="245" t="s">
        <v>63</v>
      </c>
      <c r="G159" s="522" t="s">
        <v>530</v>
      </c>
      <c r="H159" s="522" t="s">
        <v>530</v>
      </c>
      <c r="I159" s="522" t="s">
        <v>530</v>
      </c>
      <c r="J159" s="522" t="s">
        <v>530</v>
      </c>
      <c r="K159" s="522" t="s">
        <v>530</v>
      </c>
      <c r="L159" s="522" t="s">
        <v>530</v>
      </c>
      <c r="M159" s="522" t="s">
        <v>530</v>
      </c>
      <c r="N159" s="522" t="s">
        <v>530</v>
      </c>
      <c r="O159" s="522" t="s">
        <v>530</v>
      </c>
      <c r="P159" s="522" t="s">
        <v>530</v>
      </c>
      <c r="Q159" s="522" t="s">
        <v>530</v>
      </c>
      <c r="R159" s="522" t="s">
        <v>530</v>
      </c>
      <c r="S159" s="522" t="s">
        <v>530</v>
      </c>
      <c r="T159" s="522" t="s">
        <v>530</v>
      </c>
      <c r="U159" s="522" t="s">
        <v>530</v>
      </c>
      <c r="V159" s="522" t="s">
        <v>530</v>
      </c>
      <c r="W159" s="522" t="s">
        <v>530</v>
      </c>
      <c r="X159" s="522" t="s">
        <v>530</v>
      </c>
      <c r="Y159" s="522" t="s">
        <v>530</v>
      </c>
      <c r="Z159" s="522" t="s">
        <v>530</v>
      </c>
      <c r="AA159" s="522" t="s">
        <v>530</v>
      </c>
      <c r="AB159" s="522" t="s">
        <v>530</v>
      </c>
      <c r="AC159" s="522" t="s">
        <v>530</v>
      </c>
      <c r="AD159" s="522" t="s">
        <v>530</v>
      </c>
      <c r="AE159" s="522" t="s">
        <v>530</v>
      </c>
      <c r="AF159" s="522" t="s">
        <v>530</v>
      </c>
      <c r="AG159" s="522">
        <v>29.222000000000001</v>
      </c>
      <c r="AH159" s="244" t="s">
        <v>258</v>
      </c>
    </row>
    <row r="160" spans="2:34" ht="12.95" customHeight="1">
      <c r="K160" s="374"/>
      <c r="L160" s="296"/>
      <c r="M160" s="296"/>
      <c r="N160" s="296"/>
      <c r="O160" s="296"/>
      <c r="P160" s="296"/>
      <c r="Q160" s="374"/>
      <c r="R160" s="296"/>
      <c r="S160" s="296"/>
      <c r="T160" s="296"/>
      <c r="U160" s="296"/>
      <c r="V160" s="296"/>
      <c r="W160" s="296"/>
      <c r="X160" s="296"/>
      <c r="Y160" s="374"/>
      <c r="Z160" s="296"/>
      <c r="AA160" s="296"/>
      <c r="AB160" s="296"/>
      <c r="AC160" s="296"/>
      <c r="AD160" s="296"/>
      <c r="AE160" s="296"/>
    </row>
  </sheetData>
  <mergeCells count="5">
    <mergeCell ref="D40:E40"/>
    <mergeCell ref="D42:E42"/>
    <mergeCell ref="D41:E41"/>
    <mergeCell ref="D78:E78"/>
    <mergeCell ref="D77:E77"/>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J80"/>
  <sheetViews>
    <sheetView showGridLines="0" zoomScaleNormal="100" workbookViewId="0">
      <pane xSplit="7" topLeftCell="H1" activePane="topRight" state="frozen"/>
      <selection pane="topRight" activeCell="L23" sqref="L23"/>
    </sheetView>
  </sheetViews>
  <sheetFormatPr defaultColWidth="10" defaultRowHeight="12.95" customHeight="1"/>
  <cols>
    <col min="1" max="3" width="3.5703125" style="29" customWidth="1"/>
    <col min="4" max="4" width="5.5703125" style="29" customWidth="1"/>
    <col min="5" max="5" width="18.7109375" style="29" customWidth="1"/>
    <col min="6" max="6" width="22" style="29" customWidth="1"/>
    <col min="7" max="7" width="12.28515625" style="29" customWidth="1"/>
    <col min="8" max="34" width="9.5703125" style="29" customWidth="1"/>
    <col min="35" max="16384" width="10" style="29"/>
  </cols>
  <sheetData>
    <row r="1" spans="1:36" ht="12.75"/>
    <row r="2" spans="1:36" ht="15" customHeight="1">
      <c r="D2" s="33" t="s">
        <v>626</v>
      </c>
      <c r="E2" s="32" t="s">
        <v>377</v>
      </c>
    </row>
    <row r="3" spans="1:36" ht="18" customHeight="1">
      <c r="D3" s="31" t="s">
        <v>111</v>
      </c>
      <c r="E3" s="718" t="s">
        <v>110</v>
      </c>
      <c r="F3" s="719"/>
      <c r="G3" s="31" t="s">
        <v>109</v>
      </c>
      <c r="H3" s="30">
        <v>1990</v>
      </c>
      <c r="I3" s="30">
        <f t="shared" ref="I3:AH3" si="0">H3+1</f>
        <v>1991</v>
      </c>
      <c r="J3" s="30">
        <f t="shared" si="0"/>
        <v>1992</v>
      </c>
      <c r="K3" s="30">
        <f t="shared" si="0"/>
        <v>1993</v>
      </c>
      <c r="L3" s="30">
        <f t="shared" si="0"/>
        <v>1994</v>
      </c>
      <c r="M3" s="30">
        <f t="shared" si="0"/>
        <v>1995</v>
      </c>
      <c r="N3" s="30">
        <f t="shared" si="0"/>
        <v>1996</v>
      </c>
      <c r="O3" s="30">
        <f t="shared" si="0"/>
        <v>1997</v>
      </c>
      <c r="P3" s="30">
        <f t="shared" si="0"/>
        <v>1998</v>
      </c>
      <c r="Q3" s="30">
        <f t="shared" si="0"/>
        <v>1999</v>
      </c>
      <c r="R3" s="30">
        <f t="shared" si="0"/>
        <v>2000</v>
      </c>
      <c r="S3" s="30">
        <f t="shared" si="0"/>
        <v>2001</v>
      </c>
      <c r="T3" s="30">
        <f t="shared" si="0"/>
        <v>2002</v>
      </c>
      <c r="U3" s="30">
        <f t="shared" si="0"/>
        <v>2003</v>
      </c>
      <c r="V3" s="30">
        <f t="shared" si="0"/>
        <v>2004</v>
      </c>
      <c r="W3" s="30">
        <f t="shared" si="0"/>
        <v>2005</v>
      </c>
      <c r="X3" s="30">
        <f t="shared" si="0"/>
        <v>2006</v>
      </c>
      <c r="Y3" s="30">
        <f t="shared" si="0"/>
        <v>2007</v>
      </c>
      <c r="Z3" s="30">
        <f t="shared" si="0"/>
        <v>2008</v>
      </c>
      <c r="AA3" s="30">
        <f t="shared" si="0"/>
        <v>2009</v>
      </c>
      <c r="AB3" s="30">
        <f t="shared" si="0"/>
        <v>2010</v>
      </c>
      <c r="AC3" s="30">
        <f t="shared" si="0"/>
        <v>2011</v>
      </c>
      <c r="AD3" s="30">
        <f t="shared" si="0"/>
        <v>2012</v>
      </c>
      <c r="AE3" s="30">
        <f t="shared" si="0"/>
        <v>2013</v>
      </c>
      <c r="AF3" s="30">
        <f t="shared" si="0"/>
        <v>2014</v>
      </c>
      <c r="AG3" s="30">
        <f t="shared" si="0"/>
        <v>2015</v>
      </c>
      <c r="AH3" s="30">
        <f t="shared" si="0"/>
        <v>2016</v>
      </c>
    </row>
    <row r="4" spans="1:36" ht="15.75" customHeight="1">
      <c r="A4" s="29" t="s">
        <v>107</v>
      </c>
      <c r="D4" s="720" t="s">
        <v>108</v>
      </c>
      <c r="E4" s="723" t="s">
        <v>97</v>
      </c>
      <c r="F4" s="381" t="s">
        <v>96</v>
      </c>
      <c r="G4" s="382" t="s">
        <v>105</v>
      </c>
      <c r="H4" s="471">
        <v>300534.02439153538</v>
      </c>
      <c r="I4" s="471">
        <v>303592.05566366913</v>
      </c>
      <c r="J4" s="471">
        <v>311104.2285272638</v>
      </c>
      <c r="K4" s="471">
        <v>293195.15860195848</v>
      </c>
      <c r="L4" s="471">
        <v>330774.29294227908</v>
      </c>
      <c r="M4" s="471">
        <v>319488.69571120723</v>
      </c>
      <c r="N4" s="471">
        <v>321438.56653646921</v>
      </c>
      <c r="O4" s="471">
        <v>314947.69231444184</v>
      </c>
      <c r="P4" s="471">
        <v>305558.40481018717</v>
      </c>
      <c r="Q4" s="471">
        <v>325615.2747015708</v>
      </c>
      <c r="R4" s="471">
        <v>334660.17613338184</v>
      </c>
      <c r="S4" s="471">
        <v>327530.95087016292</v>
      </c>
      <c r="T4" s="471">
        <v>354499.19066404755</v>
      </c>
      <c r="U4" s="471">
        <v>371821.03206466191</v>
      </c>
      <c r="V4" s="471">
        <v>365946.19977285009</v>
      </c>
      <c r="W4" s="471">
        <v>380866.3228684598</v>
      </c>
      <c r="X4" s="471">
        <v>371090.16582623334</v>
      </c>
      <c r="Y4" s="471">
        <v>422802.85683121951</v>
      </c>
      <c r="Z4" s="471">
        <v>394713.22318704799</v>
      </c>
      <c r="AA4" s="471">
        <v>355593.36402567232</v>
      </c>
      <c r="AB4" s="471">
        <v>377917.55338121916</v>
      </c>
      <c r="AC4" s="471">
        <v>438207.9064675073</v>
      </c>
      <c r="AD4" s="471">
        <v>484028.22974343546</v>
      </c>
      <c r="AE4" s="471">
        <v>491568.18819610111</v>
      </c>
      <c r="AF4" s="471">
        <v>465235.98367733101</v>
      </c>
      <c r="AG4" s="471">
        <v>439861.0466152142</v>
      </c>
      <c r="AH4" s="471">
        <v>474433.03377124621</v>
      </c>
      <c r="AJ4" s="512"/>
    </row>
    <row r="5" spans="1:36" ht="15.95" customHeight="1">
      <c r="A5" s="29" t="s">
        <v>107</v>
      </c>
      <c r="D5" s="721"/>
      <c r="E5" s="724"/>
      <c r="F5" s="383" t="s">
        <v>95</v>
      </c>
      <c r="G5" s="382" t="s">
        <v>105</v>
      </c>
      <c r="H5" s="471">
        <v>36859.852852793178</v>
      </c>
      <c r="I5" s="471">
        <v>37609.301975443428</v>
      </c>
      <c r="J5" s="471">
        <v>38307.975699866955</v>
      </c>
      <c r="K5" s="471">
        <v>40745.24645965713</v>
      </c>
      <c r="L5" s="471">
        <v>40891.418749935321</v>
      </c>
      <c r="M5" s="471">
        <v>41630.22409290605</v>
      </c>
      <c r="N5" s="471">
        <v>43403.746930670182</v>
      </c>
      <c r="O5" s="471">
        <v>46714.419910280594</v>
      </c>
      <c r="P5" s="471">
        <v>45977.153368003739</v>
      </c>
      <c r="Q5" s="471">
        <v>46767.394032863158</v>
      </c>
      <c r="R5" s="471">
        <v>47087.316550117815</v>
      </c>
      <c r="S5" s="471">
        <v>45823.109609142062</v>
      </c>
      <c r="T5" s="471">
        <v>45502.476937783511</v>
      </c>
      <c r="U5" s="471">
        <v>47915.018689429402</v>
      </c>
      <c r="V5" s="471">
        <v>49582.455006640295</v>
      </c>
      <c r="W5" s="471">
        <v>50861.157153231856</v>
      </c>
      <c r="X5" s="471">
        <v>50707.247403415844</v>
      </c>
      <c r="Y5" s="471">
        <v>49796.24039689346</v>
      </c>
      <c r="Z5" s="471">
        <v>47854.387149537404</v>
      </c>
      <c r="AA5" s="471">
        <v>47524.699299460393</v>
      </c>
      <c r="AB5" s="471">
        <v>48595.693733551947</v>
      </c>
      <c r="AC5" s="471">
        <v>45322.658466861423</v>
      </c>
      <c r="AD5" s="471">
        <v>44145.128944948781</v>
      </c>
      <c r="AE5" s="471">
        <v>42746.304294169197</v>
      </c>
      <c r="AF5" s="471">
        <v>40782.268159083826</v>
      </c>
      <c r="AG5" s="471">
        <v>41258.449796886212</v>
      </c>
      <c r="AH5" s="471">
        <v>37352.681632632331</v>
      </c>
    </row>
    <row r="6" spans="1:36" ht="30" customHeight="1">
      <c r="A6" s="29" t="s">
        <v>107</v>
      </c>
      <c r="D6" s="721"/>
      <c r="E6" s="724"/>
      <c r="F6" s="383" t="s">
        <v>94</v>
      </c>
      <c r="G6" s="382" t="s">
        <v>105</v>
      </c>
      <c r="H6" s="471">
        <v>29167.395413163988</v>
      </c>
      <c r="I6" s="471">
        <v>27244.682429315246</v>
      </c>
      <c r="J6" s="471">
        <v>24705.684494946025</v>
      </c>
      <c r="K6" s="471">
        <v>24542.012783102022</v>
      </c>
      <c r="L6" s="471">
        <v>20980.8591427508</v>
      </c>
      <c r="M6" s="471">
        <v>20319.588886032961</v>
      </c>
      <c r="N6" s="471">
        <v>19532.996672349127</v>
      </c>
      <c r="O6" s="471">
        <v>18577.082776335126</v>
      </c>
      <c r="P6" s="471">
        <v>16717.517411574376</v>
      </c>
      <c r="Q6" s="471">
        <v>17846.209372153629</v>
      </c>
      <c r="R6" s="471">
        <v>18322.154175315492</v>
      </c>
      <c r="S6" s="471">
        <v>17772.86155603336</v>
      </c>
      <c r="T6" s="471">
        <v>17919.270561022004</v>
      </c>
      <c r="U6" s="471">
        <v>17081.309638520095</v>
      </c>
      <c r="V6" s="471">
        <v>17400.761145345015</v>
      </c>
      <c r="W6" s="471">
        <v>19925.34515728015</v>
      </c>
      <c r="X6" s="471">
        <v>20743.332727627701</v>
      </c>
      <c r="Y6" s="471">
        <v>21470.262119052368</v>
      </c>
      <c r="Z6" s="471">
        <v>21253.715009604002</v>
      </c>
      <c r="AA6" s="471">
        <v>21137.023684527558</v>
      </c>
      <c r="AB6" s="471">
        <v>21920.228864099234</v>
      </c>
      <c r="AC6" s="471">
        <v>21335.048439503258</v>
      </c>
      <c r="AD6" s="471">
        <v>21772.757573422889</v>
      </c>
      <c r="AE6" s="471">
        <v>18451.901413614134</v>
      </c>
      <c r="AF6" s="471">
        <v>18116.920934566868</v>
      </c>
      <c r="AG6" s="471">
        <v>17011.2805053784</v>
      </c>
      <c r="AH6" s="471">
        <v>17749.436003861483</v>
      </c>
    </row>
    <row r="7" spans="1:36" ht="15.95" customHeight="1">
      <c r="A7" s="29" t="s">
        <v>107</v>
      </c>
      <c r="D7" s="721"/>
      <c r="E7" s="723" t="s">
        <v>93</v>
      </c>
      <c r="F7" s="383" t="s">
        <v>92</v>
      </c>
      <c r="G7" s="382" t="s">
        <v>105</v>
      </c>
      <c r="H7" s="471">
        <v>150675.90534717534</v>
      </c>
      <c r="I7" s="471">
        <v>146208.16237095604</v>
      </c>
      <c r="J7" s="471">
        <v>139432.93001480273</v>
      </c>
      <c r="K7" s="471">
        <v>139298.87574366288</v>
      </c>
      <c r="L7" s="471">
        <v>141536.31882724763</v>
      </c>
      <c r="M7" s="471">
        <v>143072.41386689391</v>
      </c>
      <c r="N7" s="471">
        <v>145598.20522687325</v>
      </c>
      <c r="O7" s="471">
        <v>148024.90282138871</v>
      </c>
      <c r="P7" s="471">
        <v>140157.92815223773</v>
      </c>
      <c r="Q7" s="471">
        <v>144247.14370977311</v>
      </c>
      <c r="R7" s="471">
        <v>152088.03020366954</v>
      </c>
      <c r="S7" s="471">
        <v>149516.37014860078</v>
      </c>
      <c r="T7" s="471">
        <v>155344.68504910692</v>
      </c>
      <c r="U7" s="471">
        <v>156807.29921825632</v>
      </c>
      <c r="V7" s="471">
        <v>157567.92309014927</v>
      </c>
      <c r="W7" s="471">
        <v>154130.14507549332</v>
      </c>
      <c r="X7" s="471">
        <v>156102.91902860915</v>
      </c>
      <c r="Y7" s="471">
        <v>160310.01974096592</v>
      </c>
      <c r="Z7" s="471">
        <v>144734.86647662174</v>
      </c>
      <c r="AA7" s="471">
        <v>135590.84169214423</v>
      </c>
      <c r="AB7" s="471">
        <v>153112.92787630338</v>
      </c>
      <c r="AC7" s="471">
        <v>148830.60599787332</v>
      </c>
      <c r="AD7" s="471">
        <v>151239.50940970107</v>
      </c>
      <c r="AE7" s="471">
        <v>157620.96356047885</v>
      </c>
      <c r="AF7" s="471">
        <v>155161.75667026025</v>
      </c>
      <c r="AG7" s="471">
        <v>148932.32015876725</v>
      </c>
      <c r="AH7" s="471">
        <v>142733.46166638151</v>
      </c>
      <c r="AJ7" s="512"/>
    </row>
    <row r="8" spans="1:36" ht="15.95" customHeight="1">
      <c r="D8" s="721"/>
      <c r="E8" s="724"/>
      <c r="F8" s="384" t="s">
        <v>91</v>
      </c>
      <c r="G8" s="382" t="s">
        <v>105</v>
      </c>
      <c r="H8" s="471">
        <v>8601.6390493724466</v>
      </c>
      <c r="I8" s="471">
        <v>8436.9503628051352</v>
      </c>
      <c r="J8" s="471">
        <v>8414.230693559879</v>
      </c>
      <c r="K8" s="471">
        <v>8017.3525638517121</v>
      </c>
      <c r="L8" s="471">
        <v>7795.8112720114495</v>
      </c>
      <c r="M8" s="471">
        <v>7408.5411148297108</v>
      </c>
      <c r="N8" s="471">
        <v>6635.1060883953724</v>
      </c>
      <c r="O8" s="471">
        <v>6905.038604982371</v>
      </c>
      <c r="P8" s="471">
        <v>6710.4416100663293</v>
      </c>
      <c r="Q8" s="471">
        <v>6614.4854101541105</v>
      </c>
      <c r="R8" s="471">
        <v>6327.5664757731111</v>
      </c>
      <c r="S8" s="471">
        <v>6359.7791596335992</v>
      </c>
      <c r="T8" s="471">
        <v>6277.8695023838609</v>
      </c>
      <c r="U8" s="471">
        <v>6290.6967917282</v>
      </c>
      <c r="V8" s="471">
        <v>6173.2831856104303</v>
      </c>
      <c r="W8" s="471">
        <v>5695.030065671046</v>
      </c>
      <c r="X8" s="471">
        <v>5634.9377354091894</v>
      </c>
      <c r="Y8" s="471">
        <v>5033.6240481780624</v>
      </c>
      <c r="Z8" s="471">
        <v>4785.6052820058476</v>
      </c>
      <c r="AA8" s="471">
        <v>4045.1071448283101</v>
      </c>
      <c r="AB8" s="471">
        <v>3976.7256743603634</v>
      </c>
      <c r="AC8" s="471">
        <v>3850.2196189436281</v>
      </c>
      <c r="AD8" s="471">
        <v>4017.5121719335639</v>
      </c>
      <c r="AE8" s="471">
        <v>3837.7601982047745</v>
      </c>
      <c r="AF8" s="471">
        <v>3733.8637981489574</v>
      </c>
      <c r="AG8" s="471">
        <v>3342.7809692985502</v>
      </c>
      <c r="AH8" s="471">
        <v>3615.3903180207649</v>
      </c>
    </row>
    <row r="9" spans="1:36" ht="15.95" customHeight="1">
      <c r="D9" s="721"/>
      <c r="E9" s="724"/>
      <c r="F9" s="384" t="s">
        <v>90</v>
      </c>
      <c r="G9" s="382" t="s">
        <v>105</v>
      </c>
      <c r="H9" s="471">
        <v>58083.653052124973</v>
      </c>
      <c r="I9" s="471">
        <v>59129.820327158333</v>
      </c>
      <c r="J9" s="471">
        <v>59383.431194786936</v>
      </c>
      <c r="K9" s="471">
        <v>60073.538957418044</v>
      </c>
      <c r="L9" s="471">
        <v>62923.935287703374</v>
      </c>
      <c r="M9" s="471">
        <v>64226.423631906713</v>
      </c>
      <c r="N9" s="471">
        <v>66392.117389060717</v>
      </c>
      <c r="O9" s="471">
        <v>64992.216452878012</v>
      </c>
      <c r="P9" s="471">
        <v>55298.794961806219</v>
      </c>
      <c r="Q9" s="471">
        <v>55509.325643022356</v>
      </c>
      <c r="R9" s="471">
        <v>58992.563038438922</v>
      </c>
      <c r="S9" s="471">
        <v>56948.398117226767</v>
      </c>
      <c r="T9" s="471">
        <v>56844.298500290286</v>
      </c>
      <c r="U9" s="471">
        <v>54924.237295187057</v>
      </c>
      <c r="V9" s="471">
        <v>55576.713095509527</v>
      </c>
      <c r="W9" s="471">
        <v>54443.050338601133</v>
      </c>
      <c r="X9" s="471">
        <v>53308.050450162351</v>
      </c>
      <c r="Y9" s="471">
        <v>53696.43553234193</v>
      </c>
      <c r="Z9" s="471">
        <v>49768.629388544054</v>
      </c>
      <c r="AA9" s="471">
        <v>48912.899268223613</v>
      </c>
      <c r="AB9" s="471">
        <v>49137.980192647759</v>
      </c>
      <c r="AC9" s="471">
        <v>48427.634571872724</v>
      </c>
      <c r="AD9" s="471">
        <v>46059.089721529679</v>
      </c>
      <c r="AE9" s="471">
        <v>48583.0459332674</v>
      </c>
      <c r="AF9" s="471">
        <v>47051.016398071952</v>
      </c>
      <c r="AG9" s="471">
        <v>46347.078862570226</v>
      </c>
      <c r="AH9" s="471">
        <v>42655.744720786322</v>
      </c>
    </row>
    <row r="10" spans="1:36" ht="15.95" customHeight="1">
      <c r="D10" s="721"/>
      <c r="E10" s="724"/>
      <c r="F10" s="384" t="s">
        <v>106</v>
      </c>
      <c r="G10" s="382" t="s">
        <v>105</v>
      </c>
      <c r="H10" s="471">
        <v>27081.330890165671</v>
      </c>
      <c r="I10" s="471">
        <v>27483.622991718985</v>
      </c>
      <c r="J10" s="471">
        <v>27362.513973764537</v>
      </c>
      <c r="K10" s="471">
        <v>28227.15715628328</v>
      </c>
      <c r="L10" s="471">
        <v>29465.433279763391</v>
      </c>
      <c r="M10" s="471">
        <v>31396.942338209283</v>
      </c>
      <c r="N10" s="471">
        <v>31362.660916600751</v>
      </c>
      <c r="O10" s="471">
        <v>31275.928783908908</v>
      </c>
      <c r="P10" s="471">
        <v>30415.062704971609</v>
      </c>
      <c r="Q10" s="471">
        <v>30893.096264522821</v>
      </c>
      <c r="R10" s="471">
        <v>31652.594528004778</v>
      </c>
      <c r="S10" s="471">
        <v>31240.698391099519</v>
      </c>
      <c r="T10" s="471">
        <v>30942.296988303653</v>
      </c>
      <c r="U10" s="471">
        <v>30552.985932947478</v>
      </c>
      <c r="V10" s="471">
        <v>30823.527613684611</v>
      </c>
      <c r="W10" s="471">
        <v>29701.125906005938</v>
      </c>
      <c r="X10" s="471">
        <v>28092.765807888514</v>
      </c>
      <c r="Y10" s="471">
        <v>26850.401079815518</v>
      </c>
      <c r="Z10" s="471">
        <v>24982.132207767721</v>
      </c>
      <c r="AA10" s="471">
        <v>23391.467099731573</v>
      </c>
      <c r="AB10" s="471">
        <v>22555.584279205257</v>
      </c>
      <c r="AC10" s="471">
        <v>23224.134525125781</v>
      </c>
      <c r="AD10" s="471">
        <v>23723.065166964265</v>
      </c>
      <c r="AE10" s="471">
        <v>23845.792691018414</v>
      </c>
      <c r="AF10" s="471">
        <v>22911.195165353518</v>
      </c>
      <c r="AG10" s="471">
        <v>23313.844041384516</v>
      </c>
      <c r="AH10" s="471">
        <v>20857.275112060765</v>
      </c>
    </row>
    <row r="11" spans="1:36" ht="15.95" customHeight="1">
      <c r="D11" s="721"/>
      <c r="E11" s="724"/>
      <c r="F11" s="384" t="s">
        <v>88</v>
      </c>
      <c r="G11" s="382" t="s">
        <v>105</v>
      </c>
      <c r="H11" s="471">
        <v>7680.3889177857127</v>
      </c>
      <c r="I11" s="471">
        <v>8106.581798800732</v>
      </c>
      <c r="J11" s="471">
        <v>8591.8871715580572</v>
      </c>
      <c r="K11" s="471">
        <v>9076.3370949616983</v>
      </c>
      <c r="L11" s="471">
        <v>9289.0536322377739</v>
      </c>
      <c r="M11" s="471">
        <v>10109.726331419501</v>
      </c>
      <c r="N11" s="471">
        <v>9911.6982574324866</v>
      </c>
      <c r="O11" s="471">
        <v>10335.173044438683</v>
      </c>
      <c r="P11" s="471">
        <v>11078.480985275693</v>
      </c>
      <c r="Q11" s="471">
        <v>11561.052250613226</v>
      </c>
      <c r="R11" s="471">
        <v>11496.374521510879</v>
      </c>
      <c r="S11" s="471">
        <v>11940.886053669539</v>
      </c>
      <c r="T11" s="471">
        <v>12364.90892558614</v>
      </c>
      <c r="U11" s="471">
        <v>12030.010771620982</v>
      </c>
      <c r="V11" s="471">
        <v>12438.581049725188</v>
      </c>
      <c r="W11" s="471">
        <v>12185.687232257884</v>
      </c>
      <c r="X11" s="471">
        <v>11877.150324002032</v>
      </c>
      <c r="Y11" s="471">
        <v>10846.702856609514</v>
      </c>
      <c r="Z11" s="471">
        <v>10042.085952491057</v>
      </c>
      <c r="AA11" s="471">
        <v>9835.2189913648381</v>
      </c>
      <c r="AB11" s="471">
        <v>9852.6598642020999</v>
      </c>
      <c r="AC11" s="471">
        <v>10819.595991061775</v>
      </c>
      <c r="AD11" s="471">
        <v>10609.84395352562</v>
      </c>
      <c r="AE11" s="471">
        <v>10265.278115482612</v>
      </c>
      <c r="AF11" s="471">
        <v>10056.262241663779</v>
      </c>
      <c r="AG11" s="471">
        <v>9057.4186201860157</v>
      </c>
      <c r="AH11" s="471">
        <v>9175.0022741296398</v>
      </c>
    </row>
    <row r="12" spans="1:36" ht="15.95" customHeight="1">
      <c r="D12" s="721"/>
      <c r="E12" s="724"/>
      <c r="F12" s="384" t="s">
        <v>87</v>
      </c>
      <c r="G12" s="382" t="s">
        <v>105</v>
      </c>
      <c r="H12" s="472">
        <v>43866.961436247191</v>
      </c>
      <c r="I12" s="472">
        <v>44426.537040530558</v>
      </c>
      <c r="J12" s="472">
        <v>44838.22905127774</v>
      </c>
      <c r="K12" s="472">
        <v>45366.720100230654</v>
      </c>
      <c r="L12" s="472">
        <v>46080.751232652263</v>
      </c>
      <c r="M12" s="472">
        <v>46485.964014937221</v>
      </c>
      <c r="N12" s="472">
        <v>46284.395560469595</v>
      </c>
      <c r="O12" s="472">
        <v>45405.498437131384</v>
      </c>
      <c r="P12" s="472">
        <v>40583.974442880084</v>
      </c>
      <c r="Q12" s="472">
        <v>40263.342968878802</v>
      </c>
      <c r="R12" s="472">
        <v>40151.122696228034</v>
      </c>
      <c r="S12" s="472">
        <v>38995.160143760259</v>
      </c>
      <c r="T12" s="472">
        <v>38566.530348975582</v>
      </c>
      <c r="U12" s="472">
        <v>38498.093820797134</v>
      </c>
      <c r="V12" s="472">
        <v>36539.951058451654</v>
      </c>
      <c r="W12" s="472">
        <v>35474.935681910494</v>
      </c>
      <c r="X12" s="472">
        <v>35593.92479136552</v>
      </c>
      <c r="Y12" s="472">
        <v>34506.795962232893</v>
      </c>
      <c r="Z12" s="472">
        <v>32824.69852100456</v>
      </c>
      <c r="AA12" s="472">
        <v>29246.559837416589</v>
      </c>
      <c r="AB12" s="472">
        <v>28735.47885562888</v>
      </c>
      <c r="AC12" s="472">
        <v>28643.153210568886</v>
      </c>
      <c r="AD12" s="472">
        <v>28916.500076732267</v>
      </c>
      <c r="AE12" s="472">
        <v>29906.21194868215</v>
      </c>
      <c r="AF12" s="472">
        <v>29119.238956261965</v>
      </c>
      <c r="AG12" s="472">
        <v>28203.029105687187</v>
      </c>
      <c r="AH12" s="472">
        <v>27399.57963507672</v>
      </c>
    </row>
    <row r="13" spans="1:36" ht="15.95" customHeight="1">
      <c r="D13" s="721"/>
      <c r="E13" s="725"/>
      <c r="F13" s="384" t="s">
        <v>86</v>
      </c>
      <c r="G13" s="382" t="s">
        <v>105</v>
      </c>
      <c r="H13" s="471">
        <v>53750.535042784715</v>
      </c>
      <c r="I13" s="471">
        <v>52397.398840854694</v>
      </c>
      <c r="J13" s="471">
        <v>52966.1803396998</v>
      </c>
      <c r="K13" s="471">
        <v>51647.163318534622</v>
      </c>
      <c r="L13" s="471">
        <v>53438.539551586036</v>
      </c>
      <c r="M13" s="471">
        <v>54506.666566586369</v>
      </c>
      <c r="N13" s="471">
        <v>53992.230527908512</v>
      </c>
      <c r="O13" s="471">
        <v>49730.292497989314</v>
      </c>
      <c r="P13" s="471">
        <v>47852.850490053817</v>
      </c>
      <c r="Q13" s="471">
        <v>47269.286834136685</v>
      </c>
      <c r="R13" s="471">
        <v>45809.42453443203</v>
      </c>
      <c r="S13" s="471">
        <v>45417.443055510179</v>
      </c>
      <c r="T13" s="471">
        <v>45792.933994417326</v>
      </c>
      <c r="U13" s="471">
        <v>44895.677448034519</v>
      </c>
      <c r="V13" s="471">
        <v>44370.360501320298</v>
      </c>
      <c r="W13" s="471">
        <v>42308.398153033297</v>
      </c>
      <c r="X13" s="471">
        <v>40650.415706758307</v>
      </c>
      <c r="Y13" s="471">
        <v>38158.206364379832</v>
      </c>
      <c r="Z13" s="471">
        <v>33347.993198809309</v>
      </c>
      <c r="AA13" s="471">
        <v>32385.785173222594</v>
      </c>
      <c r="AB13" s="471">
        <v>32566.504568045431</v>
      </c>
      <c r="AC13" s="471">
        <v>35067.113850768212</v>
      </c>
      <c r="AD13" s="471">
        <v>34023.789332908345</v>
      </c>
      <c r="AE13" s="471">
        <v>32326.839007656137</v>
      </c>
      <c r="AF13" s="471">
        <v>31077.033528106094</v>
      </c>
      <c r="AG13" s="471">
        <v>31151.57720282899</v>
      </c>
      <c r="AH13" s="471">
        <v>30435.824672149705</v>
      </c>
    </row>
    <row r="14" spans="1:36" ht="15.95" customHeight="1">
      <c r="D14" s="721"/>
      <c r="E14" s="723" t="s">
        <v>85</v>
      </c>
      <c r="F14" s="384" t="s">
        <v>84</v>
      </c>
      <c r="G14" s="382" t="s">
        <v>105</v>
      </c>
      <c r="H14" s="471">
        <v>7162.4137346729703</v>
      </c>
      <c r="I14" s="471">
        <v>7762.9604814168806</v>
      </c>
      <c r="J14" s="471">
        <v>8291.4720276213466</v>
      </c>
      <c r="K14" s="471">
        <v>8688.7643217319237</v>
      </c>
      <c r="L14" s="471">
        <v>9153.1617710055089</v>
      </c>
      <c r="M14" s="471">
        <v>10278.290579645151</v>
      </c>
      <c r="N14" s="471">
        <v>10086.072696871748</v>
      </c>
      <c r="O14" s="471">
        <v>10744.189447108491</v>
      </c>
      <c r="P14" s="471">
        <v>10709.474289425118</v>
      </c>
      <c r="Q14" s="471">
        <v>10531.51751020182</v>
      </c>
      <c r="R14" s="471">
        <v>10677.130984677187</v>
      </c>
      <c r="S14" s="471">
        <v>10724.198612064285</v>
      </c>
      <c r="T14" s="471">
        <v>10933.837362880102</v>
      </c>
      <c r="U14" s="471">
        <v>11063.17716772301</v>
      </c>
      <c r="V14" s="471">
        <v>10663.394897683746</v>
      </c>
      <c r="W14" s="471">
        <v>10798.818155999939</v>
      </c>
      <c r="X14" s="471">
        <v>11178.230719633704</v>
      </c>
      <c r="Y14" s="471">
        <v>10875.772004529685</v>
      </c>
      <c r="Z14" s="471">
        <v>10277.138163510697</v>
      </c>
      <c r="AA14" s="471">
        <v>9781.3172932625148</v>
      </c>
      <c r="AB14" s="471">
        <v>9192.9735720128101</v>
      </c>
      <c r="AC14" s="471">
        <v>9001.1970499937906</v>
      </c>
      <c r="AD14" s="471">
        <v>9523.5394943963129</v>
      </c>
      <c r="AE14" s="471">
        <v>10149.054986645211</v>
      </c>
      <c r="AF14" s="471">
        <v>10173.09098063461</v>
      </c>
      <c r="AG14" s="471">
        <v>10066.904845201447</v>
      </c>
      <c r="AH14" s="471">
        <v>10185.797063388703</v>
      </c>
      <c r="AJ14" s="512"/>
    </row>
    <row r="15" spans="1:36" ht="15.95" customHeight="1">
      <c r="D15" s="721"/>
      <c r="E15" s="724"/>
      <c r="F15" s="384" t="s">
        <v>524</v>
      </c>
      <c r="G15" s="382" t="s">
        <v>105</v>
      </c>
      <c r="H15" s="471">
        <v>179409.22405720386</v>
      </c>
      <c r="I15" s="471">
        <v>189958.99621275935</v>
      </c>
      <c r="J15" s="471">
        <v>196354.94808965156</v>
      </c>
      <c r="K15" s="471">
        <v>199976.42433098453</v>
      </c>
      <c r="L15" s="471">
        <v>208544.91768474574</v>
      </c>
      <c r="M15" s="471">
        <v>216334.95195497765</v>
      </c>
      <c r="N15" s="471">
        <v>222429.835759251</v>
      </c>
      <c r="O15" s="471">
        <v>222602.6867343823</v>
      </c>
      <c r="P15" s="471">
        <v>222653.99271407371</v>
      </c>
      <c r="Q15" s="471">
        <v>227042.41485037288</v>
      </c>
      <c r="R15" s="471">
        <v>226335.93858950687</v>
      </c>
      <c r="S15" s="471">
        <v>230964.24829690432</v>
      </c>
      <c r="T15" s="471">
        <v>226998.19312149909</v>
      </c>
      <c r="U15" s="471">
        <v>223327.63509739091</v>
      </c>
      <c r="V15" s="471">
        <v>218990.3615370015</v>
      </c>
      <c r="W15" s="471">
        <v>213393.90534145289</v>
      </c>
      <c r="X15" s="471">
        <v>209339.66618195694</v>
      </c>
      <c r="Y15" s="471">
        <v>208733.16067376279</v>
      </c>
      <c r="Z15" s="471">
        <v>202644.34499599959</v>
      </c>
      <c r="AA15" s="471">
        <v>200711.71801606001</v>
      </c>
      <c r="AB15" s="471">
        <v>201455.37040277378</v>
      </c>
      <c r="AC15" s="471">
        <v>197145.83061060353</v>
      </c>
      <c r="AD15" s="471">
        <v>197155.91203556638</v>
      </c>
      <c r="AE15" s="471">
        <v>193437.79965712989</v>
      </c>
      <c r="AF15" s="471">
        <v>188528.23430779832</v>
      </c>
      <c r="AG15" s="471">
        <v>187641.24325375236</v>
      </c>
      <c r="AH15" s="471">
        <v>185707.7536572156</v>
      </c>
    </row>
    <row r="16" spans="1:36" ht="15.95" customHeight="1">
      <c r="D16" s="721"/>
      <c r="E16" s="724"/>
      <c r="F16" s="384" t="s">
        <v>83</v>
      </c>
      <c r="G16" s="382" t="s">
        <v>105</v>
      </c>
      <c r="H16" s="471">
        <v>935.4023703910384</v>
      </c>
      <c r="I16" s="471">
        <v>924.73711416675837</v>
      </c>
      <c r="J16" s="471">
        <v>900.22486958611023</v>
      </c>
      <c r="K16" s="471">
        <v>851.02964741526978</v>
      </c>
      <c r="L16" s="471">
        <v>843.00028797963614</v>
      </c>
      <c r="M16" s="471">
        <v>822.17533400256741</v>
      </c>
      <c r="N16" s="471">
        <v>810.87375714092957</v>
      </c>
      <c r="O16" s="471">
        <v>782.43829381819467</v>
      </c>
      <c r="P16" s="471">
        <v>776.13000214239332</v>
      </c>
      <c r="Q16" s="471">
        <v>731.20540326174444</v>
      </c>
      <c r="R16" s="471">
        <v>711.403495518819</v>
      </c>
      <c r="S16" s="471">
        <v>681.64268984165449</v>
      </c>
      <c r="T16" s="471">
        <v>670.21021158376595</v>
      </c>
      <c r="U16" s="471">
        <v>632.22569392365551</v>
      </c>
      <c r="V16" s="471">
        <v>651.56287742535312</v>
      </c>
      <c r="W16" s="471">
        <v>647.0677978049041</v>
      </c>
      <c r="X16" s="471">
        <v>613.66288885378265</v>
      </c>
      <c r="Y16" s="471">
        <v>626.90617424157449</v>
      </c>
      <c r="Z16" s="471">
        <v>603.68456239706109</v>
      </c>
      <c r="AA16" s="471">
        <v>589.72112820930715</v>
      </c>
      <c r="AB16" s="471">
        <v>573.57841434281033</v>
      </c>
      <c r="AC16" s="471">
        <v>554.49695761658086</v>
      </c>
      <c r="AD16" s="471">
        <v>553.71835403631269</v>
      </c>
      <c r="AE16" s="471">
        <v>539.51128444594156</v>
      </c>
      <c r="AF16" s="471">
        <v>524.14697489834441</v>
      </c>
      <c r="AG16" s="471">
        <v>522.77331156872606</v>
      </c>
      <c r="AH16" s="471">
        <v>498.46916383878607</v>
      </c>
    </row>
    <row r="17" spans="1:36" ht="15.95" customHeight="1">
      <c r="D17" s="721"/>
      <c r="E17" s="724"/>
      <c r="F17" s="384" t="s">
        <v>82</v>
      </c>
      <c r="G17" s="382" t="s">
        <v>105</v>
      </c>
      <c r="H17" s="471">
        <v>13674.881461597057</v>
      </c>
      <c r="I17" s="471">
        <v>14285.999161914011</v>
      </c>
      <c r="J17" s="471">
        <v>14078.393810494077</v>
      </c>
      <c r="K17" s="471">
        <v>13923.743968122528</v>
      </c>
      <c r="L17" s="471">
        <v>14202.464939375535</v>
      </c>
      <c r="M17" s="471">
        <v>14669.036031093345</v>
      </c>
      <c r="N17" s="471">
        <v>15567.632269404563</v>
      </c>
      <c r="O17" s="471">
        <v>16666.811467542229</v>
      </c>
      <c r="P17" s="471">
        <v>14883.015417654216</v>
      </c>
      <c r="Q17" s="471">
        <v>14806.889852066743</v>
      </c>
      <c r="R17" s="471">
        <v>15011.83442774618</v>
      </c>
      <c r="S17" s="471">
        <v>14564.693045529775</v>
      </c>
      <c r="T17" s="471">
        <v>14688.181141860496</v>
      </c>
      <c r="U17" s="471">
        <v>14233.514959014825</v>
      </c>
      <c r="V17" s="471">
        <v>13020.265697011992</v>
      </c>
      <c r="W17" s="471">
        <v>13014.151410936556</v>
      </c>
      <c r="X17" s="471">
        <v>12731.846095097686</v>
      </c>
      <c r="Y17" s="471">
        <v>12191.41992304845</v>
      </c>
      <c r="Z17" s="471">
        <v>11309.91299452308</v>
      </c>
      <c r="AA17" s="471">
        <v>10461.558919713474</v>
      </c>
      <c r="AB17" s="471">
        <v>10744.671355467766</v>
      </c>
      <c r="AC17" s="471">
        <v>10434.140933741313</v>
      </c>
      <c r="AD17" s="471">
        <v>10768.739547770505</v>
      </c>
      <c r="AE17" s="471">
        <v>10942.294205292234</v>
      </c>
      <c r="AF17" s="471">
        <v>10878.551335459362</v>
      </c>
      <c r="AG17" s="471">
        <v>10654.890695565822</v>
      </c>
      <c r="AH17" s="471">
        <v>10581.58513719841</v>
      </c>
    </row>
    <row r="18" spans="1:36" ht="15.95" customHeight="1">
      <c r="D18" s="721"/>
      <c r="E18" s="725"/>
      <c r="F18" s="384" t="s">
        <v>428</v>
      </c>
      <c r="G18" s="382" t="s">
        <v>103</v>
      </c>
      <c r="H18" s="472" t="s">
        <v>530</v>
      </c>
      <c r="I18" s="472" t="s">
        <v>530</v>
      </c>
      <c r="J18" s="472" t="s">
        <v>530</v>
      </c>
      <c r="K18" s="472" t="s">
        <v>530</v>
      </c>
      <c r="L18" s="472" t="s">
        <v>530</v>
      </c>
      <c r="M18" s="472" t="s">
        <v>530</v>
      </c>
      <c r="N18" s="472" t="s">
        <v>530</v>
      </c>
      <c r="O18" s="472" t="s">
        <v>530</v>
      </c>
      <c r="P18" s="472" t="s">
        <v>530</v>
      </c>
      <c r="Q18" s="472" t="s">
        <v>530</v>
      </c>
      <c r="R18" s="472" t="s">
        <v>530</v>
      </c>
      <c r="S18" s="472" t="s">
        <v>530</v>
      </c>
      <c r="T18" s="472" t="s">
        <v>530</v>
      </c>
      <c r="U18" s="472" t="s">
        <v>530</v>
      </c>
      <c r="V18" s="472" t="s">
        <v>530</v>
      </c>
      <c r="W18" s="472" t="s">
        <v>530</v>
      </c>
      <c r="X18" s="472" t="s">
        <v>530</v>
      </c>
      <c r="Y18" s="472" t="s">
        <v>530</v>
      </c>
      <c r="Z18" s="472" t="s">
        <v>530</v>
      </c>
      <c r="AA18" s="472" t="s">
        <v>530</v>
      </c>
      <c r="AB18" s="472" t="s">
        <v>530</v>
      </c>
      <c r="AC18" s="472" t="s">
        <v>530</v>
      </c>
      <c r="AD18" s="472" t="s">
        <v>530</v>
      </c>
      <c r="AE18" s="472" t="s">
        <v>530</v>
      </c>
      <c r="AF18" s="472" t="s">
        <v>530</v>
      </c>
      <c r="AG18" s="472" t="s">
        <v>530</v>
      </c>
      <c r="AH18" s="472" t="s">
        <v>530</v>
      </c>
    </row>
    <row r="19" spans="1:36" ht="15.95" customHeight="1">
      <c r="D19" s="721"/>
      <c r="E19" s="723" t="s">
        <v>81</v>
      </c>
      <c r="F19" s="384" t="s">
        <v>80</v>
      </c>
      <c r="G19" s="382" t="s">
        <v>105</v>
      </c>
      <c r="H19" s="471">
        <v>79160.927136647646</v>
      </c>
      <c r="I19" s="471">
        <v>78083.567635595959</v>
      </c>
      <c r="J19" s="471">
        <v>76996.222329949931</v>
      </c>
      <c r="K19" s="471">
        <v>79991.78424371373</v>
      </c>
      <c r="L19" s="471">
        <v>81624.143388875629</v>
      </c>
      <c r="M19" s="471">
        <v>85227.738159438901</v>
      </c>
      <c r="N19" s="471">
        <v>80409.948022663477</v>
      </c>
      <c r="O19" s="471">
        <v>85157.585823234782</v>
      </c>
      <c r="P19" s="471">
        <v>90127.753870407818</v>
      </c>
      <c r="Q19" s="471">
        <v>94378.228415526304</v>
      </c>
      <c r="R19" s="471">
        <v>93470.913600509753</v>
      </c>
      <c r="S19" s="471">
        <v>95223.051952984068</v>
      </c>
      <c r="T19" s="471">
        <v>96812.071028802442</v>
      </c>
      <c r="U19" s="471">
        <v>96591.001554824019</v>
      </c>
      <c r="V19" s="471">
        <v>101803.00446781998</v>
      </c>
      <c r="W19" s="471">
        <v>102546.84843276127</v>
      </c>
      <c r="X19" s="471">
        <v>99977.773122586455</v>
      </c>
      <c r="Y19" s="471">
        <v>90530.782040839302</v>
      </c>
      <c r="Z19" s="471">
        <v>95605.921262405987</v>
      </c>
      <c r="AA19" s="471">
        <v>92250.158090578218</v>
      </c>
      <c r="AB19" s="471">
        <v>99375.915562545997</v>
      </c>
      <c r="AC19" s="471">
        <v>102342.78378367261</v>
      </c>
      <c r="AD19" s="471">
        <v>96746.809254010252</v>
      </c>
      <c r="AE19" s="471">
        <v>102682.05715341547</v>
      </c>
      <c r="AF19" s="471">
        <v>97450.524070361571</v>
      </c>
      <c r="AG19" s="471">
        <v>95263.46942993511</v>
      </c>
      <c r="AH19" s="471">
        <v>60046.220035739796</v>
      </c>
      <c r="AJ19" s="512"/>
    </row>
    <row r="20" spans="1:36" ht="15.95" customHeight="1">
      <c r="D20" s="721"/>
      <c r="E20" s="724"/>
      <c r="F20" s="384" t="s">
        <v>79</v>
      </c>
      <c r="G20" s="382" t="s">
        <v>105</v>
      </c>
      <c r="H20" s="471">
        <v>58055.737255392742</v>
      </c>
      <c r="I20" s="471">
        <v>59185.356681179008</v>
      </c>
      <c r="J20" s="471">
        <v>62091.266594123321</v>
      </c>
      <c r="K20" s="471">
        <v>65504.641718967177</v>
      </c>
      <c r="L20" s="471">
        <v>63700.424108033389</v>
      </c>
      <c r="M20" s="471">
        <v>67342.300099676708</v>
      </c>
      <c r="N20" s="471">
        <v>69742.868621310685</v>
      </c>
      <c r="O20" s="471">
        <v>66597.103911644197</v>
      </c>
      <c r="P20" s="471">
        <v>66641.928123864927</v>
      </c>
      <c r="Q20" s="471">
        <v>68445.498308249109</v>
      </c>
      <c r="R20" s="471">
        <v>72080.28649384735</v>
      </c>
      <c r="S20" s="471">
        <v>68403.651474665035</v>
      </c>
      <c r="T20" s="471">
        <v>71178.201730099026</v>
      </c>
      <c r="U20" s="471">
        <v>67750.649891691719</v>
      </c>
      <c r="V20" s="471">
        <v>67838.794964114437</v>
      </c>
      <c r="W20" s="471">
        <v>70221.530951592213</v>
      </c>
      <c r="X20" s="471">
        <v>66074.541982033974</v>
      </c>
      <c r="Y20" s="471">
        <v>65332.071850370849</v>
      </c>
      <c r="Z20" s="471">
        <v>61628.510521849879</v>
      </c>
      <c r="AA20" s="471">
        <v>61182.299429396793</v>
      </c>
      <c r="AB20" s="471">
        <v>64038.108297254184</v>
      </c>
      <c r="AC20" s="471">
        <v>62336.909613586409</v>
      </c>
      <c r="AD20" s="471">
        <v>62414.22366542511</v>
      </c>
      <c r="AE20" s="471">
        <v>60326.907981482233</v>
      </c>
      <c r="AF20" s="471">
        <v>58020.030381478333</v>
      </c>
      <c r="AG20" s="471">
        <v>55397.387040500667</v>
      </c>
      <c r="AH20" s="471">
        <v>55720.225700029325</v>
      </c>
    </row>
    <row r="21" spans="1:36" ht="15.95" customHeight="1">
      <c r="D21" s="721"/>
      <c r="E21" s="724"/>
      <c r="F21" s="384" t="s">
        <v>78</v>
      </c>
      <c r="G21" s="382" t="s">
        <v>105</v>
      </c>
      <c r="H21" s="471">
        <v>21538.32895402408</v>
      </c>
      <c r="I21" s="471">
        <v>22076.89325122962</v>
      </c>
      <c r="J21" s="471">
        <v>22081.422807646359</v>
      </c>
      <c r="K21" s="471">
        <v>21528.909478344525</v>
      </c>
      <c r="L21" s="471">
        <v>20458.93640932058</v>
      </c>
      <c r="M21" s="471">
        <v>20169.731401171088</v>
      </c>
      <c r="N21" s="471">
        <v>20933.666611421435</v>
      </c>
      <c r="O21" s="471">
        <v>20552.32025996552</v>
      </c>
      <c r="P21" s="471">
        <v>20386.802137827148</v>
      </c>
      <c r="Q21" s="471">
        <v>20015.633643036625</v>
      </c>
      <c r="R21" s="471">
        <v>19906.007158361877</v>
      </c>
      <c r="S21" s="471">
        <v>20633.465868215728</v>
      </c>
      <c r="T21" s="471">
        <v>19847.778202167017</v>
      </c>
      <c r="U21" s="471">
        <v>19767.04950614613</v>
      </c>
      <c r="V21" s="471">
        <v>20072.280484979885</v>
      </c>
      <c r="W21" s="471">
        <v>19480.74678880144</v>
      </c>
      <c r="X21" s="471">
        <v>18330.963826880325</v>
      </c>
      <c r="Y21" s="471">
        <v>18431.523919735482</v>
      </c>
      <c r="Z21" s="471">
        <v>15807.863057101278</v>
      </c>
      <c r="AA21" s="471">
        <v>18886.597045192597</v>
      </c>
      <c r="AB21" s="471">
        <v>17557.99139783076</v>
      </c>
      <c r="AC21" s="471">
        <v>16271.29572405798</v>
      </c>
      <c r="AD21" s="471">
        <v>16043.947457971417</v>
      </c>
      <c r="AE21" s="471">
        <v>14858.374538070491</v>
      </c>
      <c r="AF21" s="471">
        <v>14352.609991430887</v>
      </c>
      <c r="AG21" s="471">
        <v>15912.992696802612</v>
      </c>
      <c r="AH21" s="471">
        <v>15475.662155739541</v>
      </c>
    </row>
    <row r="22" spans="1:36" ht="15.95" customHeight="1">
      <c r="D22" s="721"/>
      <c r="E22" s="726" t="s">
        <v>77</v>
      </c>
      <c r="F22" s="383" t="s">
        <v>76</v>
      </c>
      <c r="G22" s="382" t="s">
        <v>105</v>
      </c>
      <c r="H22" s="472" t="s">
        <v>530</v>
      </c>
      <c r="I22" s="472" t="s">
        <v>530</v>
      </c>
      <c r="J22" s="472" t="s">
        <v>530</v>
      </c>
      <c r="K22" s="472" t="s">
        <v>530</v>
      </c>
      <c r="L22" s="472" t="s">
        <v>530</v>
      </c>
      <c r="M22" s="472" t="s">
        <v>530</v>
      </c>
      <c r="N22" s="472" t="s">
        <v>530</v>
      </c>
      <c r="O22" s="472" t="s">
        <v>530</v>
      </c>
      <c r="P22" s="472" t="s">
        <v>530</v>
      </c>
      <c r="Q22" s="472" t="s">
        <v>530</v>
      </c>
      <c r="R22" s="472" t="s">
        <v>530</v>
      </c>
      <c r="S22" s="472" t="s">
        <v>530</v>
      </c>
      <c r="T22" s="472" t="s">
        <v>530</v>
      </c>
      <c r="U22" s="472" t="s">
        <v>530</v>
      </c>
      <c r="V22" s="472" t="s">
        <v>530</v>
      </c>
      <c r="W22" s="472" t="s">
        <v>530</v>
      </c>
      <c r="X22" s="472" t="s">
        <v>530</v>
      </c>
      <c r="Y22" s="472" t="s">
        <v>530</v>
      </c>
      <c r="Z22" s="472" t="s">
        <v>530</v>
      </c>
      <c r="AA22" s="472" t="s">
        <v>530</v>
      </c>
      <c r="AB22" s="472" t="s">
        <v>530</v>
      </c>
      <c r="AC22" s="472" t="s">
        <v>530</v>
      </c>
      <c r="AD22" s="472" t="s">
        <v>530</v>
      </c>
      <c r="AE22" s="472" t="s">
        <v>530</v>
      </c>
      <c r="AF22" s="472" t="s">
        <v>530</v>
      </c>
      <c r="AG22" s="472" t="s">
        <v>530</v>
      </c>
      <c r="AH22" s="472" t="s">
        <v>530</v>
      </c>
    </row>
    <row r="23" spans="1:36" ht="15.95" customHeight="1" thickBot="1">
      <c r="D23" s="721"/>
      <c r="E23" s="727"/>
      <c r="F23" s="385" t="s">
        <v>75</v>
      </c>
      <c r="G23" s="386" t="s">
        <v>105</v>
      </c>
      <c r="H23" s="473" t="s">
        <v>530</v>
      </c>
      <c r="I23" s="473" t="s">
        <v>530</v>
      </c>
      <c r="J23" s="473" t="s">
        <v>530</v>
      </c>
      <c r="K23" s="473" t="s">
        <v>530</v>
      </c>
      <c r="L23" s="473" t="s">
        <v>530</v>
      </c>
      <c r="M23" s="473" t="s">
        <v>530</v>
      </c>
      <c r="N23" s="473" t="s">
        <v>530</v>
      </c>
      <c r="O23" s="473" t="s">
        <v>530</v>
      </c>
      <c r="P23" s="473" t="s">
        <v>530</v>
      </c>
      <c r="Q23" s="473" t="s">
        <v>530</v>
      </c>
      <c r="R23" s="473" t="s">
        <v>530</v>
      </c>
      <c r="S23" s="473" t="s">
        <v>530</v>
      </c>
      <c r="T23" s="473" t="s">
        <v>530</v>
      </c>
      <c r="U23" s="473" t="s">
        <v>530</v>
      </c>
      <c r="V23" s="473" t="s">
        <v>530</v>
      </c>
      <c r="W23" s="473" t="s">
        <v>530</v>
      </c>
      <c r="X23" s="473" t="s">
        <v>530</v>
      </c>
      <c r="Y23" s="473" t="s">
        <v>530</v>
      </c>
      <c r="Z23" s="473" t="s">
        <v>530</v>
      </c>
      <c r="AA23" s="473" t="s">
        <v>530</v>
      </c>
      <c r="AB23" s="473" t="s">
        <v>530</v>
      </c>
      <c r="AC23" s="473" t="s">
        <v>530</v>
      </c>
      <c r="AD23" s="473" t="s">
        <v>530</v>
      </c>
      <c r="AE23" s="473" t="s">
        <v>530</v>
      </c>
      <c r="AF23" s="473" t="s">
        <v>530</v>
      </c>
      <c r="AG23" s="473" t="s">
        <v>530</v>
      </c>
      <c r="AH23" s="473" t="s">
        <v>530</v>
      </c>
    </row>
    <row r="24" spans="1:36" ht="21.95" customHeight="1" thickTop="1" thickBot="1">
      <c r="D24" s="722"/>
      <c r="E24" s="728" t="s">
        <v>73</v>
      </c>
      <c r="F24" s="729"/>
      <c r="G24" s="387" t="s">
        <v>104</v>
      </c>
      <c r="H24" s="474">
        <f t="shared" ref="H24:AE24" si="1">SUM(H4:H23)</f>
        <v>1076238.601363078</v>
      </c>
      <c r="I24" s="474">
        <f t="shared" si="1"/>
        <v>1086913.6243395137</v>
      </c>
      <c r="J24" s="474">
        <f t="shared" si="1"/>
        <v>1095901.2416905991</v>
      </c>
      <c r="K24" s="474">
        <f t="shared" si="1"/>
        <v>1090654.86048894</v>
      </c>
      <c r="L24" s="474">
        <f t="shared" si="1"/>
        <v>1141703.4625075031</v>
      </c>
      <c r="M24" s="474">
        <f t="shared" si="1"/>
        <v>1153489.4101149344</v>
      </c>
      <c r="N24" s="474">
        <f t="shared" si="1"/>
        <v>1164532.6218442929</v>
      </c>
      <c r="O24" s="474">
        <f t="shared" si="1"/>
        <v>1160011.3815814708</v>
      </c>
      <c r="P24" s="474">
        <f t="shared" si="1"/>
        <v>1126529.705492452</v>
      </c>
      <c r="Q24" s="474">
        <f t="shared" si="1"/>
        <v>1162537.9991704039</v>
      </c>
      <c r="R24" s="474">
        <f t="shared" si="1"/>
        <v>1184780.8376070405</v>
      </c>
      <c r="S24" s="474">
        <f t="shared" si="1"/>
        <v>1172740.6090450438</v>
      </c>
      <c r="T24" s="474">
        <f t="shared" si="1"/>
        <v>1205182.9342708087</v>
      </c>
      <c r="U24" s="474">
        <f t="shared" si="1"/>
        <v>1214181.6155418975</v>
      </c>
      <c r="V24" s="474">
        <f t="shared" si="1"/>
        <v>1209459.4204453235</v>
      </c>
      <c r="W24" s="474">
        <f t="shared" si="1"/>
        <v>1215694.2665112943</v>
      </c>
      <c r="X24" s="474">
        <f t="shared" si="1"/>
        <v>1192047.5946185151</v>
      </c>
      <c r="Y24" s="474">
        <f t="shared" si="1"/>
        <v>1230193.1815182171</v>
      </c>
      <c r="Z24" s="474">
        <f t="shared" si="1"/>
        <v>1162184.7119312212</v>
      </c>
      <c r="AA24" s="474">
        <f t="shared" si="1"/>
        <v>1101526.3361390047</v>
      </c>
      <c r="AB24" s="474">
        <f t="shared" si="1"/>
        <v>1151309.9462914916</v>
      </c>
      <c r="AC24" s="474">
        <f t="shared" si="1"/>
        <v>1201814.7258133586</v>
      </c>
      <c r="AD24" s="474">
        <f t="shared" si="1"/>
        <v>1241742.3159042783</v>
      </c>
      <c r="AE24" s="474">
        <f t="shared" si="1"/>
        <v>1252088.2851651562</v>
      </c>
      <c r="AF24" s="474">
        <f>SUM(AF4:AF23)</f>
        <v>1203172.7275709095</v>
      </c>
      <c r="AG24" s="474">
        <f>SUM(AG4:AG23)</f>
        <v>1163938.4871515285</v>
      </c>
      <c r="AH24" s="474">
        <f>SUM(AH4:AH23)</f>
        <v>1144623.1427194956</v>
      </c>
      <c r="AJ24" s="526"/>
    </row>
    <row r="25" spans="1:36" ht="15.95" customHeight="1" thickTop="1">
      <c r="A25" s="29" t="s">
        <v>100</v>
      </c>
      <c r="D25" s="721" t="s">
        <v>102</v>
      </c>
      <c r="E25" s="724" t="s">
        <v>97</v>
      </c>
      <c r="F25" s="381" t="s">
        <v>96</v>
      </c>
      <c r="G25" s="388" t="s">
        <v>99</v>
      </c>
      <c r="H25" s="477">
        <v>1.3454687140748434</v>
      </c>
      <c r="I25" s="477">
        <v>1.4094687041807794</v>
      </c>
      <c r="J25" s="477">
        <v>1.4328746121681546</v>
      </c>
      <c r="K25" s="477">
        <v>1.4196007570072526</v>
      </c>
      <c r="L25" s="477">
        <v>1.5219488246665815</v>
      </c>
      <c r="M25" s="477">
        <v>1.5497758107251465</v>
      </c>
      <c r="N25" s="477">
        <v>1.6053913574722909</v>
      </c>
      <c r="O25" s="477">
        <v>1.6775991924384288</v>
      </c>
      <c r="P25" s="477">
        <v>1.7554870304228147</v>
      </c>
      <c r="Q25" s="477">
        <v>1.8819468867014209</v>
      </c>
      <c r="R25" s="477">
        <v>1.8976048526870739</v>
      </c>
      <c r="S25" s="477">
        <v>1.8522731015349538</v>
      </c>
      <c r="T25" s="477">
        <v>1.3926674750947816</v>
      </c>
      <c r="U25" s="477">
        <v>1.3935401467464836</v>
      </c>
      <c r="V25" s="477">
        <v>1.296438567109333</v>
      </c>
      <c r="W25" s="477">
        <v>1.3524629315884344</v>
      </c>
      <c r="X25" s="477">
        <v>1.3239259250751829</v>
      </c>
      <c r="Y25" s="477">
        <v>1.4093108182320964</v>
      </c>
      <c r="Z25" s="477">
        <v>1.3069724503160209</v>
      </c>
      <c r="AA25" s="477">
        <v>1.2230310729289497</v>
      </c>
      <c r="AB25" s="477">
        <v>1.3316118361598757</v>
      </c>
      <c r="AC25" s="477">
        <v>4.4331625659131966</v>
      </c>
      <c r="AD25" s="477">
        <v>4.8960130634511545</v>
      </c>
      <c r="AE25" s="477">
        <v>3.5325192530862233</v>
      </c>
      <c r="AF25" s="477">
        <v>3.3279805879698223</v>
      </c>
      <c r="AG25" s="477">
        <v>3.1834035102053142</v>
      </c>
      <c r="AH25" s="477">
        <v>4.5510264362939301</v>
      </c>
    </row>
    <row r="26" spans="1:36" ht="15.95" customHeight="1">
      <c r="A26" s="29" t="s">
        <v>100</v>
      </c>
      <c r="D26" s="721"/>
      <c r="E26" s="724"/>
      <c r="F26" s="383" t="s">
        <v>95</v>
      </c>
      <c r="G26" s="389" t="s">
        <v>99</v>
      </c>
      <c r="H26" s="477">
        <v>9.5961877016305583E-2</v>
      </c>
      <c r="I26" s="477">
        <v>0.1009380381688046</v>
      </c>
      <c r="J26" s="477">
        <v>0.10429101456545833</v>
      </c>
      <c r="K26" s="477">
        <v>0.10998041001875937</v>
      </c>
      <c r="L26" s="477">
        <v>0.11179474835483393</v>
      </c>
      <c r="M26" s="477">
        <v>0.11546350541470425</v>
      </c>
      <c r="N26" s="477">
        <v>0.12465948280151834</v>
      </c>
      <c r="O26" s="477">
        <v>0.13475495693770023</v>
      </c>
      <c r="P26" s="477">
        <v>0.12844455289144879</v>
      </c>
      <c r="Q26" s="477">
        <v>0.13293437081743231</v>
      </c>
      <c r="R26" s="477">
        <v>0.22262784645506828</v>
      </c>
      <c r="S26" s="477">
        <v>0.2996322677496025</v>
      </c>
      <c r="T26" s="477">
        <v>0.39468142167045234</v>
      </c>
      <c r="U26" s="477">
        <v>0.75510139615090732</v>
      </c>
      <c r="V26" s="477">
        <v>1.2850423769501811</v>
      </c>
      <c r="W26" s="477">
        <v>1.5133193017299913</v>
      </c>
      <c r="X26" s="477">
        <v>1.9422599911499963</v>
      </c>
      <c r="Y26" s="477">
        <v>1.9621141898740588</v>
      </c>
      <c r="Z26" s="477">
        <v>2.4143339644386592</v>
      </c>
      <c r="AA26" s="477">
        <v>2.4213824297506408</v>
      </c>
      <c r="AB26" s="477">
        <v>2.4994275213196042</v>
      </c>
      <c r="AC26" s="477">
        <v>0.11981478115241267</v>
      </c>
      <c r="AD26" s="477">
        <v>0.11659787517697824</v>
      </c>
      <c r="AE26" s="477">
        <v>0.11785481110569397</v>
      </c>
      <c r="AF26" s="477">
        <v>0.11013677868932269</v>
      </c>
      <c r="AG26" s="477">
        <v>0.11181691467397646</v>
      </c>
      <c r="AH26" s="477">
        <v>9.7188515265813263E-2</v>
      </c>
    </row>
    <row r="27" spans="1:36" ht="30" customHeight="1">
      <c r="A27" s="29" t="s">
        <v>100</v>
      </c>
      <c r="D27" s="721"/>
      <c r="E27" s="724"/>
      <c r="F27" s="383" t="s">
        <v>94</v>
      </c>
      <c r="G27" s="389" t="s">
        <v>99</v>
      </c>
      <c r="H27" s="477">
        <v>17.4576597713233</v>
      </c>
      <c r="I27" s="477">
        <v>16.850289391295842</v>
      </c>
      <c r="J27" s="477">
        <v>15.548431886997733</v>
      </c>
      <c r="K27" s="477">
        <v>15.475789286314061</v>
      </c>
      <c r="L27" s="477">
        <v>14.994132446497312</v>
      </c>
      <c r="M27" s="477">
        <v>14.879949003150184</v>
      </c>
      <c r="N27" s="477">
        <v>14.5236230668116</v>
      </c>
      <c r="O27" s="477">
        <v>11.93582632329616</v>
      </c>
      <c r="P27" s="477">
        <v>11.049449668794074</v>
      </c>
      <c r="Q27" s="477">
        <v>10.793052773709928</v>
      </c>
      <c r="R27" s="477">
        <v>8.9992469950596021</v>
      </c>
      <c r="S27" s="477">
        <v>6.8070455649516886</v>
      </c>
      <c r="T27" s="477">
        <v>6.5619900824707171</v>
      </c>
      <c r="U27" s="477">
        <v>6.2034187006978634</v>
      </c>
      <c r="V27" s="477">
        <v>6.8092070627826073</v>
      </c>
      <c r="W27" s="477">
        <v>7.1746899857643331</v>
      </c>
      <c r="X27" s="477">
        <v>7.3820214679410556</v>
      </c>
      <c r="Y27" s="477">
        <v>7.4717170741865679</v>
      </c>
      <c r="Z27" s="477">
        <v>7.2470912229910054</v>
      </c>
      <c r="AA27" s="477">
        <v>6.7978862112052507</v>
      </c>
      <c r="AB27" s="477">
        <v>7.1021436641142923</v>
      </c>
      <c r="AC27" s="477">
        <v>6.9916921788750166</v>
      </c>
      <c r="AD27" s="477">
        <v>6.9020595130984024</v>
      </c>
      <c r="AE27" s="477">
        <v>5.8587013960298755</v>
      </c>
      <c r="AF27" s="477">
        <v>5.5425273660374783</v>
      </c>
      <c r="AG27" s="477">
        <v>5.2585462846379594</v>
      </c>
      <c r="AH27" s="477">
        <v>5.5829290304480299</v>
      </c>
    </row>
    <row r="28" spans="1:36" ht="15.95" customHeight="1">
      <c r="A28" s="29" t="s">
        <v>100</v>
      </c>
      <c r="D28" s="721"/>
      <c r="E28" s="723" t="s">
        <v>93</v>
      </c>
      <c r="F28" s="383" t="s">
        <v>92</v>
      </c>
      <c r="G28" s="389" t="s">
        <v>99</v>
      </c>
      <c r="H28" s="477">
        <v>4.6649616015162909</v>
      </c>
      <c r="I28" s="477">
        <v>4.4351483822178803</v>
      </c>
      <c r="J28" s="477">
        <v>4.0912957942968289</v>
      </c>
      <c r="K28" s="477">
        <v>4.1130648227140325</v>
      </c>
      <c r="L28" s="477">
        <v>4.3011484310235462</v>
      </c>
      <c r="M28" s="477">
        <v>4.2840259108349654</v>
      </c>
      <c r="N28" s="477">
        <v>4.1874292749553952</v>
      </c>
      <c r="O28" s="477">
        <v>4.2362321432524581</v>
      </c>
      <c r="P28" s="477">
        <v>3.9952983080148128</v>
      </c>
      <c r="Q28" s="477">
        <v>4.1637392507670317</v>
      </c>
      <c r="R28" s="477">
        <v>5.0267378220397214</v>
      </c>
      <c r="S28" s="477">
        <v>5.4322665968939843</v>
      </c>
      <c r="T28" s="477">
        <v>6.1558044140200696</v>
      </c>
      <c r="U28" s="477">
        <v>6.666463590264831</v>
      </c>
      <c r="V28" s="477">
        <v>7.091051410484444</v>
      </c>
      <c r="W28" s="477">
        <v>7.0285071906246124</v>
      </c>
      <c r="X28" s="477">
        <v>7.7089327507722301</v>
      </c>
      <c r="Y28" s="477">
        <v>8.47514852625347</v>
      </c>
      <c r="Z28" s="477">
        <v>8.062049094066305</v>
      </c>
      <c r="AA28" s="477">
        <v>7.8689132420668333</v>
      </c>
      <c r="AB28" s="477">
        <v>9.1861662638213168</v>
      </c>
      <c r="AC28" s="477">
        <v>6.2040820187504808</v>
      </c>
      <c r="AD28" s="477">
        <v>6.5721546218473526</v>
      </c>
      <c r="AE28" s="477">
        <v>6.8448066706972588</v>
      </c>
      <c r="AF28" s="477">
        <v>7.0891254423140619</v>
      </c>
      <c r="AG28" s="477">
        <v>6.7523948719710258</v>
      </c>
      <c r="AH28" s="477">
        <v>6.6907664884546678</v>
      </c>
    </row>
    <row r="29" spans="1:36" ht="15.95" customHeight="1">
      <c r="A29" s="29" t="s">
        <v>100</v>
      </c>
      <c r="D29" s="721"/>
      <c r="E29" s="724"/>
      <c r="F29" s="384" t="s">
        <v>91</v>
      </c>
      <c r="G29" s="389" t="s">
        <v>99</v>
      </c>
      <c r="H29" s="477">
        <v>0.39053137283225109</v>
      </c>
      <c r="I29" s="477">
        <v>0.3610776400581629</v>
      </c>
      <c r="J29" s="477">
        <v>0.32698463561537178</v>
      </c>
      <c r="K29" s="477">
        <v>0.32565008572177506</v>
      </c>
      <c r="L29" s="477">
        <v>0.33265347134641676</v>
      </c>
      <c r="M29" s="477">
        <v>0.36103020498899957</v>
      </c>
      <c r="N29" s="477">
        <v>0.28485608708162996</v>
      </c>
      <c r="O29" s="477">
        <v>0.29967928042177866</v>
      </c>
      <c r="P29" s="477">
        <v>0.29983445920907081</v>
      </c>
      <c r="Q29" s="477">
        <v>0.31170519740768948</v>
      </c>
      <c r="R29" s="477">
        <v>0.29430773443750508</v>
      </c>
      <c r="S29" s="477">
        <v>0.27822316924935087</v>
      </c>
      <c r="T29" s="477">
        <v>0.24212267706662749</v>
      </c>
      <c r="U29" s="477">
        <v>0.25967139241217596</v>
      </c>
      <c r="V29" s="477">
        <v>0.2475382015785309</v>
      </c>
      <c r="W29" s="477">
        <v>0.22594862037577682</v>
      </c>
      <c r="X29" s="477">
        <v>0.22355406878464607</v>
      </c>
      <c r="Y29" s="477">
        <v>0.21348051489790082</v>
      </c>
      <c r="Z29" s="477">
        <v>0.20155904065634622</v>
      </c>
      <c r="AA29" s="477">
        <v>0.18572930760621881</v>
      </c>
      <c r="AB29" s="477">
        <v>0.18216346498486774</v>
      </c>
      <c r="AC29" s="477">
        <v>0.2273955417360633</v>
      </c>
      <c r="AD29" s="477">
        <v>0.2479956512973891</v>
      </c>
      <c r="AE29" s="477">
        <v>0.24640646474656674</v>
      </c>
      <c r="AF29" s="477">
        <v>0.25104677379534251</v>
      </c>
      <c r="AG29" s="477">
        <v>0.23142376286297991</v>
      </c>
      <c r="AH29" s="477">
        <v>0.24051775217574622</v>
      </c>
    </row>
    <row r="30" spans="1:36" ht="15.95" customHeight="1">
      <c r="A30" s="29" t="s">
        <v>100</v>
      </c>
      <c r="D30" s="721"/>
      <c r="E30" s="724"/>
      <c r="F30" s="384" t="s">
        <v>90</v>
      </c>
      <c r="G30" s="389" t="s">
        <v>99</v>
      </c>
      <c r="H30" s="477">
        <v>0.30401463053676692</v>
      </c>
      <c r="I30" s="477">
        <v>0.32925806795417012</v>
      </c>
      <c r="J30" s="477">
        <v>0.34794950179590201</v>
      </c>
      <c r="K30" s="477">
        <v>0.33495043168634897</v>
      </c>
      <c r="L30" s="477">
        <v>0.32775144767759723</v>
      </c>
      <c r="M30" s="477">
        <v>0.31008631753459365</v>
      </c>
      <c r="N30" s="477">
        <v>0.32902375156334029</v>
      </c>
      <c r="O30" s="477">
        <v>0.31822382815436484</v>
      </c>
      <c r="P30" s="477">
        <v>0.27956454553846821</v>
      </c>
      <c r="Q30" s="477">
        <v>0.28177480395210863</v>
      </c>
      <c r="R30" s="477">
        <v>0.47797388145778547</v>
      </c>
      <c r="S30" s="477">
        <v>0.61552962456811677</v>
      </c>
      <c r="T30" s="477">
        <v>0.77766314991779317</v>
      </c>
      <c r="U30" s="477">
        <v>0.89214083122139409</v>
      </c>
      <c r="V30" s="477">
        <v>1.1061671571329026</v>
      </c>
      <c r="W30" s="477">
        <v>1.2798041823682713</v>
      </c>
      <c r="X30" s="477">
        <v>1.4991849885249031</v>
      </c>
      <c r="Y30" s="477">
        <v>1.9259138765551442</v>
      </c>
      <c r="Z30" s="477">
        <v>1.9982660404738872</v>
      </c>
      <c r="AA30" s="477">
        <v>2.1410718886489759</v>
      </c>
      <c r="AB30" s="477">
        <v>2.3966797190780542</v>
      </c>
      <c r="AC30" s="477">
        <v>0.96073239870219518</v>
      </c>
      <c r="AD30" s="477">
        <v>0.87696216582156039</v>
      </c>
      <c r="AE30" s="477">
        <v>0.92909622498135558</v>
      </c>
      <c r="AF30" s="477">
        <v>0.87383200231257852</v>
      </c>
      <c r="AG30" s="477">
        <v>0.8531847276679223</v>
      </c>
      <c r="AH30" s="477">
        <v>0.81894330834233464</v>
      </c>
    </row>
    <row r="31" spans="1:36" ht="15.95" customHeight="1">
      <c r="A31" s="29" t="s">
        <v>100</v>
      </c>
      <c r="D31" s="721"/>
      <c r="E31" s="724"/>
      <c r="F31" s="384" t="s">
        <v>89</v>
      </c>
      <c r="G31" s="389" t="s">
        <v>99</v>
      </c>
      <c r="H31" s="477">
        <v>1.1268287436613704</v>
      </c>
      <c r="I31" s="477">
        <v>1.1450497802761874</v>
      </c>
      <c r="J31" s="477">
        <v>1.1319115417408794</v>
      </c>
      <c r="K31" s="477">
        <v>1.0768689718363811</v>
      </c>
      <c r="L31" s="477">
        <v>1.068265662749337</v>
      </c>
      <c r="M31" s="477">
        <v>1.1067229956070745</v>
      </c>
      <c r="N31" s="477">
        <v>1.113527404015294</v>
      </c>
      <c r="O31" s="477">
        <v>1.1340455878664863</v>
      </c>
      <c r="P31" s="477">
        <v>1.0587628609481132</v>
      </c>
      <c r="Q31" s="477">
        <v>1.0672921081652391</v>
      </c>
      <c r="R31" s="477">
        <v>1.1611349857144435</v>
      </c>
      <c r="S31" s="477">
        <v>1.1093244684473207</v>
      </c>
      <c r="T31" s="477">
        <v>1.34689380222769</v>
      </c>
      <c r="U31" s="477">
        <v>1.4094691660878258</v>
      </c>
      <c r="V31" s="477">
        <v>1.6585267827988215</v>
      </c>
      <c r="W31" s="477">
        <v>1.8376118357258373</v>
      </c>
      <c r="X31" s="477">
        <v>2.0306654002973854</v>
      </c>
      <c r="Y31" s="477">
        <v>2.3461076261785041</v>
      </c>
      <c r="Z31" s="477">
        <v>2.3808490062941852</v>
      </c>
      <c r="AA31" s="477">
        <v>2.3230379319614314</v>
      </c>
      <c r="AB31" s="477">
        <v>2.483712737297771</v>
      </c>
      <c r="AC31" s="477">
        <v>2.2523516437904236</v>
      </c>
      <c r="AD31" s="477">
        <v>2.2426579215759159</v>
      </c>
      <c r="AE31" s="477">
        <v>2.3854357113112905</v>
      </c>
      <c r="AF31" s="477">
        <v>2.4590913805022447</v>
      </c>
      <c r="AG31" s="477">
        <v>2.4988271428351787</v>
      </c>
      <c r="AH31" s="477">
        <v>2.435724085667776</v>
      </c>
    </row>
    <row r="32" spans="1:36" ht="15.95" customHeight="1">
      <c r="D32" s="721"/>
      <c r="E32" s="724"/>
      <c r="F32" s="384" t="s">
        <v>88</v>
      </c>
      <c r="G32" s="389" t="s">
        <v>99</v>
      </c>
      <c r="H32" s="477">
        <v>7.377680784085891E-2</v>
      </c>
      <c r="I32" s="477">
        <v>8.7920728733767689E-2</v>
      </c>
      <c r="J32" s="477">
        <v>0.10471249783646319</v>
      </c>
      <c r="K32" s="477">
        <v>0.10953147450407211</v>
      </c>
      <c r="L32" s="477">
        <v>0.10747523328260716</v>
      </c>
      <c r="M32" s="477">
        <v>0.11457280559023218</v>
      </c>
      <c r="N32" s="477">
        <v>0.13609137571841345</v>
      </c>
      <c r="O32" s="477">
        <v>0.1365299210453389</v>
      </c>
      <c r="P32" s="477">
        <v>0.13669259796492733</v>
      </c>
      <c r="Q32" s="477">
        <v>0.13266993046119469</v>
      </c>
      <c r="R32" s="477">
        <v>0.12620385570507159</v>
      </c>
      <c r="S32" s="477">
        <v>0.12663531045286805</v>
      </c>
      <c r="T32" s="477">
        <v>0.16473771558843187</v>
      </c>
      <c r="U32" s="477">
        <v>0.16271311814920766</v>
      </c>
      <c r="V32" s="477">
        <v>0.18762384981801999</v>
      </c>
      <c r="W32" s="477">
        <v>0.19293533505457414</v>
      </c>
      <c r="X32" s="477">
        <v>0.19734000152741088</v>
      </c>
      <c r="Y32" s="477">
        <v>0.20987343292785551</v>
      </c>
      <c r="Z32" s="477">
        <v>0.17948364673289668</v>
      </c>
      <c r="AA32" s="477">
        <v>0.1777114392357747</v>
      </c>
      <c r="AB32" s="477">
        <v>0.18141159354656239</v>
      </c>
      <c r="AC32" s="477">
        <v>0.27181430593672201</v>
      </c>
      <c r="AD32" s="477">
        <v>0.41922120731179802</v>
      </c>
      <c r="AE32" s="477">
        <v>0.58868740795147989</v>
      </c>
      <c r="AF32" s="477">
        <v>0.72899046982043481</v>
      </c>
      <c r="AG32" s="477">
        <v>0.72422622717062657</v>
      </c>
      <c r="AH32" s="477">
        <v>0.76303965974136068</v>
      </c>
    </row>
    <row r="33" spans="1:34" ht="15.95" customHeight="1">
      <c r="D33" s="721"/>
      <c r="E33" s="724"/>
      <c r="F33" s="384" t="s">
        <v>87</v>
      </c>
      <c r="G33" s="389" t="s">
        <v>99</v>
      </c>
      <c r="H33" s="478">
        <v>4.1213803513083649</v>
      </c>
      <c r="I33" s="478">
        <v>4.2512965669871594</v>
      </c>
      <c r="J33" s="478">
        <v>4.4848987463132097</v>
      </c>
      <c r="K33" s="478">
        <v>4.6179196555734094</v>
      </c>
      <c r="L33" s="478">
        <v>4.7728434267426758</v>
      </c>
      <c r="M33" s="478">
        <v>4.9119706246251553</v>
      </c>
      <c r="N33" s="478">
        <v>5.6560096529247339</v>
      </c>
      <c r="O33" s="478">
        <v>5.2478446734280917</v>
      </c>
      <c r="P33" s="478">
        <v>4.4309055768204129</v>
      </c>
      <c r="Q33" s="478">
        <v>3.7988065280390533</v>
      </c>
      <c r="R33" s="478">
        <v>3.9166833730855495</v>
      </c>
      <c r="S33" s="478">
        <v>3.7706390712239686</v>
      </c>
      <c r="T33" s="478">
        <v>3.7044839034032151</v>
      </c>
      <c r="U33" s="478">
        <v>3.6987845953983651</v>
      </c>
      <c r="V33" s="478">
        <v>3.6841828511202412</v>
      </c>
      <c r="W33" s="478">
        <v>3.6803059953705488</v>
      </c>
      <c r="X33" s="478">
        <v>3.7245944062185821</v>
      </c>
      <c r="Y33" s="478">
        <v>3.7256654696427827</v>
      </c>
      <c r="Z33" s="478">
        <v>3.5295527855671702</v>
      </c>
      <c r="AA33" s="478">
        <v>3.2313403833821401</v>
      </c>
      <c r="AB33" s="478">
        <v>3.1399752383687636</v>
      </c>
      <c r="AC33" s="478">
        <v>2.786788947165427</v>
      </c>
      <c r="AD33" s="478">
        <v>2.964886460242381</v>
      </c>
      <c r="AE33" s="478">
        <v>3.2805039469952408</v>
      </c>
      <c r="AF33" s="478">
        <v>3.2880831129797072</v>
      </c>
      <c r="AG33" s="478">
        <v>3.1752890377733367</v>
      </c>
      <c r="AH33" s="478">
        <v>3.1615945544125914</v>
      </c>
    </row>
    <row r="34" spans="1:34" ht="15.95" customHeight="1">
      <c r="D34" s="721"/>
      <c r="E34" s="725"/>
      <c r="F34" s="384" t="s">
        <v>86</v>
      </c>
      <c r="G34" s="389" t="s">
        <v>99</v>
      </c>
      <c r="H34" s="477">
        <v>3.694527007057653</v>
      </c>
      <c r="I34" s="477">
        <v>3.665761490381505</v>
      </c>
      <c r="J34" s="477">
        <v>3.6940905984278123</v>
      </c>
      <c r="K34" s="477">
        <v>3.7755244658365106</v>
      </c>
      <c r="L34" s="477">
        <v>3.8043922543107218</v>
      </c>
      <c r="M34" s="477">
        <v>3.9963928574181091</v>
      </c>
      <c r="N34" s="477">
        <v>4.0702782128174491</v>
      </c>
      <c r="O34" s="477">
        <v>3.722062505043894</v>
      </c>
      <c r="P34" s="477">
        <v>3.4269509089409986</v>
      </c>
      <c r="Q34" s="477">
        <v>3.4937393604984548</v>
      </c>
      <c r="R34" s="477">
        <v>3.7766893049620709</v>
      </c>
      <c r="S34" s="477">
        <v>3.0015642472124675</v>
      </c>
      <c r="T34" s="477">
        <v>3.1667173751605686</v>
      </c>
      <c r="U34" s="477">
        <v>3.9033140965028204</v>
      </c>
      <c r="V34" s="477">
        <v>4.0388831651036616</v>
      </c>
      <c r="W34" s="477">
        <v>4.1394977108327566</v>
      </c>
      <c r="X34" s="477">
        <v>4.2679476808091836</v>
      </c>
      <c r="Y34" s="477">
        <v>4.4523315570120383</v>
      </c>
      <c r="Z34" s="477">
        <v>4.9462020733835015</v>
      </c>
      <c r="AA34" s="477">
        <v>5.1177724762964258</v>
      </c>
      <c r="AB34" s="477">
        <v>5.0817747411107614</v>
      </c>
      <c r="AC34" s="477">
        <v>6.0057532487134253</v>
      </c>
      <c r="AD34" s="477">
        <v>6.4661233229519191</v>
      </c>
      <c r="AE34" s="477">
        <v>6.9755975836649791</v>
      </c>
      <c r="AF34" s="477">
        <v>7.7344301774008724</v>
      </c>
      <c r="AG34" s="477">
        <v>7.3920448444526023</v>
      </c>
      <c r="AH34" s="477">
        <v>7.6347664149662195</v>
      </c>
    </row>
    <row r="35" spans="1:34" ht="15.95" customHeight="1">
      <c r="D35" s="721"/>
      <c r="E35" s="723" t="s">
        <v>85</v>
      </c>
      <c r="F35" s="384" t="s">
        <v>84</v>
      </c>
      <c r="G35" s="389" t="s">
        <v>99</v>
      </c>
      <c r="H35" s="477">
        <v>0.22550039430236199</v>
      </c>
      <c r="I35" s="477">
        <v>0.23099684445821606</v>
      </c>
      <c r="J35" s="477">
        <v>0.23775953557777202</v>
      </c>
      <c r="K35" s="477">
        <v>0.23925046051937995</v>
      </c>
      <c r="L35" s="477">
        <v>0.25397149288384785</v>
      </c>
      <c r="M35" s="477">
        <v>0.26382210454901001</v>
      </c>
      <c r="N35" s="477">
        <v>0.2721018455238986</v>
      </c>
      <c r="O35" s="477">
        <v>0.27844073162389416</v>
      </c>
      <c r="P35" s="477">
        <v>0.28842016877248972</v>
      </c>
      <c r="Q35" s="477">
        <v>0.28816210340072729</v>
      </c>
      <c r="R35" s="477">
        <v>0.2912562180430982</v>
      </c>
      <c r="S35" s="477">
        <v>0.29221870418695872</v>
      </c>
      <c r="T35" s="477">
        <v>0.31681741371489464</v>
      </c>
      <c r="U35" s="477">
        <v>0.23623561479663871</v>
      </c>
      <c r="V35" s="477">
        <v>0.23921245758535928</v>
      </c>
      <c r="W35" s="477">
        <v>0.21813405239030451</v>
      </c>
      <c r="X35" s="477">
        <v>0.22744066111938976</v>
      </c>
      <c r="Y35" s="477">
        <v>0.21395220698225137</v>
      </c>
      <c r="Z35" s="477">
        <v>9.9084804999162474E-2</v>
      </c>
      <c r="AA35" s="477">
        <v>7.2393033110387903E-2</v>
      </c>
      <c r="AB35" s="477">
        <v>6.7611395072061167E-2</v>
      </c>
      <c r="AC35" s="477">
        <v>6.3389788051135307E-2</v>
      </c>
      <c r="AD35" s="477">
        <v>6.1647187296858967E-2</v>
      </c>
      <c r="AE35" s="477">
        <v>6.7576966702515534E-2</v>
      </c>
      <c r="AF35" s="477">
        <v>6.2404875103483456E-2</v>
      </c>
      <c r="AG35" s="477">
        <v>6.3709663272393552E-2</v>
      </c>
      <c r="AH35" s="477">
        <v>6.3375777034424513E-2</v>
      </c>
    </row>
    <row r="36" spans="1:34" ht="15.95" customHeight="1">
      <c r="D36" s="721"/>
      <c r="E36" s="724"/>
      <c r="F36" s="384" t="s">
        <v>523</v>
      </c>
      <c r="G36" s="389" t="s">
        <v>99</v>
      </c>
      <c r="H36" s="477">
        <v>10.103437427224119</v>
      </c>
      <c r="I36" s="477">
        <v>10.332959423320036</v>
      </c>
      <c r="J36" s="477">
        <v>10.499540974885784</v>
      </c>
      <c r="K36" s="477">
        <v>10.36819329307539</v>
      </c>
      <c r="L36" s="477">
        <v>10.464098534506345</v>
      </c>
      <c r="M36" s="477">
        <v>10.681322557027482</v>
      </c>
      <c r="N36" s="477">
        <v>10.86449604546025</v>
      </c>
      <c r="O36" s="477">
        <v>10.882121857824817</v>
      </c>
      <c r="P36" s="477">
        <v>10.85136615283229</v>
      </c>
      <c r="Q36" s="477">
        <v>10.856017479390657</v>
      </c>
      <c r="R36" s="477">
        <v>10.759890474996748</v>
      </c>
      <c r="S36" s="477">
        <v>10.575908751185692</v>
      </c>
      <c r="T36" s="477">
        <v>10.148870434630718</v>
      </c>
      <c r="U36" s="477">
        <v>9.6808989185370553</v>
      </c>
      <c r="V36" s="477">
        <v>9.0667579564865886</v>
      </c>
      <c r="W36" s="477">
        <v>8.439263764443087</v>
      </c>
      <c r="X36" s="477">
        <v>7.8530438308881152</v>
      </c>
      <c r="Y36" s="477">
        <v>7.3775683703260224</v>
      </c>
      <c r="Z36" s="477">
        <v>6.8024757207271289</v>
      </c>
      <c r="AA36" s="477">
        <v>6.3715869241334184</v>
      </c>
      <c r="AB36" s="477">
        <v>5.9986308437078932</v>
      </c>
      <c r="AC36" s="477">
        <v>5.7037722275264393</v>
      </c>
      <c r="AD36" s="477">
        <v>5.4315986879982043</v>
      </c>
      <c r="AE36" s="477">
        <v>5.1224902174630698</v>
      </c>
      <c r="AF36" s="477">
        <v>4.8207221587295379</v>
      </c>
      <c r="AG36" s="477">
        <v>4.6188360202394065</v>
      </c>
      <c r="AH36" s="477">
        <v>4.4486659695789452</v>
      </c>
    </row>
    <row r="37" spans="1:34" ht="15.95" customHeight="1">
      <c r="D37" s="721"/>
      <c r="E37" s="724"/>
      <c r="F37" s="384" t="s">
        <v>83</v>
      </c>
      <c r="G37" s="389" t="s">
        <v>99</v>
      </c>
      <c r="H37" s="477">
        <v>5.3592535180795264E-2</v>
      </c>
      <c r="I37" s="477">
        <v>5.2987200759498719E-2</v>
      </c>
      <c r="J37" s="477">
        <v>5.1580033974187783E-2</v>
      </c>
      <c r="K37" s="477">
        <v>4.8761832860243458E-2</v>
      </c>
      <c r="L37" s="477">
        <v>4.8311772326637192E-2</v>
      </c>
      <c r="M37" s="477">
        <v>4.7097490718249757E-2</v>
      </c>
      <c r="N37" s="477">
        <v>4.6449693563089131E-2</v>
      </c>
      <c r="O37" s="477">
        <v>4.4810385163231874E-2</v>
      </c>
      <c r="P37" s="477">
        <v>4.4449235974559034E-2</v>
      </c>
      <c r="Q37" s="477">
        <v>4.1837628324124382E-2</v>
      </c>
      <c r="R37" s="477">
        <v>4.0691336114167038E-2</v>
      </c>
      <c r="S37" s="477">
        <v>3.8976785339299998E-2</v>
      </c>
      <c r="T37" s="477">
        <v>3.8326566101344446E-2</v>
      </c>
      <c r="U37" s="477">
        <v>3.6161204430097654E-2</v>
      </c>
      <c r="V37" s="477">
        <v>3.727230167661285E-2</v>
      </c>
      <c r="W37" s="477">
        <v>3.7025567268211816E-2</v>
      </c>
      <c r="X37" s="477">
        <v>3.5656338750063223E-2</v>
      </c>
      <c r="Y37" s="477">
        <v>3.5882548322413471E-2</v>
      </c>
      <c r="Z37" s="477">
        <v>3.453782107762738E-2</v>
      </c>
      <c r="AA37" s="477">
        <v>3.3717072834754024E-2</v>
      </c>
      <c r="AB37" s="477">
        <v>3.2792185685226558E-2</v>
      </c>
      <c r="AC37" s="477">
        <v>3.1697110249079972E-2</v>
      </c>
      <c r="AD37" s="477">
        <v>3.1662143780075307E-2</v>
      </c>
      <c r="AE37" s="477">
        <v>3.0431330300821631E-2</v>
      </c>
      <c r="AF37" s="477">
        <v>2.9565925496207332E-2</v>
      </c>
      <c r="AG37" s="477">
        <v>2.94897826784913E-2</v>
      </c>
      <c r="AH37" s="477">
        <v>2.8103918791857405E-2</v>
      </c>
    </row>
    <row r="38" spans="1:34" ht="15.95" customHeight="1">
      <c r="D38" s="721"/>
      <c r="E38" s="724"/>
      <c r="F38" s="384" t="s">
        <v>82</v>
      </c>
      <c r="G38" s="389" t="s">
        <v>99</v>
      </c>
      <c r="H38" s="477">
        <v>1.2692574730008195</v>
      </c>
      <c r="I38" s="477">
        <v>1.3251660279294089</v>
      </c>
      <c r="J38" s="477">
        <v>1.3020690014828031</v>
      </c>
      <c r="K38" s="477">
        <v>1.2888956276535506</v>
      </c>
      <c r="L38" s="477">
        <v>1.3173636878219386</v>
      </c>
      <c r="M38" s="477">
        <v>1.3638497652786603</v>
      </c>
      <c r="N38" s="477">
        <v>1.4446618726329676</v>
      </c>
      <c r="O38" s="477">
        <v>1.5415012908995303</v>
      </c>
      <c r="P38" s="477">
        <v>1.3688020290177751</v>
      </c>
      <c r="Q38" s="477">
        <v>1.3614440340333496</v>
      </c>
      <c r="R38" s="477">
        <v>1.3858069060821308</v>
      </c>
      <c r="S38" s="477">
        <v>1.3419335863572073</v>
      </c>
      <c r="T38" s="477">
        <v>1.356745870002857</v>
      </c>
      <c r="U38" s="477">
        <v>1.3168999480866725</v>
      </c>
      <c r="V38" s="477">
        <v>1.2022018936665304</v>
      </c>
      <c r="W38" s="477">
        <v>1.2009030889256673</v>
      </c>
      <c r="X38" s="477">
        <v>1.1761241599605132</v>
      </c>
      <c r="Y38" s="477">
        <v>1.125703545984883</v>
      </c>
      <c r="Z38" s="477">
        <v>1.044881226033995</v>
      </c>
      <c r="AA38" s="477">
        <v>0.96563836826936733</v>
      </c>
      <c r="AB38" s="477">
        <v>0.99501001230698538</v>
      </c>
      <c r="AC38" s="477">
        <v>0.96943399544490161</v>
      </c>
      <c r="AD38" s="477">
        <v>1.0038855387695427</v>
      </c>
      <c r="AE38" s="477">
        <v>0.97184803289946997</v>
      </c>
      <c r="AF38" s="477">
        <v>0.96755999357989686</v>
      </c>
      <c r="AG38" s="477">
        <v>0.94865260072901803</v>
      </c>
      <c r="AH38" s="477">
        <v>0.9441930055332145</v>
      </c>
    </row>
    <row r="39" spans="1:34" ht="15.95" customHeight="1">
      <c r="D39" s="721"/>
      <c r="E39" s="725"/>
      <c r="F39" s="384" t="s">
        <v>428</v>
      </c>
      <c r="G39" s="389" t="s">
        <v>99</v>
      </c>
      <c r="H39" s="478" t="s">
        <v>530</v>
      </c>
      <c r="I39" s="478" t="s">
        <v>530</v>
      </c>
      <c r="J39" s="478" t="s">
        <v>530</v>
      </c>
      <c r="K39" s="478" t="s">
        <v>530</v>
      </c>
      <c r="L39" s="478" t="s">
        <v>530</v>
      </c>
      <c r="M39" s="478" t="s">
        <v>530</v>
      </c>
      <c r="N39" s="478" t="s">
        <v>530</v>
      </c>
      <c r="O39" s="478" t="s">
        <v>530</v>
      </c>
      <c r="P39" s="478" t="s">
        <v>530</v>
      </c>
      <c r="Q39" s="478" t="s">
        <v>530</v>
      </c>
      <c r="R39" s="478" t="s">
        <v>530</v>
      </c>
      <c r="S39" s="478" t="s">
        <v>530</v>
      </c>
      <c r="T39" s="478" t="s">
        <v>530</v>
      </c>
      <c r="U39" s="478" t="s">
        <v>530</v>
      </c>
      <c r="V39" s="478" t="s">
        <v>530</v>
      </c>
      <c r="W39" s="478" t="s">
        <v>530</v>
      </c>
      <c r="X39" s="478" t="s">
        <v>530</v>
      </c>
      <c r="Y39" s="478" t="s">
        <v>530</v>
      </c>
      <c r="Z39" s="478" t="s">
        <v>530</v>
      </c>
      <c r="AA39" s="478" t="s">
        <v>530</v>
      </c>
      <c r="AB39" s="478" t="s">
        <v>530</v>
      </c>
      <c r="AC39" s="478" t="s">
        <v>530</v>
      </c>
      <c r="AD39" s="478" t="s">
        <v>530</v>
      </c>
      <c r="AE39" s="478" t="s">
        <v>530</v>
      </c>
      <c r="AF39" s="478" t="s">
        <v>530</v>
      </c>
      <c r="AG39" s="478" t="s">
        <v>530</v>
      </c>
      <c r="AH39" s="478" t="s">
        <v>530</v>
      </c>
    </row>
    <row r="40" spans="1:34" ht="15.95" customHeight="1">
      <c r="A40" s="29" t="s">
        <v>100</v>
      </c>
      <c r="D40" s="721"/>
      <c r="E40" s="723" t="s">
        <v>81</v>
      </c>
      <c r="F40" s="384" t="s">
        <v>80</v>
      </c>
      <c r="G40" s="389" t="s">
        <v>99</v>
      </c>
      <c r="H40" s="477">
        <v>2.813547064278084</v>
      </c>
      <c r="I40" s="477">
        <v>2.9479605342072586</v>
      </c>
      <c r="J40" s="477">
        <v>3.1993688688030133</v>
      </c>
      <c r="K40" s="477">
        <v>3.8263499891737189</v>
      </c>
      <c r="L40" s="477">
        <v>3.9813671072192509</v>
      </c>
      <c r="M40" s="477">
        <v>4.452261453652496</v>
      </c>
      <c r="N40" s="477">
        <v>3.4742865820881659</v>
      </c>
      <c r="O40" s="477">
        <v>3.9986270331585008</v>
      </c>
      <c r="P40" s="477">
        <v>4.5905197067405208</v>
      </c>
      <c r="Q40" s="477">
        <v>5.8373962595765647</v>
      </c>
      <c r="R40" s="477">
        <v>5.8009947992005415</v>
      </c>
      <c r="S40" s="477">
        <v>6.2825377793100952</v>
      </c>
      <c r="T40" s="477">
        <v>9.6453461401759473</v>
      </c>
      <c r="U40" s="477">
        <v>10.527718733788507</v>
      </c>
      <c r="V40" s="477">
        <v>15.941238680378227</v>
      </c>
      <c r="W40" s="477">
        <v>19.331258563143052</v>
      </c>
      <c r="X40" s="477">
        <v>21.254476553632678</v>
      </c>
      <c r="Y40" s="477">
        <v>22.606690746144356</v>
      </c>
      <c r="Z40" s="477">
        <v>22.152573177113986</v>
      </c>
      <c r="AA40" s="477">
        <v>20.136783506558267</v>
      </c>
      <c r="AB40" s="477">
        <v>24.088415962957587</v>
      </c>
      <c r="AC40" s="477">
        <v>15.323479104387662</v>
      </c>
      <c r="AD40" s="477">
        <v>15.261678683218724</v>
      </c>
      <c r="AE40" s="477">
        <v>14.981155142324701</v>
      </c>
      <c r="AF40" s="477">
        <v>14.622908731515237</v>
      </c>
      <c r="AG40" s="477">
        <v>18.199195059190213</v>
      </c>
      <c r="AH40" s="477">
        <v>13.890363541692835</v>
      </c>
    </row>
    <row r="41" spans="1:34" ht="15.95" customHeight="1">
      <c r="D41" s="721"/>
      <c r="E41" s="724"/>
      <c r="F41" s="384" t="s">
        <v>79</v>
      </c>
      <c r="G41" s="389" t="s">
        <v>99</v>
      </c>
      <c r="H41" s="477">
        <v>7.0408977708171836</v>
      </c>
      <c r="I41" s="477">
        <v>7.0316219817109271</v>
      </c>
      <c r="J41" s="477">
        <v>7.6196228098630385</v>
      </c>
      <c r="K41" s="477">
        <v>7.8311748277350128</v>
      </c>
      <c r="L41" s="477">
        <v>7.4255898195776409</v>
      </c>
      <c r="M41" s="477">
        <v>7.7096527958904275</v>
      </c>
      <c r="N41" s="477">
        <v>8.2119737762592884</v>
      </c>
      <c r="O41" s="477">
        <v>7.7143106093410303</v>
      </c>
      <c r="P41" s="477">
        <v>7.5077810521874744</v>
      </c>
      <c r="Q41" s="477">
        <v>7.3916768500472259</v>
      </c>
      <c r="R41" s="477">
        <v>7.8770976037869618</v>
      </c>
      <c r="S41" s="477">
        <v>7.4246199055956534</v>
      </c>
      <c r="T41" s="477">
        <v>7.7753412548977909</v>
      </c>
      <c r="U41" s="477">
        <v>7.2472183182785361</v>
      </c>
      <c r="V41" s="477">
        <v>7.3802360077831999</v>
      </c>
      <c r="W41" s="477">
        <v>7.694223781806425</v>
      </c>
      <c r="X41" s="477">
        <v>7.1358756895735223</v>
      </c>
      <c r="Y41" s="477">
        <v>7.0085988151176952</v>
      </c>
      <c r="Z41" s="477">
        <v>6.5748531931622525</v>
      </c>
      <c r="AA41" s="477">
        <v>6.5495228479499792</v>
      </c>
      <c r="AB41" s="477">
        <v>6.887507880394117</v>
      </c>
      <c r="AC41" s="477">
        <v>6.7294158650989351</v>
      </c>
      <c r="AD41" s="477">
        <v>6.6921813909772974</v>
      </c>
      <c r="AE41" s="477">
        <v>6.3849772044597453</v>
      </c>
      <c r="AF41" s="477">
        <v>6.1167754070043756</v>
      </c>
      <c r="AG41" s="477">
        <v>5.8194400547639171</v>
      </c>
      <c r="AH41" s="477">
        <v>5.8825504417241419</v>
      </c>
    </row>
    <row r="42" spans="1:34" ht="15.95" customHeight="1">
      <c r="D42" s="721"/>
      <c r="E42" s="724"/>
      <c r="F42" s="384" t="s">
        <v>78</v>
      </c>
      <c r="G42" s="389" t="s">
        <v>99</v>
      </c>
      <c r="H42" s="477">
        <v>1.1753527542854598</v>
      </c>
      <c r="I42" s="477">
        <v>1.2174448168783814</v>
      </c>
      <c r="J42" s="477">
        <v>1.2186772391838498</v>
      </c>
      <c r="K42" s="477">
        <v>1.1646273542457684</v>
      </c>
      <c r="L42" s="477">
        <v>1.0825832490033891</v>
      </c>
      <c r="M42" s="477">
        <v>1.0017902396004461</v>
      </c>
      <c r="N42" s="477">
        <v>1.0416424575504049</v>
      </c>
      <c r="O42" s="477">
        <v>1.0188972430781604</v>
      </c>
      <c r="P42" s="477">
        <v>0.9980286205049631</v>
      </c>
      <c r="Q42" s="477">
        <v>0.78194503534908621</v>
      </c>
      <c r="R42" s="477">
        <v>0.96719494353262403</v>
      </c>
      <c r="S42" s="477">
        <v>1.1999822557679178</v>
      </c>
      <c r="T42" s="477">
        <v>1.358987867434253</v>
      </c>
      <c r="U42" s="477">
        <v>1.5683929244734593</v>
      </c>
      <c r="V42" s="477">
        <v>1.7556529385732451</v>
      </c>
      <c r="W42" s="477">
        <v>1.8878410773273768</v>
      </c>
      <c r="X42" s="477">
        <v>2.0310503545949725</v>
      </c>
      <c r="Y42" s="477">
        <v>2.2656836914147331</v>
      </c>
      <c r="Z42" s="477">
        <v>2.3188543268264779</v>
      </c>
      <c r="AA42" s="477">
        <v>2.5184858447296667</v>
      </c>
      <c r="AB42" s="477">
        <v>2.3933514538031511</v>
      </c>
      <c r="AC42" s="477">
        <v>0.63022040735056972</v>
      </c>
      <c r="AD42" s="477">
        <v>0.63981959276986122</v>
      </c>
      <c r="AE42" s="477">
        <v>0.7053613028193263</v>
      </c>
      <c r="AF42" s="477">
        <v>0.69826576234009929</v>
      </c>
      <c r="AG42" s="477">
        <v>0.75745096821503544</v>
      </c>
      <c r="AH42" s="477">
        <v>0.75717596028562673</v>
      </c>
    </row>
    <row r="43" spans="1:34" ht="15.95" customHeight="1">
      <c r="D43" s="721"/>
      <c r="E43" s="726" t="s">
        <v>77</v>
      </c>
      <c r="F43" s="383" t="s">
        <v>76</v>
      </c>
      <c r="G43" s="389" t="s">
        <v>99</v>
      </c>
      <c r="H43" s="478" t="s">
        <v>530</v>
      </c>
      <c r="I43" s="478" t="s">
        <v>530</v>
      </c>
      <c r="J43" s="478" t="s">
        <v>530</v>
      </c>
      <c r="K43" s="478" t="s">
        <v>530</v>
      </c>
      <c r="L43" s="478" t="s">
        <v>530</v>
      </c>
      <c r="M43" s="478" t="s">
        <v>530</v>
      </c>
      <c r="N43" s="478" t="s">
        <v>530</v>
      </c>
      <c r="O43" s="478" t="s">
        <v>530</v>
      </c>
      <c r="P43" s="478" t="s">
        <v>530</v>
      </c>
      <c r="Q43" s="478" t="s">
        <v>530</v>
      </c>
      <c r="R43" s="478" t="s">
        <v>530</v>
      </c>
      <c r="S43" s="478" t="s">
        <v>530</v>
      </c>
      <c r="T43" s="478" t="s">
        <v>530</v>
      </c>
      <c r="U43" s="478" t="s">
        <v>530</v>
      </c>
      <c r="V43" s="478" t="s">
        <v>530</v>
      </c>
      <c r="W43" s="478" t="s">
        <v>530</v>
      </c>
      <c r="X43" s="478" t="s">
        <v>530</v>
      </c>
      <c r="Y43" s="478" t="s">
        <v>530</v>
      </c>
      <c r="Z43" s="478" t="s">
        <v>530</v>
      </c>
      <c r="AA43" s="478" t="s">
        <v>530</v>
      </c>
      <c r="AB43" s="478" t="s">
        <v>530</v>
      </c>
      <c r="AC43" s="478" t="s">
        <v>530</v>
      </c>
      <c r="AD43" s="478" t="s">
        <v>530</v>
      </c>
      <c r="AE43" s="478" t="s">
        <v>530</v>
      </c>
      <c r="AF43" s="478" t="s">
        <v>530</v>
      </c>
      <c r="AG43" s="478" t="s">
        <v>530</v>
      </c>
      <c r="AH43" s="478" t="s">
        <v>530</v>
      </c>
    </row>
    <row r="44" spans="1:34" ht="15.95" customHeight="1" thickBot="1">
      <c r="D44" s="721"/>
      <c r="E44" s="727"/>
      <c r="F44" s="385" t="s">
        <v>75</v>
      </c>
      <c r="G44" s="389" t="s">
        <v>99</v>
      </c>
      <c r="H44" s="479" t="s">
        <v>530</v>
      </c>
      <c r="I44" s="479" t="s">
        <v>530</v>
      </c>
      <c r="J44" s="479" t="s">
        <v>530</v>
      </c>
      <c r="K44" s="479" t="s">
        <v>530</v>
      </c>
      <c r="L44" s="479" t="s">
        <v>530</v>
      </c>
      <c r="M44" s="479" t="s">
        <v>530</v>
      </c>
      <c r="N44" s="479" t="s">
        <v>530</v>
      </c>
      <c r="O44" s="479" t="s">
        <v>530</v>
      </c>
      <c r="P44" s="479" t="s">
        <v>530</v>
      </c>
      <c r="Q44" s="479" t="s">
        <v>530</v>
      </c>
      <c r="R44" s="479" t="s">
        <v>530</v>
      </c>
      <c r="S44" s="479" t="s">
        <v>530</v>
      </c>
      <c r="T44" s="479" t="s">
        <v>530</v>
      </c>
      <c r="U44" s="479" t="s">
        <v>530</v>
      </c>
      <c r="V44" s="479" t="s">
        <v>530</v>
      </c>
      <c r="W44" s="479" t="s">
        <v>530</v>
      </c>
      <c r="X44" s="479" t="s">
        <v>530</v>
      </c>
      <c r="Y44" s="479" t="s">
        <v>530</v>
      </c>
      <c r="Z44" s="479" t="s">
        <v>530</v>
      </c>
      <c r="AA44" s="479" t="s">
        <v>530</v>
      </c>
      <c r="AB44" s="479" t="s">
        <v>530</v>
      </c>
      <c r="AC44" s="479" t="s">
        <v>530</v>
      </c>
      <c r="AD44" s="479" t="s">
        <v>530</v>
      </c>
      <c r="AE44" s="479" t="s">
        <v>530</v>
      </c>
      <c r="AF44" s="479" t="s">
        <v>530</v>
      </c>
      <c r="AG44" s="479" t="s">
        <v>530</v>
      </c>
      <c r="AH44" s="479" t="s">
        <v>530</v>
      </c>
    </row>
    <row r="45" spans="1:34" ht="21.95" customHeight="1" thickTop="1" thickBot="1">
      <c r="D45" s="721"/>
      <c r="E45" s="730" t="s">
        <v>73</v>
      </c>
      <c r="F45" s="731"/>
      <c r="G45" s="390" t="s">
        <v>99</v>
      </c>
      <c r="H45" s="480">
        <f t="shared" ref="H45:AE45" si="2">SUM(H25:H44)</f>
        <v>55.95669629625683</v>
      </c>
      <c r="I45" s="480">
        <f t="shared" si="2"/>
        <v>55.775345619517992</v>
      </c>
      <c r="J45" s="480">
        <f t="shared" si="2"/>
        <v>55.396059293528268</v>
      </c>
      <c r="K45" s="480">
        <f t="shared" si="2"/>
        <v>56.126133746475674</v>
      </c>
      <c r="L45" s="480">
        <f t="shared" si="2"/>
        <v>55.915691609990674</v>
      </c>
      <c r="M45" s="480">
        <f t="shared" si="2"/>
        <v>57.149786442605937</v>
      </c>
      <c r="N45" s="480">
        <f t="shared" si="2"/>
        <v>57.386501939239743</v>
      </c>
      <c r="O45" s="480">
        <f t="shared" si="2"/>
        <v>54.321507562973864</v>
      </c>
      <c r="P45" s="480">
        <f t="shared" si="2"/>
        <v>52.210757475575207</v>
      </c>
      <c r="Q45" s="480">
        <f t="shared" si="2"/>
        <v>52.616140600641288</v>
      </c>
      <c r="R45" s="480">
        <f t="shared" si="2"/>
        <v>53.022142933360165</v>
      </c>
      <c r="S45" s="480">
        <f t="shared" si="2"/>
        <v>50.449311190027153</v>
      </c>
      <c r="T45" s="480">
        <f t="shared" si="2"/>
        <v>54.548197563578142</v>
      </c>
      <c r="U45" s="480">
        <f t="shared" si="2"/>
        <v>55.95814269602284</v>
      </c>
      <c r="V45" s="480">
        <f t="shared" si="2"/>
        <v>63.027233661028511</v>
      </c>
      <c r="W45" s="480">
        <f t="shared" si="2"/>
        <v>67.233732984739262</v>
      </c>
      <c r="X45" s="480">
        <f t="shared" si="2"/>
        <v>70.014094269619832</v>
      </c>
      <c r="Y45" s="480">
        <f t="shared" si="2"/>
        <v>72.825743010052776</v>
      </c>
      <c r="Z45" s="480">
        <f t="shared" si="2"/>
        <v>71.293619594860616</v>
      </c>
      <c r="AA45" s="480">
        <f t="shared" si="2"/>
        <v>68.136003980668477</v>
      </c>
      <c r="AB45" s="480">
        <f t="shared" si="2"/>
        <v>74.048386513728886</v>
      </c>
      <c r="AC45" s="480">
        <f t="shared" si="2"/>
        <v>59.704996128844087</v>
      </c>
      <c r="AD45" s="480">
        <f t="shared" si="2"/>
        <v>60.827145027585416</v>
      </c>
      <c r="AE45" s="480">
        <f t="shared" si="2"/>
        <v>59.023449667539616</v>
      </c>
      <c r="AF45" s="480">
        <f>SUM(AF25:AF44)</f>
        <v>58.723446945590702</v>
      </c>
      <c r="AG45" s="480">
        <f>SUM(AG25:AG44)</f>
        <v>60.617931473339389</v>
      </c>
      <c r="AH45" s="480">
        <f>SUM(AH25:AH44)</f>
        <v>57.990924860409514</v>
      </c>
    </row>
    <row r="46" spans="1:34" ht="21.95" customHeight="1" thickTop="1" thickBot="1">
      <c r="D46" s="722"/>
      <c r="E46" s="732"/>
      <c r="F46" s="733"/>
      <c r="G46" s="391" t="s">
        <v>429</v>
      </c>
      <c r="H46" s="475">
        <f t="shared" ref="H46:AE46" si="3">H45*25</f>
        <v>1398.9174074064208</v>
      </c>
      <c r="I46" s="475">
        <f t="shared" si="3"/>
        <v>1394.3836404879498</v>
      </c>
      <c r="J46" s="475">
        <f t="shared" si="3"/>
        <v>1384.9014823382067</v>
      </c>
      <c r="K46" s="475">
        <f t="shared" si="3"/>
        <v>1403.1533436618918</v>
      </c>
      <c r="L46" s="475">
        <f t="shared" si="3"/>
        <v>1397.8922902497668</v>
      </c>
      <c r="M46" s="475">
        <f t="shared" si="3"/>
        <v>1428.7446610651484</v>
      </c>
      <c r="N46" s="475">
        <f t="shared" si="3"/>
        <v>1434.6625484809936</v>
      </c>
      <c r="O46" s="475">
        <f t="shared" si="3"/>
        <v>1358.0376890743466</v>
      </c>
      <c r="P46" s="475">
        <f t="shared" si="3"/>
        <v>1305.2689368893803</v>
      </c>
      <c r="Q46" s="475">
        <f t="shared" si="3"/>
        <v>1315.4035150160321</v>
      </c>
      <c r="R46" s="475">
        <f t="shared" si="3"/>
        <v>1325.5535733340041</v>
      </c>
      <c r="S46" s="475">
        <f t="shared" si="3"/>
        <v>1261.2327797506789</v>
      </c>
      <c r="T46" s="475">
        <f t="shared" si="3"/>
        <v>1363.7049390894535</v>
      </c>
      <c r="U46" s="475">
        <f t="shared" si="3"/>
        <v>1398.953567400571</v>
      </c>
      <c r="V46" s="475">
        <f t="shared" si="3"/>
        <v>1575.6808415257128</v>
      </c>
      <c r="W46" s="475">
        <f t="shared" si="3"/>
        <v>1680.8433246184816</v>
      </c>
      <c r="X46" s="475">
        <f t="shared" si="3"/>
        <v>1750.3523567404959</v>
      </c>
      <c r="Y46" s="475">
        <f t="shared" si="3"/>
        <v>1820.6435752513194</v>
      </c>
      <c r="Z46" s="475">
        <f t="shared" si="3"/>
        <v>1782.3404898715153</v>
      </c>
      <c r="AA46" s="475">
        <f t="shared" si="3"/>
        <v>1703.4000995167119</v>
      </c>
      <c r="AB46" s="475">
        <f t="shared" si="3"/>
        <v>1851.2096628432221</v>
      </c>
      <c r="AC46" s="475">
        <f t="shared" si="3"/>
        <v>1492.6249032211022</v>
      </c>
      <c r="AD46" s="475">
        <f t="shared" si="3"/>
        <v>1520.6786256896355</v>
      </c>
      <c r="AE46" s="475">
        <f t="shared" si="3"/>
        <v>1475.5862416884904</v>
      </c>
      <c r="AF46" s="475">
        <f>AF45*25</f>
        <v>1468.0861736397676</v>
      </c>
      <c r="AG46" s="475">
        <f>AG45*25</f>
        <v>1515.4482868334846</v>
      </c>
      <c r="AH46" s="475">
        <f>AH45*25</f>
        <v>1449.7731215102378</v>
      </c>
    </row>
    <row r="47" spans="1:34" ht="15.95" customHeight="1" thickTop="1">
      <c r="D47" s="720" t="s">
        <v>98</v>
      </c>
      <c r="E47" s="723" t="s">
        <v>97</v>
      </c>
      <c r="F47" s="381" t="s">
        <v>96</v>
      </c>
      <c r="G47" s="392" t="s">
        <v>72</v>
      </c>
      <c r="H47" s="477">
        <v>2.8821541441462952</v>
      </c>
      <c r="I47" s="477">
        <v>2.984741232718743</v>
      </c>
      <c r="J47" s="477">
        <v>2.8955623106768034</v>
      </c>
      <c r="K47" s="477">
        <v>2.9009907876872578</v>
      </c>
      <c r="L47" s="477">
        <v>3.119283384044913</v>
      </c>
      <c r="M47" s="477">
        <v>4.4054848301909502</v>
      </c>
      <c r="N47" s="477">
        <v>4.4998116614935286</v>
      </c>
      <c r="O47" s="477">
        <v>4.6261020422371582</v>
      </c>
      <c r="P47" s="477">
        <v>4.6944368485869754</v>
      </c>
      <c r="Q47" s="477">
        <v>4.9979543850376817</v>
      </c>
      <c r="R47" s="477">
        <v>5.2683519329813686</v>
      </c>
      <c r="S47" s="477">
        <v>5.9547717741154447</v>
      </c>
      <c r="T47" s="477">
        <v>5.7624610607686044</v>
      </c>
      <c r="U47" s="477">
        <v>5.8198016475593146</v>
      </c>
      <c r="V47" s="477">
        <v>5.7843027499955788</v>
      </c>
      <c r="W47" s="477">
        <v>6.4694970525442352</v>
      </c>
      <c r="X47" s="477">
        <v>6.3910398830572772</v>
      </c>
      <c r="Y47" s="477">
        <v>6.5035280617545128</v>
      </c>
      <c r="Z47" s="477">
        <v>6.3051797493527308</v>
      </c>
      <c r="AA47" s="477">
        <v>6.0011585805893191</v>
      </c>
      <c r="AB47" s="477">
        <v>5.8728948112688801</v>
      </c>
      <c r="AC47" s="477">
        <v>6.6859397822310545</v>
      </c>
      <c r="AD47" s="477">
        <v>6.8020403216335925</v>
      </c>
      <c r="AE47" s="477">
        <v>7.2514813179502173</v>
      </c>
      <c r="AF47" s="477">
        <v>7.270133819382596</v>
      </c>
      <c r="AG47" s="477">
        <v>7.1858802740925682</v>
      </c>
      <c r="AH47" s="477">
        <v>7.0971179934082302</v>
      </c>
    </row>
    <row r="48" spans="1:34" ht="15.95" customHeight="1">
      <c r="D48" s="721"/>
      <c r="E48" s="724"/>
      <c r="F48" s="383" t="s">
        <v>95</v>
      </c>
      <c r="G48" s="392" t="s">
        <v>72</v>
      </c>
      <c r="H48" s="477">
        <v>1.0606554271269168</v>
      </c>
      <c r="I48" s="477">
        <v>1.078568675708349</v>
      </c>
      <c r="J48" s="477">
        <v>1.1723435925444154</v>
      </c>
      <c r="K48" s="477">
        <v>1.3034136104059315</v>
      </c>
      <c r="L48" s="477">
        <v>1.3251732557625482</v>
      </c>
      <c r="M48" s="477">
        <v>1.3249901031943914</v>
      </c>
      <c r="N48" s="477">
        <v>1.4055868939177487</v>
      </c>
      <c r="O48" s="477">
        <v>1.5228879387860219</v>
      </c>
      <c r="P48" s="477">
        <v>1.5452635501812459</v>
      </c>
      <c r="Q48" s="477">
        <v>1.5914304792946581</v>
      </c>
      <c r="R48" s="477">
        <v>1.5820473039342133</v>
      </c>
      <c r="S48" s="477">
        <v>1.5343550813017761</v>
      </c>
      <c r="T48" s="477">
        <v>1.5264827996193937</v>
      </c>
      <c r="U48" s="477">
        <v>1.5724339832599019</v>
      </c>
      <c r="V48" s="477">
        <v>1.5919622799941904</v>
      </c>
      <c r="W48" s="477">
        <v>1.6084345436803118</v>
      </c>
      <c r="X48" s="477">
        <v>1.6280628731369704</v>
      </c>
      <c r="Y48" s="477">
        <v>1.6315789581305975</v>
      </c>
      <c r="Z48" s="477">
        <v>1.6044019624516139</v>
      </c>
      <c r="AA48" s="477">
        <v>1.5993953812032555</v>
      </c>
      <c r="AB48" s="477">
        <v>1.6610999151128012</v>
      </c>
      <c r="AC48" s="477">
        <v>1.463426730802226</v>
      </c>
      <c r="AD48" s="477">
        <v>1.4699973112958893</v>
      </c>
      <c r="AE48" s="477">
        <v>1.2636161972684312</v>
      </c>
      <c r="AF48" s="477">
        <v>1.2300010173246219</v>
      </c>
      <c r="AG48" s="477">
        <v>1.2950702402483036</v>
      </c>
      <c r="AH48" s="477">
        <v>1.251497879907332</v>
      </c>
    </row>
    <row r="49" spans="4:34" ht="30" customHeight="1">
      <c r="D49" s="721"/>
      <c r="E49" s="724"/>
      <c r="F49" s="383" t="s">
        <v>94</v>
      </c>
      <c r="G49" s="392" t="s">
        <v>72</v>
      </c>
      <c r="H49" s="477">
        <v>0.21772071597260051</v>
      </c>
      <c r="I49" s="477">
        <v>0.20235948197160303</v>
      </c>
      <c r="J49" s="477">
        <v>0.18088743155566969</v>
      </c>
      <c r="K49" s="477">
        <v>0.17938129969499605</v>
      </c>
      <c r="L49" s="477">
        <v>0.14203626859848409</v>
      </c>
      <c r="M49" s="477">
        <v>0.13811468185448561</v>
      </c>
      <c r="N49" s="477">
        <v>0.13896724332111079</v>
      </c>
      <c r="O49" s="477">
        <v>0.11948754253290049</v>
      </c>
      <c r="P49" s="477">
        <v>0.10105378473743856</v>
      </c>
      <c r="Q49" s="477">
        <v>0.11073921283888363</v>
      </c>
      <c r="R49" s="477">
        <v>0.11852241126893549</v>
      </c>
      <c r="S49" s="477">
        <v>0.11883878094183892</v>
      </c>
      <c r="T49" s="477">
        <v>0.12444903902994568</v>
      </c>
      <c r="U49" s="477">
        <v>0.12295271472482981</v>
      </c>
      <c r="V49" s="477">
        <v>0.1311561883938957</v>
      </c>
      <c r="W49" s="477">
        <v>0.16728360242104787</v>
      </c>
      <c r="X49" s="477">
        <v>0.18368178916251013</v>
      </c>
      <c r="Y49" s="477">
        <v>0.20036565318349206</v>
      </c>
      <c r="Z49" s="477">
        <v>0.20838578056536777</v>
      </c>
      <c r="AA49" s="477">
        <v>0.20760427339918294</v>
      </c>
      <c r="AB49" s="477">
        <v>0.2137109254531907</v>
      </c>
      <c r="AC49" s="477">
        <v>0.1668568276891591</v>
      </c>
      <c r="AD49" s="477">
        <v>0.13908182771456443</v>
      </c>
      <c r="AE49" s="477">
        <v>8.7933733185493287E-2</v>
      </c>
      <c r="AF49" s="477">
        <v>6.2675049142891237E-2</v>
      </c>
      <c r="AG49" s="477">
        <v>5.8354404298906343E-2</v>
      </c>
      <c r="AH49" s="477">
        <v>6.4183208490637522E-2</v>
      </c>
    </row>
    <row r="50" spans="4:34" ht="15.95" customHeight="1">
      <c r="D50" s="721"/>
      <c r="E50" s="723" t="s">
        <v>93</v>
      </c>
      <c r="F50" s="383" t="s">
        <v>92</v>
      </c>
      <c r="G50" s="392" t="s">
        <v>72</v>
      </c>
      <c r="H50" s="477">
        <v>1.1179332102046449</v>
      </c>
      <c r="I50" s="477">
        <v>1.1411811276980721</v>
      </c>
      <c r="J50" s="477">
        <v>1.152997454577926</v>
      </c>
      <c r="K50" s="477">
        <v>1.2184213609171921</v>
      </c>
      <c r="L50" s="477">
        <v>1.3220978924092319</v>
      </c>
      <c r="M50" s="477">
        <v>1.3387926395454208</v>
      </c>
      <c r="N50" s="477">
        <v>1.2245399688576404</v>
      </c>
      <c r="O50" s="477">
        <v>1.2735290777558499</v>
      </c>
      <c r="P50" s="477">
        <v>1.2437885394673698</v>
      </c>
      <c r="Q50" s="477">
        <v>1.3287725183840573</v>
      </c>
      <c r="R50" s="477">
        <v>1.3988307980539743</v>
      </c>
      <c r="S50" s="477">
        <v>1.4008736373781545</v>
      </c>
      <c r="T50" s="477">
        <v>1.4968010191561854</v>
      </c>
      <c r="U50" s="477">
        <v>1.5023082130445253</v>
      </c>
      <c r="V50" s="477">
        <v>1.5701430681149364</v>
      </c>
      <c r="W50" s="477">
        <v>1.4747992906736365</v>
      </c>
      <c r="X50" s="477">
        <v>1.4035813831757609</v>
      </c>
      <c r="Y50" s="477">
        <v>1.6871198624926462</v>
      </c>
      <c r="Z50" s="477">
        <v>1.5598889527875779</v>
      </c>
      <c r="AA50" s="477">
        <v>1.4612143552598844</v>
      </c>
      <c r="AB50" s="477">
        <v>1.4979073311259701</v>
      </c>
      <c r="AC50" s="477">
        <v>1.2097032830968271</v>
      </c>
      <c r="AD50" s="477">
        <v>1.2645303156498198</v>
      </c>
      <c r="AE50" s="477">
        <v>1.3256079852750753</v>
      </c>
      <c r="AF50" s="477">
        <v>1.326047285552274</v>
      </c>
      <c r="AG50" s="477">
        <v>1.3043464565445324</v>
      </c>
      <c r="AH50" s="477">
        <v>1.2610826234831509</v>
      </c>
    </row>
    <row r="51" spans="4:34" ht="15.95" customHeight="1">
      <c r="D51" s="721"/>
      <c r="E51" s="724"/>
      <c r="F51" s="384" t="s">
        <v>91</v>
      </c>
      <c r="G51" s="392" t="s">
        <v>72</v>
      </c>
      <c r="H51" s="477">
        <v>0.24984525591608825</v>
      </c>
      <c r="I51" s="477">
        <v>0.24537151611893246</v>
      </c>
      <c r="J51" s="477">
        <v>0.24416025773398078</v>
      </c>
      <c r="K51" s="477">
        <v>0.23645148487784493</v>
      </c>
      <c r="L51" s="477">
        <v>0.22785131058201188</v>
      </c>
      <c r="M51" s="477">
        <v>0.23134647072677131</v>
      </c>
      <c r="N51" s="477">
        <v>0.21436502809056748</v>
      </c>
      <c r="O51" s="477">
        <v>0.22111006255989862</v>
      </c>
      <c r="P51" s="477">
        <v>0.22005334357372713</v>
      </c>
      <c r="Q51" s="477">
        <v>0.21624247411102593</v>
      </c>
      <c r="R51" s="477">
        <v>0.20701996354738536</v>
      </c>
      <c r="S51" s="477">
        <v>0.20825404949678727</v>
      </c>
      <c r="T51" s="477">
        <v>0.20554148911897693</v>
      </c>
      <c r="U51" s="477">
        <v>0.20254903700313187</v>
      </c>
      <c r="V51" s="477">
        <v>0.17466159383531499</v>
      </c>
      <c r="W51" s="477">
        <v>7.6474909531413032E-2</v>
      </c>
      <c r="X51" s="477">
        <v>7.241984018202105E-2</v>
      </c>
      <c r="Y51" s="477">
        <v>6.1914435280258806E-2</v>
      </c>
      <c r="Z51" s="477">
        <v>5.8197249922325708E-2</v>
      </c>
      <c r="AA51" s="477">
        <v>4.988317881610909E-2</v>
      </c>
      <c r="AB51" s="477">
        <v>4.850962409067338E-2</v>
      </c>
      <c r="AC51" s="477">
        <v>6.0405749141969903E-2</v>
      </c>
      <c r="AD51" s="477">
        <v>6.0938047144516644E-2</v>
      </c>
      <c r="AE51" s="477">
        <v>5.6551089358488148E-2</v>
      </c>
      <c r="AF51" s="477">
        <v>5.4109787572280979E-2</v>
      </c>
      <c r="AG51" s="477">
        <v>4.7840008109829996E-2</v>
      </c>
      <c r="AH51" s="477">
        <v>5.2719943754146903E-2</v>
      </c>
    </row>
    <row r="52" spans="4:34" ht="15.95" customHeight="1">
      <c r="D52" s="721"/>
      <c r="E52" s="724"/>
      <c r="F52" s="384" t="s">
        <v>90</v>
      </c>
      <c r="G52" s="392" t="s">
        <v>72</v>
      </c>
      <c r="H52" s="477">
        <v>0.74253393357464614</v>
      </c>
      <c r="I52" s="477">
        <v>0.97034357202091559</v>
      </c>
      <c r="J52" s="477">
        <v>1.0541067584462107</v>
      </c>
      <c r="K52" s="477">
        <v>1.0508899016039326</v>
      </c>
      <c r="L52" s="477">
        <v>1.1002894123909503</v>
      </c>
      <c r="M52" s="477">
        <v>1.1851986493738089</v>
      </c>
      <c r="N52" s="477">
        <v>1.2844509070397683</v>
      </c>
      <c r="O52" s="477">
        <v>1.264333302793091</v>
      </c>
      <c r="P52" s="477">
        <v>1.1823343225837653</v>
      </c>
      <c r="Q52" s="477">
        <v>1.198918565385499</v>
      </c>
      <c r="R52" s="477">
        <v>1.1931791484476511</v>
      </c>
      <c r="S52" s="477">
        <v>1.1368333416798198</v>
      </c>
      <c r="T52" s="477">
        <v>1.1969004444847422</v>
      </c>
      <c r="U52" s="477">
        <v>1.1158708835485895</v>
      </c>
      <c r="V52" s="477">
        <v>1.1149767092440295</v>
      </c>
      <c r="W52" s="477">
        <v>1.0436988675601988</v>
      </c>
      <c r="X52" s="477">
        <v>1.0175625873716732</v>
      </c>
      <c r="Y52" s="477">
        <v>1.007396274910388</v>
      </c>
      <c r="Z52" s="477">
        <v>0.96341738928443121</v>
      </c>
      <c r="AA52" s="477">
        <v>0.94512205335044064</v>
      </c>
      <c r="AB52" s="477">
        <v>0.9613197687075673</v>
      </c>
      <c r="AC52" s="477">
        <v>1.0772564777434501</v>
      </c>
      <c r="AD52" s="477">
        <v>1.0244484747091971</v>
      </c>
      <c r="AE52" s="477">
        <v>1.0735057219074116</v>
      </c>
      <c r="AF52" s="477">
        <v>1.0123275398883769</v>
      </c>
      <c r="AG52" s="477">
        <v>1.0073307103734352</v>
      </c>
      <c r="AH52" s="477">
        <v>0.91774467957405426</v>
      </c>
    </row>
    <row r="53" spans="4:34" ht="15.95" customHeight="1">
      <c r="D53" s="721"/>
      <c r="E53" s="724"/>
      <c r="F53" s="384" t="s">
        <v>89</v>
      </c>
      <c r="G53" s="392" t="s">
        <v>74</v>
      </c>
      <c r="H53" s="477">
        <v>0.49430726463046493</v>
      </c>
      <c r="I53" s="477">
        <v>0.48537876882916797</v>
      </c>
      <c r="J53" s="477">
        <v>0.49696452549657649</v>
      </c>
      <c r="K53" s="477">
        <v>0.51640881015154905</v>
      </c>
      <c r="L53" s="477">
        <v>0.75416874406707124</v>
      </c>
      <c r="M53" s="477">
        <v>0.92038263601157666</v>
      </c>
      <c r="N53" s="477">
        <v>0.90902182808307186</v>
      </c>
      <c r="O53" s="477">
        <v>0.9296359436908177</v>
      </c>
      <c r="P53" s="477">
        <v>0.89106497473768509</v>
      </c>
      <c r="Q53" s="477">
        <v>0.90812234816095183</v>
      </c>
      <c r="R53" s="477">
        <v>0.96133339427239495</v>
      </c>
      <c r="S53" s="477">
        <v>0.95163361903961674</v>
      </c>
      <c r="T53" s="477">
        <v>0.9624041114509484</v>
      </c>
      <c r="U53" s="477">
        <v>0.96104552899400342</v>
      </c>
      <c r="V53" s="477">
        <v>1.0089563651726698</v>
      </c>
      <c r="W53" s="477">
        <v>1.0493588793115569</v>
      </c>
      <c r="X53" s="477">
        <v>1.0571970428436641</v>
      </c>
      <c r="Y53" s="477">
        <v>1.078791979397772</v>
      </c>
      <c r="Z53" s="477">
        <v>1.2472365143384319</v>
      </c>
      <c r="AA53" s="477">
        <v>1.2778324984112137</v>
      </c>
      <c r="AB53" s="477">
        <v>1.2589263101878794</v>
      </c>
      <c r="AC53" s="477">
        <v>1.2715836181578886</v>
      </c>
      <c r="AD53" s="477">
        <v>1.298090689193885</v>
      </c>
      <c r="AE53" s="477">
        <v>1.3521212769137472</v>
      </c>
      <c r="AF53" s="477">
        <v>1.3826738854253349</v>
      </c>
      <c r="AG53" s="477">
        <v>1.3919528410029727</v>
      </c>
      <c r="AH53" s="477">
        <v>1.3575214739943682</v>
      </c>
    </row>
    <row r="54" spans="4:34" ht="15.95" customHeight="1">
      <c r="D54" s="721"/>
      <c r="E54" s="724"/>
      <c r="F54" s="384" t="s">
        <v>88</v>
      </c>
      <c r="G54" s="392" t="s">
        <v>74</v>
      </c>
      <c r="H54" s="477">
        <v>3.5696429727541862E-2</v>
      </c>
      <c r="I54" s="477">
        <v>3.8795122649290734E-2</v>
      </c>
      <c r="J54" s="477">
        <v>4.2252813631250184E-2</v>
      </c>
      <c r="K54" s="477">
        <v>4.5199236563292305E-2</v>
      </c>
      <c r="L54" s="477">
        <v>4.6646687796594012E-2</v>
      </c>
      <c r="M54" s="477">
        <v>5.131926416955658E-2</v>
      </c>
      <c r="N54" s="477">
        <v>5.0987626678426191E-2</v>
      </c>
      <c r="O54" s="477">
        <v>5.3723102661625312E-2</v>
      </c>
      <c r="P54" s="477">
        <v>5.7900990406273112E-2</v>
      </c>
      <c r="Q54" s="477">
        <v>6.3223186847833762E-2</v>
      </c>
      <c r="R54" s="477">
        <v>6.3323804656321869E-2</v>
      </c>
      <c r="S54" s="477">
        <v>6.6932816179375021E-2</v>
      </c>
      <c r="T54" s="477">
        <v>7.5546994036393575E-2</v>
      </c>
      <c r="U54" s="477">
        <v>7.6325950963524125E-2</v>
      </c>
      <c r="V54" s="477">
        <v>8.4357149819723865E-2</v>
      </c>
      <c r="W54" s="477">
        <v>8.7254621580740307E-2</v>
      </c>
      <c r="X54" s="477">
        <v>8.939426074799138E-2</v>
      </c>
      <c r="Y54" s="477">
        <v>9.11692763804485E-2</v>
      </c>
      <c r="Z54" s="477">
        <v>8.3481714793228426E-2</v>
      </c>
      <c r="AA54" s="477">
        <v>8.3815730803816324E-2</v>
      </c>
      <c r="AB54" s="477">
        <v>8.5972616930083262E-2</v>
      </c>
      <c r="AC54" s="477">
        <v>8.2204457926350047E-2</v>
      </c>
      <c r="AD54" s="477">
        <v>8.1378473646247784E-2</v>
      </c>
      <c r="AE54" s="477">
        <v>8.3650273131888025E-2</v>
      </c>
      <c r="AF54" s="477">
        <v>8.5046563778246459E-2</v>
      </c>
      <c r="AG54" s="477">
        <v>8.2550765172254736E-2</v>
      </c>
      <c r="AH54" s="477">
        <v>8.638684662919624E-2</v>
      </c>
    </row>
    <row r="55" spans="4:34" ht="15.95" customHeight="1">
      <c r="D55" s="721"/>
      <c r="E55" s="724"/>
      <c r="F55" s="384" t="s">
        <v>87</v>
      </c>
      <c r="G55" s="392" t="s">
        <v>74</v>
      </c>
      <c r="H55" s="478">
        <v>0.79953123331193521</v>
      </c>
      <c r="I55" s="478">
        <v>0.80582138466597653</v>
      </c>
      <c r="J55" s="478">
        <v>0.82900919053573885</v>
      </c>
      <c r="K55" s="478">
        <v>0.99841048191267268</v>
      </c>
      <c r="L55" s="478">
        <v>1.0409056932428895</v>
      </c>
      <c r="M55" s="478">
        <v>1.057403705621454</v>
      </c>
      <c r="N55" s="478">
        <v>1.3109844661275185</v>
      </c>
      <c r="O55" s="478">
        <v>1.6679568000522469</v>
      </c>
      <c r="P55" s="478">
        <v>1.5838725384745018</v>
      </c>
      <c r="Q55" s="478">
        <v>1.6171370016175322</v>
      </c>
      <c r="R55" s="478">
        <v>1.7248441903269163</v>
      </c>
      <c r="S55" s="478">
        <v>1.781637905885654</v>
      </c>
      <c r="T55" s="478">
        <v>1.731407757351177</v>
      </c>
      <c r="U55" s="478">
        <v>1.770138490874497</v>
      </c>
      <c r="V55" s="478">
        <v>1.7616028753735153</v>
      </c>
      <c r="W55" s="478">
        <v>1.984114379055872</v>
      </c>
      <c r="X55" s="478">
        <v>1.9909396516035547</v>
      </c>
      <c r="Y55" s="478">
        <v>1.9995933992338437</v>
      </c>
      <c r="Z55" s="478">
        <v>1.9013449550594519</v>
      </c>
      <c r="AA55" s="478">
        <v>1.749262659701873</v>
      </c>
      <c r="AB55" s="478">
        <v>1.5665923605235594</v>
      </c>
      <c r="AC55" s="478">
        <v>1.5927356163924684</v>
      </c>
      <c r="AD55" s="478">
        <v>1.6283294105512809</v>
      </c>
      <c r="AE55" s="478">
        <v>1.664228452599086</v>
      </c>
      <c r="AF55" s="478">
        <v>1.6405930967884843</v>
      </c>
      <c r="AG55" s="478">
        <v>1.6824938877895315</v>
      </c>
      <c r="AH55" s="478">
        <v>1.6167737423823905</v>
      </c>
    </row>
    <row r="56" spans="4:34" ht="15.95" customHeight="1">
      <c r="D56" s="721"/>
      <c r="E56" s="725"/>
      <c r="F56" s="384" t="s">
        <v>86</v>
      </c>
      <c r="G56" s="392" t="s">
        <v>74</v>
      </c>
      <c r="H56" s="477">
        <v>0.79155669978332566</v>
      </c>
      <c r="I56" s="477">
        <v>0.79379731536001208</v>
      </c>
      <c r="J56" s="477">
        <v>0.80602714154201383</v>
      </c>
      <c r="K56" s="477">
        <v>0.90809669996067466</v>
      </c>
      <c r="L56" s="477">
        <v>0.92374005429250516</v>
      </c>
      <c r="M56" s="477">
        <v>0.93640734372215073</v>
      </c>
      <c r="N56" s="477">
        <v>0.92308614760615193</v>
      </c>
      <c r="O56" s="477">
        <v>0.84518818746905544</v>
      </c>
      <c r="P56" s="477">
        <v>0.80643118948561121</v>
      </c>
      <c r="Q56" s="477">
        <v>0.79064200170104826</v>
      </c>
      <c r="R56" s="477">
        <v>0.75444882382253919</v>
      </c>
      <c r="S56" s="477">
        <v>0.72498471438394085</v>
      </c>
      <c r="T56" s="477">
        <v>0.71364173885187687</v>
      </c>
      <c r="U56" s="477">
        <v>0.69261731753869893</v>
      </c>
      <c r="V56" s="477">
        <v>0.69242986735445955</v>
      </c>
      <c r="W56" s="477">
        <v>0.65710210613124276</v>
      </c>
      <c r="X56" s="477">
        <v>0.62969253244706713</v>
      </c>
      <c r="Y56" s="477">
        <v>0.59009694993293393</v>
      </c>
      <c r="Z56" s="477">
        <v>0.50515035769454819</v>
      </c>
      <c r="AA56" s="477">
        <v>0.50625448183148503</v>
      </c>
      <c r="AB56" s="477">
        <v>0.52641587390807032</v>
      </c>
      <c r="AC56" s="477">
        <v>0.64406327363268723</v>
      </c>
      <c r="AD56" s="477">
        <v>0.64433448777046509</v>
      </c>
      <c r="AE56" s="477">
        <v>0.55440013950460676</v>
      </c>
      <c r="AF56" s="477">
        <v>0.4956093256074886</v>
      </c>
      <c r="AG56" s="477">
        <v>0.50232560366466428</v>
      </c>
      <c r="AH56" s="477">
        <v>0.51645283780659756</v>
      </c>
    </row>
    <row r="57" spans="4:34" ht="15.95" customHeight="1">
      <c r="D57" s="721"/>
      <c r="E57" s="723" t="s">
        <v>85</v>
      </c>
      <c r="F57" s="384" t="s">
        <v>84</v>
      </c>
      <c r="G57" s="392" t="s">
        <v>74</v>
      </c>
      <c r="H57" s="477">
        <v>0.2148359181336264</v>
      </c>
      <c r="I57" s="477">
        <v>0.23064016110767305</v>
      </c>
      <c r="J57" s="477">
        <v>0.24382203914115916</v>
      </c>
      <c r="K57" s="477">
        <v>0.2565454785986343</v>
      </c>
      <c r="L57" s="477">
        <v>0.27327708596777445</v>
      </c>
      <c r="M57" s="477">
        <v>0.28786485416973895</v>
      </c>
      <c r="N57" s="477">
        <v>0.28654640543595328</v>
      </c>
      <c r="O57" s="477">
        <v>0.30958475784846978</v>
      </c>
      <c r="P57" s="477">
        <v>0.32137577207755186</v>
      </c>
      <c r="Q57" s="477">
        <v>0.3186820919634924</v>
      </c>
      <c r="R57" s="477">
        <v>0.32364887952882848</v>
      </c>
      <c r="S57" s="477">
        <v>0.3257807554156128</v>
      </c>
      <c r="T57" s="477">
        <v>0.3287473090566736</v>
      </c>
      <c r="U57" s="477">
        <v>0.33089030847847783</v>
      </c>
      <c r="V57" s="477">
        <v>0.32010463803130884</v>
      </c>
      <c r="W57" s="477">
        <v>0.32384138874677371</v>
      </c>
      <c r="X57" s="477">
        <v>0.33381338003760141</v>
      </c>
      <c r="Y57" s="477">
        <v>0.32602573017644138</v>
      </c>
      <c r="Z57" s="477">
        <v>0.30697638372053876</v>
      </c>
      <c r="AA57" s="477">
        <v>0.29463975171736362</v>
      </c>
      <c r="AB57" s="477">
        <v>0.27873936214204809</v>
      </c>
      <c r="AC57" s="477">
        <v>0.27329710152334474</v>
      </c>
      <c r="AD57" s="477">
        <v>0.28875873608820513</v>
      </c>
      <c r="AE57" s="477">
        <v>0.29970326563481808</v>
      </c>
      <c r="AF57" s="477">
        <v>0.30179415399681653</v>
      </c>
      <c r="AG57" s="477">
        <v>0.29396874683478003</v>
      </c>
      <c r="AH57" s="477">
        <v>0.30043594010764318</v>
      </c>
    </row>
    <row r="58" spans="4:34" ht="15.95" customHeight="1">
      <c r="D58" s="721"/>
      <c r="E58" s="724"/>
      <c r="F58" s="384" t="s">
        <v>524</v>
      </c>
      <c r="G58" s="392" t="s">
        <v>74</v>
      </c>
      <c r="H58" s="477">
        <v>11.60146021142509</v>
      </c>
      <c r="I58" s="477">
        <v>12.049911873780497</v>
      </c>
      <c r="J58" s="477">
        <v>12.296799375574221</v>
      </c>
      <c r="K58" s="477">
        <v>12.201451576612165</v>
      </c>
      <c r="L58" s="477">
        <v>12.414211561880526</v>
      </c>
      <c r="M58" s="477">
        <v>12.770997098878366</v>
      </c>
      <c r="N58" s="477">
        <v>13.001365285128024</v>
      </c>
      <c r="O58" s="477">
        <v>13.101851660223275</v>
      </c>
      <c r="P58" s="477">
        <v>12.809834252664388</v>
      </c>
      <c r="Q58" s="477">
        <v>12.761764533573418</v>
      </c>
      <c r="R58" s="477">
        <v>12.414088772772958</v>
      </c>
      <c r="S58" s="477">
        <v>11.883392932193434</v>
      </c>
      <c r="T58" s="477">
        <v>11.051129556693255</v>
      </c>
      <c r="U58" s="477">
        <v>10.20209051255496</v>
      </c>
      <c r="V58" s="477">
        <v>9.3074780836628825</v>
      </c>
      <c r="W58" s="477">
        <v>8.5304809065411416</v>
      </c>
      <c r="X58" s="477">
        <v>7.9283843929443236</v>
      </c>
      <c r="Y58" s="477">
        <v>7.4981720756987702</v>
      </c>
      <c r="Z58" s="477">
        <v>7.0260341342213097</v>
      </c>
      <c r="AA58" s="477">
        <v>6.519298652575042</v>
      </c>
      <c r="AB58" s="477">
        <v>6.0747753644812956</v>
      </c>
      <c r="AC58" s="477">
        <v>5.7504854895794564</v>
      </c>
      <c r="AD58" s="477">
        <v>5.4684108395047053</v>
      </c>
      <c r="AE58" s="477">
        <v>5.2359531495821541</v>
      </c>
      <c r="AF58" s="477">
        <v>5.0470424051999485</v>
      </c>
      <c r="AG58" s="477">
        <v>4.9655223551470273</v>
      </c>
      <c r="AH58" s="477">
        <v>4.8932412653884141</v>
      </c>
    </row>
    <row r="59" spans="4:34" ht="15.95" customHeight="1">
      <c r="D59" s="721"/>
      <c r="E59" s="724"/>
      <c r="F59" s="384" t="s">
        <v>83</v>
      </c>
      <c r="G59" s="392" t="s">
        <v>74</v>
      </c>
      <c r="H59" s="477">
        <v>0.36894672599202805</v>
      </c>
      <c r="I59" s="477">
        <v>0.3648005234406827</v>
      </c>
      <c r="J59" s="477">
        <v>0.35510294029372053</v>
      </c>
      <c r="K59" s="477">
        <v>0.33570297747631389</v>
      </c>
      <c r="L59" s="477">
        <v>0.33264142648295775</v>
      </c>
      <c r="M59" s="477">
        <v>0.32420391077355576</v>
      </c>
      <c r="N59" s="477">
        <v>0.31974321657038335</v>
      </c>
      <c r="O59" s="477">
        <v>0.30842031437835538</v>
      </c>
      <c r="P59" s="477">
        <v>0.30593507363097833</v>
      </c>
      <c r="Q59" s="477">
        <v>0.28781679345783012</v>
      </c>
      <c r="R59" s="477">
        <v>0.27988193965190539</v>
      </c>
      <c r="S59" s="477">
        <v>0.26804359801897348</v>
      </c>
      <c r="T59" s="477">
        <v>0.26358497040691109</v>
      </c>
      <c r="U59" s="477">
        <v>0.24871824034450551</v>
      </c>
      <c r="V59" s="477">
        <v>0.25637917420464518</v>
      </c>
      <c r="W59" s="477">
        <v>0.25472046037190377</v>
      </c>
      <c r="X59" s="477">
        <v>0.24533483260315317</v>
      </c>
      <c r="Y59" s="477">
        <v>0.24687934191905853</v>
      </c>
      <c r="Z59" s="477">
        <v>0.2375687781779712</v>
      </c>
      <c r="AA59" s="477">
        <v>0.23183678533115668</v>
      </c>
      <c r="AB59" s="477">
        <v>0.22547007872335409</v>
      </c>
      <c r="AC59" s="477">
        <v>0.21792329378991018</v>
      </c>
      <c r="AD59" s="477">
        <v>0.21771839240605267</v>
      </c>
      <c r="AE59" s="477">
        <v>0.20926152339286261</v>
      </c>
      <c r="AF59" s="477">
        <v>0.20330107926916618</v>
      </c>
      <c r="AG59" s="477">
        <v>0.20277988642867231</v>
      </c>
      <c r="AH59" s="477">
        <v>0.19319715971894008</v>
      </c>
    </row>
    <row r="60" spans="4:34" ht="15.95" customHeight="1">
      <c r="D60" s="721"/>
      <c r="E60" s="724"/>
      <c r="F60" s="384" t="s">
        <v>82</v>
      </c>
      <c r="G60" s="392" t="s">
        <v>74</v>
      </c>
      <c r="H60" s="477">
        <v>0.36264499228594843</v>
      </c>
      <c r="I60" s="477">
        <v>0.37861886512268828</v>
      </c>
      <c r="J60" s="477">
        <v>0.37201971470937228</v>
      </c>
      <c r="K60" s="477">
        <v>0.3682558936153002</v>
      </c>
      <c r="L60" s="477">
        <v>0.37638962509198243</v>
      </c>
      <c r="M60" s="477">
        <v>0.38967136150818865</v>
      </c>
      <c r="N60" s="477">
        <v>0.41276053503799082</v>
      </c>
      <c r="O60" s="477">
        <v>0.44042894025700863</v>
      </c>
      <c r="P60" s="477">
        <v>0.39108629400507855</v>
      </c>
      <c r="Q60" s="477">
        <v>0.38898400972381414</v>
      </c>
      <c r="R60" s="477">
        <v>0.39594483030918021</v>
      </c>
      <c r="S60" s="477">
        <v>0.38340959610205921</v>
      </c>
      <c r="T60" s="477">
        <v>0.38764167714367337</v>
      </c>
      <c r="U60" s="477">
        <v>0.37625712802476369</v>
      </c>
      <c r="V60" s="477">
        <v>0.34348625533329447</v>
      </c>
      <c r="W60" s="477">
        <v>0.34311516826447636</v>
      </c>
      <c r="X60" s="477">
        <v>0.33603547427443231</v>
      </c>
      <c r="Y60" s="477">
        <v>0.32162958456710944</v>
      </c>
      <c r="Z60" s="477">
        <v>0.29853749315257</v>
      </c>
      <c r="AA60" s="477">
        <v>0.27589667664839068</v>
      </c>
      <c r="AB60" s="477">
        <v>0.28428857494485299</v>
      </c>
      <c r="AC60" s="477">
        <v>0.27698114155568621</v>
      </c>
      <c r="AD60" s="477">
        <v>0.28682443964844079</v>
      </c>
      <c r="AE60" s="477">
        <v>0.27767086654270567</v>
      </c>
      <c r="AF60" s="477">
        <v>0.27644571245139909</v>
      </c>
      <c r="AG60" s="477">
        <v>0.27104360020829082</v>
      </c>
      <c r="AH60" s="477">
        <v>0.269769430152347</v>
      </c>
    </row>
    <row r="61" spans="4:34" ht="15.95" customHeight="1">
      <c r="D61" s="721"/>
      <c r="E61" s="725"/>
      <c r="F61" s="384" t="s">
        <v>428</v>
      </c>
      <c r="G61" s="392" t="s">
        <v>74</v>
      </c>
      <c r="H61" s="478" t="s">
        <v>530</v>
      </c>
      <c r="I61" s="478" t="s">
        <v>530</v>
      </c>
      <c r="J61" s="478" t="s">
        <v>530</v>
      </c>
      <c r="K61" s="478" t="s">
        <v>530</v>
      </c>
      <c r="L61" s="478" t="s">
        <v>530</v>
      </c>
      <c r="M61" s="478" t="s">
        <v>530</v>
      </c>
      <c r="N61" s="478" t="s">
        <v>530</v>
      </c>
      <c r="O61" s="478" t="s">
        <v>530</v>
      </c>
      <c r="P61" s="478" t="s">
        <v>530</v>
      </c>
      <c r="Q61" s="478" t="s">
        <v>530</v>
      </c>
      <c r="R61" s="478" t="s">
        <v>530</v>
      </c>
      <c r="S61" s="478" t="s">
        <v>530</v>
      </c>
      <c r="T61" s="478" t="s">
        <v>530</v>
      </c>
      <c r="U61" s="478" t="s">
        <v>530</v>
      </c>
      <c r="V61" s="478" t="s">
        <v>530</v>
      </c>
      <c r="W61" s="478" t="s">
        <v>530</v>
      </c>
      <c r="X61" s="478" t="s">
        <v>530</v>
      </c>
      <c r="Y61" s="478" t="s">
        <v>530</v>
      </c>
      <c r="Z61" s="478" t="s">
        <v>530</v>
      </c>
      <c r="AA61" s="478" t="s">
        <v>530</v>
      </c>
      <c r="AB61" s="478" t="s">
        <v>530</v>
      </c>
      <c r="AC61" s="478" t="s">
        <v>530</v>
      </c>
      <c r="AD61" s="478" t="s">
        <v>530</v>
      </c>
      <c r="AE61" s="478" t="s">
        <v>530</v>
      </c>
      <c r="AF61" s="478" t="s">
        <v>530</v>
      </c>
      <c r="AG61" s="478" t="s">
        <v>530</v>
      </c>
      <c r="AH61" s="478" t="s">
        <v>530</v>
      </c>
    </row>
    <row r="62" spans="4:34" ht="15.95" customHeight="1">
      <c r="D62" s="721"/>
      <c r="E62" s="723" t="s">
        <v>81</v>
      </c>
      <c r="F62" s="384" t="s">
        <v>80</v>
      </c>
      <c r="G62" s="392" t="s">
        <v>74</v>
      </c>
      <c r="H62" s="477">
        <v>0.34199919141061041</v>
      </c>
      <c r="I62" s="477">
        <v>0.35284471380868077</v>
      </c>
      <c r="J62" s="477">
        <v>0.36367912348058151</v>
      </c>
      <c r="K62" s="477">
        <v>0.41076240176689921</v>
      </c>
      <c r="L62" s="477">
        <v>0.43960539658716247</v>
      </c>
      <c r="M62" s="477">
        <v>0.48242241054095503</v>
      </c>
      <c r="N62" s="477">
        <v>0.44105598616345404</v>
      </c>
      <c r="O62" s="477">
        <v>0.48000018875280848</v>
      </c>
      <c r="P62" s="477">
        <v>0.51814335003847656</v>
      </c>
      <c r="Q62" s="477">
        <v>0.56653579665139686</v>
      </c>
      <c r="R62" s="477">
        <v>0.5497053185414037</v>
      </c>
      <c r="S62" s="477">
        <v>0.560329532942765</v>
      </c>
      <c r="T62" s="477">
        <v>0.60901401665157517</v>
      </c>
      <c r="U62" s="477">
        <v>0.61543710244677374</v>
      </c>
      <c r="V62" s="477">
        <v>0.70393770887406359</v>
      </c>
      <c r="W62" s="477">
        <v>0.74784204896723228</v>
      </c>
      <c r="X62" s="477">
        <v>0.78386206826411886</v>
      </c>
      <c r="Y62" s="477">
        <v>0.78684577785128829</v>
      </c>
      <c r="Z62" s="477">
        <v>0.87134650167466754</v>
      </c>
      <c r="AA62" s="477">
        <v>0.89096279031293646</v>
      </c>
      <c r="AB62" s="477">
        <v>1.0036343926434892</v>
      </c>
      <c r="AC62" s="477">
        <v>0.7710318620302723</v>
      </c>
      <c r="AD62" s="477">
        <v>0.79570525261620806</v>
      </c>
      <c r="AE62" s="477">
        <v>0.90969588311274074</v>
      </c>
      <c r="AF62" s="477">
        <v>0.9320532702055031</v>
      </c>
      <c r="AG62" s="477">
        <v>0.94692317767507839</v>
      </c>
      <c r="AH62" s="477">
        <v>0.60558645954264712</v>
      </c>
    </row>
    <row r="63" spans="4:34" ht="15.95" customHeight="1">
      <c r="D63" s="721"/>
      <c r="E63" s="724"/>
      <c r="F63" s="384" t="s">
        <v>79</v>
      </c>
      <c r="G63" s="392" t="s">
        <v>74</v>
      </c>
      <c r="H63" s="477">
        <v>0.27654999269031305</v>
      </c>
      <c r="I63" s="477">
        <v>0.27662902184439886</v>
      </c>
      <c r="J63" s="477">
        <v>0.29499428745469158</v>
      </c>
      <c r="K63" s="477">
        <v>0.31035140370495007</v>
      </c>
      <c r="L63" s="477">
        <v>0.30135596394964415</v>
      </c>
      <c r="M63" s="477">
        <v>0.31954975143380765</v>
      </c>
      <c r="N63" s="477">
        <v>0.33627465194937672</v>
      </c>
      <c r="O63" s="477">
        <v>0.3156011789401808</v>
      </c>
      <c r="P63" s="477">
        <v>0.31248072064882293</v>
      </c>
      <c r="Q63" s="477">
        <v>0.32280304749791866</v>
      </c>
      <c r="R63" s="477">
        <v>0.35001654250727776</v>
      </c>
      <c r="S63" s="477">
        <v>0.32566734907749839</v>
      </c>
      <c r="T63" s="477">
        <v>0.34411945894217166</v>
      </c>
      <c r="U63" s="477">
        <v>0.30985112900248335</v>
      </c>
      <c r="V63" s="477">
        <v>0.32357529010675318</v>
      </c>
      <c r="W63" s="477">
        <v>0.34016538534547625</v>
      </c>
      <c r="X63" s="477">
        <v>0.30813802025083703</v>
      </c>
      <c r="Y63" s="477">
        <v>0.29910406783360965</v>
      </c>
      <c r="Z63" s="477">
        <v>0.2774502352037862</v>
      </c>
      <c r="AA63" s="477">
        <v>0.27711873889317967</v>
      </c>
      <c r="AB63" s="477">
        <v>0.29407014548728505</v>
      </c>
      <c r="AC63" s="477">
        <v>0.2881322271537814</v>
      </c>
      <c r="AD63" s="477">
        <v>0.28366771406404706</v>
      </c>
      <c r="AE63" s="477">
        <v>0.26780436100420296</v>
      </c>
      <c r="AF63" s="477">
        <v>0.25403499414939817</v>
      </c>
      <c r="AG63" s="477">
        <v>0.23996696911668641</v>
      </c>
      <c r="AH63" s="477">
        <v>0.24426219930712745</v>
      </c>
    </row>
    <row r="64" spans="4:34" ht="15.95" customHeight="1">
      <c r="D64" s="721"/>
      <c r="E64" s="724"/>
      <c r="F64" s="384" t="s">
        <v>78</v>
      </c>
      <c r="G64" s="392" t="s">
        <v>74</v>
      </c>
      <c r="H64" s="477">
        <v>0.56437373583394224</v>
      </c>
      <c r="I64" s="477">
        <v>0.59023003066406821</v>
      </c>
      <c r="J64" s="477">
        <v>0.58960092457528313</v>
      </c>
      <c r="K64" s="477">
        <v>0.5652289708154361</v>
      </c>
      <c r="L64" s="477">
        <v>0.51704980655766353</v>
      </c>
      <c r="M64" s="477">
        <v>0.47792209375632244</v>
      </c>
      <c r="N64" s="477">
        <v>0.50229291328067738</v>
      </c>
      <c r="O64" s="477">
        <v>0.4849737842048652</v>
      </c>
      <c r="P64" s="477">
        <v>0.46875409347594899</v>
      </c>
      <c r="Q64" s="477">
        <v>0.40572198779110175</v>
      </c>
      <c r="R64" s="477">
        <v>0.3921718451677782</v>
      </c>
      <c r="S64" s="477">
        <v>0.39923326217427113</v>
      </c>
      <c r="T64" s="477">
        <v>0.37365054331863262</v>
      </c>
      <c r="U64" s="477">
        <v>0.3795258062555581</v>
      </c>
      <c r="V64" s="477">
        <v>0.37403024095241788</v>
      </c>
      <c r="W64" s="477">
        <v>0.35907420087099556</v>
      </c>
      <c r="X64" s="477">
        <v>0.34423652523424636</v>
      </c>
      <c r="Y64" s="477">
        <v>0.34382306344738833</v>
      </c>
      <c r="Z64" s="477">
        <v>0.29496884168092913</v>
      </c>
      <c r="AA64" s="477">
        <v>0.33939499978738991</v>
      </c>
      <c r="AB64" s="477">
        <v>0.31297682770961693</v>
      </c>
      <c r="AC64" s="477">
        <v>0.29167941066870284</v>
      </c>
      <c r="AD64" s="477">
        <v>0.28421327034159105</v>
      </c>
      <c r="AE64" s="477">
        <v>0.25910447746931325</v>
      </c>
      <c r="AF64" s="477">
        <v>0.25189968286673486</v>
      </c>
      <c r="AG64" s="477">
        <v>0.27138157947333347</v>
      </c>
      <c r="AH64" s="477">
        <v>0.26043357581705362</v>
      </c>
    </row>
    <row r="65" spans="4:34" ht="15.95" customHeight="1">
      <c r="D65" s="721"/>
      <c r="E65" s="726" t="s">
        <v>77</v>
      </c>
      <c r="F65" s="383" t="s">
        <v>76</v>
      </c>
      <c r="G65" s="392" t="s">
        <v>74</v>
      </c>
      <c r="H65" s="478" t="s">
        <v>530</v>
      </c>
      <c r="I65" s="478" t="s">
        <v>530</v>
      </c>
      <c r="J65" s="478" t="s">
        <v>530</v>
      </c>
      <c r="K65" s="478" t="s">
        <v>530</v>
      </c>
      <c r="L65" s="478" t="s">
        <v>530</v>
      </c>
      <c r="M65" s="478" t="s">
        <v>530</v>
      </c>
      <c r="N65" s="478" t="s">
        <v>530</v>
      </c>
      <c r="O65" s="478" t="s">
        <v>530</v>
      </c>
      <c r="P65" s="478" t="s">
        <v>530</v>
      </c>
      <c r="Q65" s="478" t="s">
        <v>530</v>
      </c>
      <c r="R65" s="478" t="s">
        <v>530</v>
      </c>
      <c r="S65" s="478" t="s">
        <v>530</v>
      </c>
      <c r="T65" s="478" t="s">
        <v>530</v>
      </c>
      <c r="U65" s="478" t="s">
        <v>530</v>
      </c>
      <c r="V65" s="478" t="s">
        <v>530</v>
      </c>
      <c r="W65" s="478" t="s">
        <v>530</v>
      </c>
      <c r="X65" s="478" t="s">
        <v>530</v>
      </c>
      <c r="Y65" s="478" t="s">
        <v>530</v>
      </c>
      <c r="Z65" s="478" t="s">
        <v>530</v>
      </c>
      <c r="AA65" s="478" t="s">
        <v>530</v>
      </c>
      <c r="AB65" s="478" t="s">
        <v>530</v>
      </c>
      <c r="AC65" s="478" t="s">
        <v>530</v>
      </c>
      <c r="AD65" s="478" t="s">
        <v>530</v>
      </c>
      <c r="AE65" s="478" t="s">
        <v>530</v>
      </c>
      <c r="AF65" s="478" t="s">
        <v>530</v>
      </c>
      <c r="AG65" s="478" t="s">
        <v>530</v>
      </c>
      <c r="AH65" s="478" t="s">
        <v>530</v>
      </c>
    </row>
    <row r="66" spans="4:34" ht="15.95" customHeight="1" thickBot="1">
      <c r="D66" s="721"/>
      <c r="E66" s="727"/>
      <c r="F66" s="385" t="s">
        <v>75</v>
      </c>
      <c r="G66" s="393" t="s">
        <v>74</v>
      </c>
      <c r="H66" s="479" t="s">
        <v>530</v>
      </c>
      <c r="I66" s="479" t="s">
        <v>530</v>
      </c>
      <c r="J66" s="479" t="s">
        <v>530</v>
      </c>
      <c r="K66" s="479" t="s">
        <v>530</v>
      </c>
      <c r="L66" s="479" t="s">
        <v>530</v>
      </c>
      <c r="M66" s="479" t="s">
        <v>530</v>
      </c>
      <c r="N66" s="479" t="s">
        <v>530</v>
      </c>
      <c r="O66" s="479" t="s">
        <v>530</v>
      </c>
      <c r="P66" s="479" t="s">
        <v>530</v>
      </c>
      <c r="Q66" s="479" t="s">
        <v>530</v>
      </c>
      <c r="R66" s="479" t="s">
        <v>530</v>
      </c>
      <c r="S66" s="479" t="s">
        <v>530</v>
      </c>
      <c r="T66" s="479" t="s">
        <v>530</v>
      </c>
      <c r="U66" s="479" t="s">
        <v>530</v>
      </c>
      <c r="V66" s="479" t="s">
        <v>530</v>
      </c>
      <c r="W66" s="479" t="s">
        <v>530</v>
      </c>
      <c r="X66" s="479" t="s">
        <v>530</v>
      </c>
      <c r="Y66" s="479" t="s">
        <v>530</v>
      </c>
      <c r="Z66" s="479" t="s">
        <v>530</v>
      </c>
      <c r="AA66" s="479" t="s">
        <v>530</v>
      </c>
      <c r="AB66" s="479" t="s">
        <v>530</v>
      </c>
      <c r="AC66" s="479" t="s">
        <v>530</v>
      </c>
      <c r="AD66" s="479" t="s">
        <v>530</v>
      </c>
      <c r="AE66" s="479" t="s">
        <v>530</v>
      </c>
      <c r="AF66" s="479" t="s">
        <v>530</v>
      </c>
      <c r="AG66" s="479" t="s">
        <v>530</v>
      </c>
      <c r="AH66" s="479" t="s">
        <v>530</v>
      </c>
    </row>
    <row r="67" spans="4:34" ht="21.95" customHeight="1" thickTop="1" thickBot="1">
      <c r="D67" s="721"/>
      <c r="E67" s="737" t="s">
        <v>506</v>
      </c>
      <c r="F67" s="731"/>
      <c r="G67" s="394" t="s">
        <v>72</v>
      </c>
      <c r="H67" s="480">
        <f t="shared" ref="H67:AE67" si="4">SUM(H47:H66)</f>
        <v>22.12274508216602</v>
      </c>
      <c r="I67" s="480">
        <f t="shared" si="4"/>
        <v>22.990033387509754</v>
      </c>
      <c r="J67" s="480">
        <f t="shared" si="4"/>
        <v>23.39032988196961</v>
      </c>
      <c r="K67" s="480">
        <f t="shared" si="4"/>
        <v>23.805962376365038</v>
      </c>
      <c r="L67" s="480">
        <f t="shared" si="4"/>
        <v>24.656723569704905</v>
      </c>
      <c r="M67" s="480">
        <f t="shared" si="4"/>
        <v>26.642071805471499</v>
      </c>
      <c r="N67" s="480">
        <f t="shared" si="4"/>
        <v>27.261840764781393</v>
      </c>
      <c r="O67" s="480">
        <f t="shared" si="4"/>
        <v>27.964814825143627</v>
      </c>
      <c r="P67" s="480">
        <f t="shared" si="4"/>
        <v>27.45380963877583</v>
      </c>
      <c r="Q67" s="480">
        <f t="shared" si="4"/>
        <v>27.875490434038138</v>
      </c>
      <c r="R67" s="480">
        <f t="shared" si="4"/>
        <v>27.977359899791026</v>
      </c>
      <c r="S67" s="480">
        <f t="shared" si="4"/>
        <v>28.024972746327023</v>
      </c>
      <c r="T67" s="480">
        <f t="shared" si="4"/>
        <v>27.153523986081129</v>
      </c>
      <c r="U67" s="480">
        <f t="shared" si="4"/>
        <v>26.298813994618538</v>
      </c>
      <c r="V67" s="480">
        <f t="shared" si="4"/>
        <v>25.543540238463681</v>
      </c>
      <c r="W67" s="480">
        <f t="shared" si="4"/>
        <v>25.517257811598249</v>
      </c>
      <c r="X67" s="480">
        <f t="shared" si="4"/>
        <v>24.743376537337202</v>
      </c>
      <c r="Y67" s="480">
        <f t="shared" si="4"/>
        <v>24.674034492190557</v>
      </c>
      <c r="Z67" s="480">
        <f t="shared" si="4"/>
        <v>23.749566994081484</v>
      </c>
      <c r="AA67" s="480">
        <f t="shared" si="4"/>
        <v>22.710691588632042</v>
      </c>
      <c r="AB67" s="480">
        <f t="shared" si="4"/>
        <v>22.167304283440615</v>
      </c>
      <c r="AC67" s="480">
        <f t="shared" si="4"/>
        <v>22.123706343115238</v>
      </c>
      <c r="AD67" s="480">
        <f t="shared" si="4"/>
        <v>22.038468003978711</v>
      </c>
      <c r="AE67" s="480">
        <f t="shared" si="4"/>
        <v>22.172289713833241</v>
      </c>
      <c r="AF67" s="480">
        <f>SUM(AF47:AF66)</f>
        <v>21.825788668601561</v>
      </c>
      <c r="AG67" s="480">
        <f>SUM(AG47:AG66)</f>
        <v>21.749731506180868</v>
      </c>
      <c r="AH67" s="480">
        <f>SUM(AH47:AH66)</f>
        <v>20.988407259464278</v>
      </c>
    </row>
    <row r="68" spans="4:34" ht="21.95" customHeight="1" thickTop="1" thickBot="1">
      <c r="D68" s="722"/>
      <c r="E68" s="732"/>
      <c r="F68" s="733"/>
      <c r="G68" s="391" t="s">
        <v>429</v>
      </c>
      <c r="H68" s="475">
        <f t="shared" ref="H68:AE68" si="5">H67*298</f>
        <v>6592.5780344854738</v>
      </c>
      <c r="I68" s="475">
        <f t="shared" si="5"/>
        <v>6851.0299494779065</v>
      </c>
      <c r="J68" s="475">
        <f t="shared" si="5"/>
        <v>6970.3183048269439</v>
      </c>
      <c r="K68" s="475">
        <f t="shared" si="5"/>
        <v>7094.1767881567812</v>
      </c>
      <c r="L68" s="475">
        <f t="shared" si="5"/>
        <v>7347.7036237720613</v>
      </c>
      <c r="M68" s="475">
        <f t="shared" si="5"/>
        <v>7939.3373980305068</v>
      </c>
      <c r="N68" s="475">
        <f t="shared" si="5"/>
        <v>8124.0285479048553</v>
      </c>
      <c r="O68" s="475">
        <f t="shared" si="5"/>
        <v>8333.5148178928011</v>
      </c>
      <c r="P68" s="475">
        <f t="shared" si="5"/>
        <v>8181.2352723551976</v>
      </c>
      <c r="Q68" s="475">
        <f t="shared" si="5"/>
        <v>8306.8961493433653</v>
      </c>
      <c r="R68" s="475">
        <f t="shared" si="5"/>
        <v>8337.2532501377264</v>
      </c>
      <c r="S68" s="475">
        <f t="shared" si="5"/>
        <v>8351.4418784054524</v>
      </c>
      <c r="T68" s="475">
        <f t="shared" si="5"/>
        <v>8091.7501478521763</v>
      </c>
      <c r="U68" s="475">
        <f t="shared" si="5"/>
        <v>7837.0465703963246</v>
      </c>
      <c r="V68" s="475">
        <f t="shared" si="5"/>
        <v>7611.9749910621767</v>
      </c>
      <c r="W68" s="475">
        <f t="shared" si="5"/>
        <v>7604.142827856278</v>
      </c>
      <c r="X68" s="475">
        <f t="shared" si="5"/>
        <v>7373.5262081264864</v>
      </c>
      <c r="Y68" s="475">
        <f t="shared" si="5"/>
        <v>7352.8622786727865</v>
      </c>
      <c r="Z68" s="475">
        <f t="shared" si="5"/>
        <v>7077.3709642362819</v>
      </c>
      <c r="AA68" s="475">
        <f t="shared" si="5"/>
        <v>6767.7860934123482</v>
      </c>
      <c r="AB68" s="475">
        <f t="shared" si="5"/>
        <v>6605.8566764653033</v>
      </c>
      <c r="AC68" s="475">
        <f t="shared" si="5"/>
        <v>6592.8644902483411</v>
      </c>
      <c r="AD68" s="475">
        <f t="shared" si="5"/>
        <v>6567.4634651856559</v>
      </c>
      <c r="AE68" s="475">
        <f t="shared" si="5"/>
        <v>6607.3423347223061</v>
      </c>
      <c r="AF68" s="475">
        <f>AF67*298</f>
        <v>6504.0850232432649</v>
      </c>
      <c r="AG68" s="475">
        <f>AG67*298</f>
        <v>6481.4199888418989</v>
      </c>
      <c r="AH68" s="475">
        <f>AH67*298</f>
        <v>6254.5453633203551</v>
      </c>
    </row>
    <row r="69" spans="4:34" ht="21.95" customHeight="1" thickTop="1">
      <c r="D69" s="734" t="s">
        <v>71</v>
      </c>
      <c r="E69" s="735"/>
      <c r="F69" s="736"/>
      <c r="G69" s="395" t="s">
        <v>429</v>
      </c>
      <c r="H69" s="476">
        <f t="shared" ref="H69:AE69" si="6">SUM(H24,H46,H68)</f>
        <v>1084230.0968049699</v>
      </c>
      <c r="I69" s="476">
        <f t="shared" si="6"/>
        <v>1095159.0379294795</v>
      </c>
      <c r="J69" s="476">
        <f t="shared" si="6"/>
        <v>1104256.4614777644</v>
      </c>
      <c r="K69" s="476">
        <f t="shared" si="6"/>
        <v>1099152.1906207588</v>
      </c>
      <c r="L69" s="476">
        <f t="shared" si="6"/>
        <v>1150449.0584215249</v>
      </c>
      <c r="M69" s="476">
        <f t="shared" si="6"/>
        <v>1162857.49217403</v>
      </c>
      <c r="N69" s="476">
        <f t="shared" si="6"/>
        <v>1174091.3129406788</v>
      </c>
      <c r="O69" s="476">
        <f t="shared" si="6"/>
        <v>1169702.9340884381</v>
      </c>
      <c r="P69" s="476">
        <f t="shared" si="6"/>
        <v>1136016.2097016966</v>
      </c>
      <c r="Q69" s="476">
        <f t="shared" si="6"/>
        <v>1172160.2988347632</v>
      </c>
      <c r="R69" s="476">
        <f t="shared" si="6"/>
        <v>1194443.6444305121</v>
      </c>
      <c r="S69" s="476">
        <f t="shared" si="6"/>
        <v>1182353.2837031998</v>
      </c>
      <c r="T69" s="476">
        <f t="shared" si="6"/>
        <v>1214638.3893577503</v>
      </c>
      <c r="U69" s="476">
        <f t="shared" si="6"/>
        <v>1223417.6156796943</v>
      </c>
      <c r="V69" s="476">
        <f t="shared" si="6"/>
        <v>1218647.0762779114</v>
      </c>
      <c r="W69" s="476">
        <f t="shared" si="6"/>
        <v>1224979.2526637691</v>
      </c>
      <c r="X69" s="476">
        <f t="shared" si="6"/>
        <v>1201171.4731833821</v>
      </c>
      <c r="Y69" s="476">
        <f t="shared" si="6"/>
        <v>1239366.6873721413</v>
      </c>
      <c r="Z69" s="476">
        <f t="shared" si="6"/>
        <v>1171044.4233853291</v>
      </c>
      <c r="AA69" s="476">
        <f t="shared" si="6"/>
        <v>1109997.5223319337</v>
      </c>
      <c r="AB69" s="476">
        <f t="shared" si="6"/>
        <v>1159767.0126308003</v>
      </c>
      <c r="AC69" s="476">
        <f t="shared" si="6"/>
        <v>1209900.215206828</v>
      </c>
      <c r="AD69" s="476">
        <f t="shared" si="6"/>
        <v>1249830.4579951535</v>
      </c>
      <c r="AE69" s="476">
        <f t="shared" si="6"/>
        <v>1260171.2137415672</v>
      </c>
      <c r="AF69" s="476">
        <f>SUM(AF24,AF46,AF68)</f>
        <v>1211144.8987677926</v>
      </c>
      <c r="AG69" s="476">
        <f>SUM(AG24,AG46,AG68)</f>
        <v>1171935.3554272039</v>
      </c>
      <c r="AH69" s="476">
        <f>SUM(AH24,AH46,AH68)</f>
        <v>1152327.461204326</v>
      </c>
    </row>
    <row r="70" spans="4:34" ht="15" customHeight="1"/>
    <row r="72" spans="4:34" ht="12.95" customHeight="1">
      <c r="D72" s="33"/>
    </row>
    <row r="73" spans="4:34" ht="15" customHeight="1">
      <c r="D73" s="33" t="s">
        <v>627</v>
      </c>
      <c r="E73" s="360" t="s">
        <v>504</v>
      </c>
    </row>
    <row r="74" spans="4:34" s="518" customFormat="1" ht="15.95" customHeight="1">
      <c r="D74" s="643" t="s">
        <v>526</v>
      </c>
      <c r="E74" s="644" t="s">
        <v>507</v>
      </c>
      <c r="F74" s="643" t="s">
        <v>671</v>
      </c>
      <c r="G74" s="643" t="s">
        <v>109</v>
      </c>
      <c r="H74" s="645">
        <v>1990</v>
      </c>
      <c r="I74" s="645">
        <f t="shared" ref="I74" si="7">H74+1</f>
        <v>1991</v>
      </c>
      <c r="J74" s="645">
        <f t="shared" ref="J74" si="8">I74+1</f>
        <v>1992</v>
      </c>
      <c r="K74" s="645">
        <f t="shared" ref="K74" si="9">J74+1</f>
        <v>1993</v>
      </c>
      <c r="L74" s="645">
        <f t="shared" ref="L74" si="10">K74+1</f>
        <v>1994</v>
      </c>
      <c r="M74" s="645">
        <f t="shared" ref="M74" si="11">L74+1</f>
        <v>1995</v>
      </c>
      <c r="N74" s="645">
        <f t="shared" ref="N74" si="12">M74+1</f>
        <v>1996</v>
      </c>
      <c r="O74" s="645">
        <f t="shared" ref="O74" si="13">N74+1</f>
        <v>1997</v>
      </c>
      <c r="P74" s="645">
        <f t="shared" ref="P74" si="14">O74+1</f>
        <v>1998</v>
      </c>
      <c r="Q74" s="645">
        <f t="shared" ref="Q74" si="15">P74+1</f>
        <v>1999</v>
      </c>
      <c r="R74" s="645">
        <f t="shared" ref="R74" si="16">Q74+1</f>
        <v>2000</v>
      </c>
      <c r="S74" s="645">
        <f t="shared" ref="S74" si="17">R74+1</f>
        <v>2001</v>
      </c>
      <c r="T74" s="645">
        <f t="shared" ref="T74" si="18">S74+1</f>
        <v>2002</v>
      </c>
      <c r="U74" s="645">
        <f t="shared" ref="U74" si="19">T74+1</f>
        <v>2003</v>
      </c>
      <c r="V74" s="645">
        <f t="shared" ref="V74" si="20">U74+1</f>
        <v>2004</v>
      </c>
      <c r="W74" s="645">
        <f t="shared" ref="W74" si="21">V74+1</f>
        <v>2005</v>
      </c>
      <c r="X74" s="645">
        <f t="shared" ref="X74" si="22">W74+1</f>
        <v>2006</v>
      </c>
      <c r="Y74" s="645">
        <f t="shared" ref="Y74" si="23">X74+1</f>
        <v>2007</v>
      </c>
      <c r="Z74" s="645">
        <f t="shared" ref="Z74" si="24">Y74+1</f>
        <v>2008</v>
      </c>
      <c r="AA74" s="645">
        <f t="shared" ref="AA74" si="25">Z74+1</f>
        <v>2009</v>
      </c>
      <c r="AB74" s="645">
        <f t="shared" ref="AB74" si="26">AA74+1</f>
        <v>2010</v>
      </c>
      <c r="AC74" s="645">
        <f t="shared" ref="AC74" si="27">AB74+1</f>
        <v>2011</v>
      </c>
      <c r="AD74" s="645">
        <f t="shared" ref="AD74" si="28">AC74+1</f>
        <v>2012</v>
      </c>
      <c r="AE74" s="645">
        <f t="shared" ref="AE74" si="29">AD74+1</f>
        <v>2013</v>
      </c>
      <c r="AF74" s="645">
        <f t="shared" ref="AF74" si="30">AE74+1</f>
        <v>2014</v>
      </c>
      <c r="AG74" s="645">
        <f t="shared" ref="AG74" si="31">AF74+1</f>
        <v>2015</v>
      </c>
      <c r="AH74" s="645">
        <f t="shared" ref="AH74" si="32">AG74+1</f>
        <v>2016</v>
      </c>
    </row>
    <row r="75" spans="4:34" s="518" customFormat="1" ht="30">
      <c r="D75" s="646">
        <v>1</v>
      </c>
      <c r="E75" s="646" t="s">
        <v>672</v>
      </c>
      <c r="F75" s="647" t="s">
        <v>522</v>
      </c>
      <c r="G75" s="648" t="s">
        <v>1</v>
      </c>
      <c r="H75" s="649">
        <v>763.7299141965733</v>
      </c>
      <c r="I75" s="649">
        <v>786.98092249940919</v>
      </c>
      <c r="J75" s="649">
        <v>794.65247606646028</v>
      </c>
      <c r="K75" s="649">
        <v>801.61227657591496</v>
      </c>
      <c r="L75" s="649">
        <v>854.02589088563116</v>
      </c>
      <c r="M75" s="649">
        <v>871.12589662900098</v>
      </c>
      <c r="N75" s="649">
        <v>890.97020123985328</v>
      </c>
      <c r="O75" s="649">
        <v>901.37766810993867</v>
      </c>
      <c r="P75" s="649">
        <v>910.86179627241142</v>
      </c>
      <c r="Q75" s="649">
        <v>931.81524761088144</v>
      </c>
      <c r="R75" s="649">
        <v>953.55998646471653</v>
      </c>
      <c r="S75" s="649">
        <v>938.50807890445572</v>
      </c>
      <c r="T75" s="649">
        <v>956.21213323180405</v>
      </c>
      <c r="U75" s="649">
        <v>946.42309042047225</v>
      </c>
      <c r="V75" s="649">
        <v>980.10352549341042</v>
      </c>
      <c r="W75" s="649">
        <v>1004.3822488671422</v>
      </c>
      <c r="X75" s="649">
        <v>1011.0841317321972</v>
      </c>
      <c r="Y75" s="649">
        <v>1043.5713295287983</v>
      </c>
      <c r="Z75" s="649">
        <v>1000.7334412132266</v>
      </c>
      <c r="AA75" s="649">
        <v>967.6620294062609</v>
      </c>
      <c r="AB75" s="649">
        <v>1042.4833200234457</v>
      </c>
      <c r="AC75" s="649">
        <v>1002.422221735116</v>
      </c>
      <c r="AD75" s="649">
        <v>1015.1250802948011</v>
      </c>
      <c r="AE75" s="649">
        <v>1003.8747012178738</v>
      </c>
      <c r="AF75" s="649">
        <v>982.84184158128028</v>
      </c>
      <c r="AG75" s="649">
        <v>949.0264223810666</v>
      </c>
      <c r="AH75" s="649">
        <v>949.81820591363476</v>
      </c>
    </row>
    <row r="76" spans="4:34" s="518" customFormat="1" ht="30" customHeight="1">
      <c r="D76" s="646">
        <v>2</v>
      </c>
      <c r="E76" s="650" t="s">
        <v>673</v>
      </c>
      <c r="F76" s="647" t="s">
        <v>505</v>
      </c>
      <c r="G76" s="648" t="s">
        <v>674</v>
      </c>
      <c r="H76" s="651">
        <v>107.1</v>
      </c>
      <c r="I76" s="652">
        <v>106.4</v>
      </c>
      <c r="J76" s="652">
        <v>100.1</v>
      </c>
      <c r="K76" s="652">
        <v>96.4</v>
      </c>
      <c r="L76" s="652">
        <v>99.4</v>
      </c>
      <c r="M76" s="651">
        <v>101.5</v>
      </c>
      <c r="N76" s="651">
        <v>104.9</v>
      </c>
      <c r="O76" s="651">
        <v>106.1</v>
      </c>
      <c r="P76" s="651">
        <v>98.8</v>
      </c>
      <c r="Q76" s="651">
        <v>101.5</v>
      </c>
      <c r="R76" s="651">
        <v>105.8</v>
      </c>
      <c r="S76" s="651">
        <v>96.1</v>
      </c>
      <c r="T76" s="651">
        <v>98.9</v>
      </c>
      <c r="U76" s="651">
        <v>101.8</v>
      </c>
      <c r="V76" s="651">
        <v>105.7</v>
      </c>
      <c r="W76" s="651">
        <v>107.4</v>
      </c>
      <c r="X76" s="651">
        <v>112.3</v>
      </c>
      <c r="Y76" s="651">
        <v>115.4</v>
      </c>
      <c r="Z76" s="651">
        <v>101</v>
      </c>
      <c r="AA76" s="651">
        <v>91.4</v>
      </c>
      <c r="AB76" s="651">
        <v>99.4</v>
      </c>
      <c r="AC76" s="651">
        <v>98.7</v>
      </c>
      <c r="AD76" s="651">
        <v>95.8</v>
      </c>
      <c r="AE76" s="651">
        <v>98.9</v>
      </c>
      <c r="AF76" s="651">
        <v>98.4</v>
      </c>
      <c r="AG76" s="651">
        <v>97.5</v>
      </c>
      <c r="AH76" s="651">
        <v>98.6</v>
      </c>
    </row>
    <row r="77" spans="4:34" s="518" customFormat="1" ht="30" customHeight="1">
      <c r="D77" s="646">
        <v>3</v>
      </c>
      <c r="E77" s="650" t="s">
        <v>525</v>
      </c>
      <c r="F77" s="647" t="s">
        <v>439</v>
      </c>
      <c r="G77" s="648" t="s">
        <v>675</v>
      </c>
      <c r="H77" s="653">
        <v>584.86411169500002</v>
      </c>
      <c r="I77" s="654">
        <v>611.88541986799999</v>
      </c>
      <c r="J77" s="654">
        <v>632.17481400600002</v>
      </c>
      <c r="K77" s="654">
        <v>637.90521921899983</v>
      </c>
      <c r="L77" s="654">
        <v>648.50907637099965</v>
      </c>
      <c r="M77" s="653">
        <v>673.09642523399998</v>
      </c>
      <c r="N77" s="653">
        <v>689.91275628500011</v>
      </c>
      <c r="O77" s="653">
        <v>696.61274210999989</v>
      </c>
      <c r="P77" s="653">
        <v>698.71208355299996</v>
      </c>
      <c r="Q77" s="653">
        <v>717.27260952699987</v>
      </c>
      <c r="R77" s="653">
        <v>727.57657268799983</v>
      </c>
      <c r="S77" s="653">
        <v>742.58810252199987</v>
      </c>
      <c r="T77" s="653">
        <v>743.50326161300006</v>
      </c>
      <c r="U77" s="653">
        <v>746.85574061799991</v>
      </c>
      <c r="V77" s="653">
        <v>737.71111118700014</v>
      </c>
      <c r="W77" s="653">
        <v>726.88639995499989</v>
      </c>
      <c r="X77" s="653">
        <v>721.80090099900019</v>
      </c>
      <c r="Y77" s="653">
        <v>723.59769022399996</v>
      </c>
      <c r="Z77" s="653">
        <v>708.78557558800003</v>
      </c>
      <c r="AA77" s="653">
        <v>709.29445961500016</v>
      </c>
      <c r="AB77" s="653">
        <v>707.98551781799995</v>
      </c>
      <c r="AC77" s="653">
        <v>711.71441943000002</v>
      </c>
      <c r="AD77" s="653">
        <v>722.73930487700011</v>
      </c>
      <c r="AE77" s="653">
        <v>723.56121422172112</v>
      </c>
      <c r="AF77" s="653">
        <v>718.01603402870808</v>
      </c>
      <c r="AG77" s="653">
        <v>721.1188901456967</v>
      </c>
      <c r="AH77" s="653">
        <v>729.76752040199995</v>
      </c>
    </row>
    <row r="78" spans="4:34" s="518" customFormat="1" ht="30" customHeight="1">
      <c r="D78" s="646">
        <v>4</v>
      </c>
      <c r="E78" s="646" t="s">
        <v>676</v>
      </c>
      <c r="F78" s="647" t="s">
        <v>508</v>
      </c>
      <c r="G78" s="648" t="s">
        <v>674</v>
      </c>
      <c r="H78" s="651">
        <v>85.8</v>
      </c>
      <c r="I78" s="652">
        <v>88.7</v>
      </c>
      <c r="J78" s="652">
        <v>88.2</v>
      </c>
      <c r="K78" s="652">
        <v>89.2</v>
      </c>
      <c r="L78" s="652">
        <v>90.8</v>
      </c>
      <c r="M78" s="651">
        <v>93.1</v>
      </c>
      <c r="N78" s="651">
        <v>95.3</v>
      </c>
      <c r="O78" s="651">
        <v>95</v>
      </c>
      <c r="P78" s="651">
        <v>95</v>
      </c>
      <c r="Q78" s="651">
        <v>95.6</v>
      </c>
      <c r="R78" s="651">
        <v>97.5</v>
      </c>
      <c r="S78" s="651">
        <v>97.9</v>
      </c>
      <c r="T78" s="651">
        <v>98.2</v>
      </c>
      <c r="U78" s="651">
        <v>99.3</v>
      </c>
      <c r="V78" s="651">
        <v>101</v>
      </c>
      <c r="W78" s="651">
        <v>103.1</v>
      </c>
      <c r="X78" s="651">
        <v>104.5</v>
      </c>
      <c r="Y78" s="651">
        <v>105.5</v>
      </c>
      <c r="Z78" s="651">
        <v>102.2</v>
      </c>
      <c r="AA78" s="651">
        <v>99</v>
      </c>
      <c r="AB78" s="651">
        <v>99.9</v>
      </c>
      <c r="AC78" s="651">
        <v>100.7</v>
      </c>
      <c r="AD78" s="651">
        <v>102</v>
      </c>
      <c r="AE78" s="651">
        <v>103.2</v>
      </c>
      <c r="AF78" s="651">
        <v>102.1</v>
      </c>
      <c r="AG78" s="651">
        <v>103.5</v>
      </c>
      <c r="AH78" s="651">
        <v>103.9</v>
      </c>
    </row>
    <row r="80" spans="4:34" ht="12.95" customHeight="1">
      <c r="F80" s="5"/>
    </row>
  </sheetData>
  <mergeCells count="23">
    <mergeCell ref="D69:F69"/>
    <mergeCell ref="D47:D68"/>
    <mergeCell ref="E47:E49"/>
    <mergeCell ref="E50:E56"/>
    <mergeCell ref="E62:E64"/>
    <mergeCell ref="E65:E66"/>
    <mergeCell ref="E67:F68"/>
    <mergeCell ref="E57:E61"/>
    <mergeCell ref="D25:D46"/>
    <mergeCell ref="E25:E27"/>
    <mergeCell ref="E28:E34"/>
    <mergeCell ref="E40:E42"/>
    <mergeCell ref="E43:E44"/>
    <mergeCell ref="E45:F46"/>
    <mergeCell ref="E35:E39"/>
    <mergeCell ref="E3:F3"/>
    <mergeCell ref="D4:D24"/>
    <mergeCell ref="E4:E6"/>
    <mergeCell ref="E7:E13"/>
    <mergeCell ref="E19:E21"/>
    <mergeCell ref="E22:E23"/>
    <mergeCell ref="E24:F24"/>
    <mergeCell ref="E14:E18"/>
  </mergeCells>
  <phoneticPr fontId="3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AE58"/>
  <sheetViews>
    <sheetView showGridLines="0" zoomScaleNormal="100" workbookViewId="0">
      <pane xSplit="4" topLeftCell="E1" activePane="topRight" state="frozen"/>
      <selection pane="topRight" activeCell="L25" sqref="L25"/>
    </sheetView>
  </sheetViews>
  <sheetFormatPr defaultColWidth="18.7109375" defaultRowHeight="12.75" customHeight="1"/>
  <cols>
    <col min="1" max="3" width="3.5703125" style="3" customWidth="1"/>
    <col min="4" max="4" width="22.140625" style="3" customWidth="1"/>
    <col min="5" max="31" width="7.5703125" style="3" customWidth="1"/>
    <col min="32" max="36" width="9.140625" style="3" customWidth="1"/>
    <col min="37" max="16384" width="18.7109375" style="3"/>
  </cols>
  <sheetData>
    <row r="1" spans="2:31" ht="15"/>
    <row r="2" spans="2:31" ht="15">
      <c r="B2" s="45" t="s">
        <v>378</v>
      </c>
      <c r="C2" s="44">
        <v>5</v>
      </c>
      <c r="D2" s="3" t="s">
        <v>379</v>
      </c>
    </row>
    <row r="3" spans="2:31" ht="18.75" thickBot="1">
      <c r="D3" s="3" t="s">
        <v>380</v>
      </c>
    </row>
    <row r="4" spans="2:31" ht="15.75" thickBot="1">
      <c r="D4" s="43"/>
      <c r="E4" s="42">
        <v>1990</v>
      </c>
      <c r="F4" s="42">
        <f t="shared" ref="F4:AE4" si="0">E4+1</f>
        <v>1991</v>
      </c>
      <c r="G4" s="42">
        <f t="shared" si="0"/>
        <v>1992</v>
      </c>
      <c r="H4" s="42">
        <f t="shared" si="0"/>
        <v>1993</v>
      </c>
      <c r="I4" s="42">
        <f t="shared" si="0"/>
        <v>1994</v>
      </c>
      <c r="J4" s="42">
        <f t="shared" si="0"/>
        <v>1995</v>
      </c>
      <c r="K4" s="42">
        <f t="shared" si="0"/>
        <v>1996</v>
      </c>
      <c r="L4" s="42">
        <f t="shared" si="0"/>
        <v>1997</v>
      </c>
      <c r="M4" s="42">
        <f t="shared" si="0"/>
        <v>1998</v>
      </c>
      <c r="N4" s="42">
        <f t="shared" si="0"/>
        <v>1999</v>
      </c>
      <c r="O4" s="42">
        <f t="shared" si="0"/>
        <v>2000</v>
      </c>
      <c r="P4" s="42">
        <f t="shared" si="0"/>
        <v>2001</v>
      </c>
      <c r="Q4" s="42">
        <f t="shared" si="0"/>
        <v>2002</v>
      </c>
      <c r="R4" s="42">
        <f t="shared" si="0"/>
        <v>2003</v>
      </c>
      <c r="S4" s="42">
        <f t="shared" si="0"/>
        <v>2004</v>
      </c>
      <c r="T4" s="42">
        <f t="shared" si="0"/>
        <v>2005</v>
      </c>
      <c r="U4" s="42">
        <f t="shared" si="0"/>
        <v>2006</v>
      </c>
      <c r="V4" s="42">
        <f t="shared" si="0"/>
        <v>2007</v>
      </c>
      <c r="W4" s="42">
        <f t="shared" si="0"/>
        <v>2008</v>
      </c>
      <c r="X4" s="42">
        <f t="shared" si="0"/>
        <v>2009</v>
      </c>
      <c r="Y4" s="42">
        <f t="shared" si="0"/>
        <v>2010</v>
      </c>
      <c r="Z4" s="42">
        <f t="shared" si="0"/>
        <v>2011</v>
      </c>
      <c r="AA4" s="42">
        <f t="shared" si="0"/>
        <v>2012</v>
      </c>
      <c r="AB4" s="42">
        <f t="shared" si="0"/>
        <v>2013</v>
      </c>
      <c r="AC4" s="42">
        <f t="shared" si="0"/>
        <v>2014</v>
      </c>
      <c r="AD4" s="42">
        <f t="shared" si="0"/>
        <v>2015</v>
      </c>
      <c r="AE4" s="42">
        <f t="shared" si="0"/>
        <v>2016</v>
      </c>
    </row>
    <row r="5" spans="2:31" ht="15">
      <c r="D5" s="38" t="s">
        <v>381</v>
      </c>
    </row>
    <row r="6" spans="2:31" ht="15">
      <c r="D6" s="3" t="s">
        <v>382</v>
      </c>
      <c r="E6" s="47">
        <v>9526.2800407035884</v>
      </c>
      <c r="F6" s="47">
        <v>9647.2737940469688</v>
      </c>
      <c r="G6" s="47">
        <v>9883.4419860343951</v>
      </c>
      <c r="H6" s="47">
        <v>9639.7205823553122</v>
      </c>
      <c r="I6" s="47">
        <v>10156.198074864018</v>
      </c>
      <c r="J6" s="47">
        <v>10131.869089252936</v>
      </c>
      <c r="K6" s="47">
        <v>10036.05762269443</v>
      </c>
      <c r="L6" s="47">
        <v>9750.7087902500771</v>
      </c>
      <c r="M6" s="47">
        <v>9496.7980521446079</v>
      </c>
      <c r="N6" s="47">
        <v>9594.4294824026019</v>
      </c>
      <c r="O6" s="47">
        <v>9442.3948661784871</v>
      </c>
      <c r="P6" s="47">
        <v>9193.7076936837821</v>
      </c>
      <c r="Q6" s="47">
        <v>9265.7072068218476</v>
      </c>
      <c r="R6" s="47">
        <v>9136.5880724880244</v>
      </c>
      <c r="S6" s="47">
        <v>8910.3469481617394</v>
      </c>
      <c r="T6" s="47">
        <v>8924.4446936414206</v>
      </c>
      <c r="U6" s="47">
        <v>8377.9169191197288</v>
      </c>
      <c r="V6" s="47">
        <v>8423.1427133258912</v>
      </c>
      <c r="W6" s="47">
        <v>7783.2896823528645</v>
      </c>
      <c r="X6" s="47">
        <v>7124.7926680353203</v>
      </c>
      <c r="Y6" s="47">
        <v>7178.9211087008207</v>
      </c>
      <c r="Z6" s="47">
        <v>7530.8756010743909</v>
      </c>
      <c r="AA6" s="47">
        <v>7640.0454529144245</v>
      </c>
      <c r="AB6" s="47">
        <v>7393.9995732035086</v>
      </c>
      <c r="AC6" s="47">
        <v>6811.2369576628198</v>
      </c>
      <c r="AD6" s="47">
        <v>6501.2710199170633</v>
      </c>
      <c r="AE6" s="47">
        <v>6309.6271725639463</v>
      </c>
    </row>
    <row r="7" spans="2:31" ht="15">
      <c r="D7" s="3" t="s">
        <v>383</v>
      </c>
      <c r="E7" s="47">
        <v>3285.2721837223521</v>
      </c>
      <c r="F7" s="47">
        <v>3370.2558853374694</v>
      </c>
      <c r="G7" s="47">
        <v>3278.3403980527705</v>
      </c>
      <c r="H7" s="47">
        <v>3287.9009901367972</v>
      </c>
      <c r="I7" s="47">
        <v>3483.4636925152126</v>
      </c>
      <c r="J7" s="47">
        <v>3602.0035260799964</v>
      </c>
      <c r="K7" s="47">
        <v>3701.208644606585</v>
      </c>
      <c r="L7" s="47">
        <v>3815.2282333063658</v>
      </c>
      <c r="M7" s="47">
        <v>3590.7842064984479</v>
      </c>
      <c r="N7" s="47">
        <v>3827.1883486736056</v>
      </c>
      <c r="O7" s="47">
        <v>4179.4918608885018</v>
      </c>
      <c r="P7" s="47">
        <v>4264.4273168519157</v>
      </c>
      <c r="Q7" s="47">
        <v>4441.0389346345182</v>
      </c>
      <c r="R7" s="47">
        <v>4573.433079604978</v>
      </c>
      <c r="S7" s="47">
        <v>5000.8684477166425</v>
      </c>
      <c r="T7" s="47">
        <v>4763.144404793079</v>
      </c>
      <c r="U7" s="47">
        <v>4823.9709922603861</v>
      </c>
      <c r="V7" s="47">
        <v>5036.273302080187</v>
      </c>
      <c r="W7" s="47">
        <v>4920.4077064554276</v>
      </c>
      <c r="X7" s="47">
        <v>4385.3237252716199</v>
      </c>
      <c r="Y7" s="47">
        <v>4979.3227912957682</v>
      </c>
      <c r="Z7" s="47">
        <v>4652.5278300429918</v>
      </c>
      <c r="AA7" s="47">
        <v>4863.7598042521222</v>
      </c>
      <c r="AB7" s="47">
        <v>5284.3035299002167</v>
      </c>
      <c r="AC7" s="47">
        <v>5079.5482669062003</v>
      </c>
      <c r="AD7" s="47">
        <v>5136.6310778106681</v>
      </c>
      <c r="AE7" s="47">
        <v>5022.3487299312201</v>
      </c>
    </row>
    <row r="8" spans="2:31" ht="15">
      <c r="D8" s="3" t="s">
        <v>384</v>
      </c>
      <c r="E8" s="47">
        <v>2042.2910359697155</v>
      </c>
      <c r="F8" s="47">
        <v>2149.7454704604766</v>
      </c>
      <c r="G8" s="47">
        <v>2205.9611370256521</v>
      </c>
      <c r="H8" s="47">
        <v>2269.3992563924007</v>
      </c>
      <c r="I8" s="47">
        <v>2396.4864580580293</v>
      </c>
      <c r="J8" s="47">
        <v>2465.2235716963287</v>
      </c>
      <c r="K8" s="47">
        <v>2616.4794324317591</v>
      </c>
      <c r="L8" s="47">
        <v>2725.4858682239674</v>
      </c>
      <c r="M8" s="47">
        <v>2788.7823781089833</v>
      </c>
      <c r="N8" s="47">
        <v>2931.3162436029975</v>
      </c>
      <c r="O8" s="47">
        <v>3050.3548164787935</v>
      </c>
      <c r="P8" s="47">
        <v>3064.6117892614739</v>
      </c>
      <c r="Q8" s="47">
        <v>3103.267912207054</v>
      </c>
      <c r="R8" s="47">
        <v>3297.0039263971048</v>
      </c>
      <c r="S8" s="47">
        <v>3271.3651634168723</v>
      </c>
      <c r="T8" s="47">
        <v>3275.1222054784553</v>
      </c>
      <c r="U8" s="47">
        <v>3579.7698112853436</v>
      </c>
      <c r="V8" s="47">
        <v>3862.1097061392511</v>
      </c>
      <c r="W8" s="47">
        <v>3859.7857700498953</v>
      </c>
      <c r="X8" s="47">
        <v>3761.5746338080489</v>
      </c>
      <c r="Y8" s="47">
        <v>3978.656814019088</v>
      </c>
      <c r="Z8" s="47">
        <v>4664.9597404703227</v>
      </c>
      <c r="AA8" s="47">
        <v>4847.9526885542309</v>
      </c>
      <c r="AB8" s="47">
        <v>4882.2721626025123</v>
      </c>
      <c r="AC8" s="47">
        <v>4947.7051990513864</v>
      </c>
      <c r="AD8" s="47">
        <v>4645.648508760647</v>
      </c>
      <c r="AE8" s="47">
        <v>4718.0981778684518</v>
      </c>
    </row>
    <row r="9" spans="2:31" ht="15">
      <c r="D9" s="3" t="s">
        <v>385</v>
      </c>
      <c r="E9" s="46" t="s">
        <v>126</v>
      </c>
      <c r="F9" s="46" t="s">
        <v>126</v>
      </c>
      <c r="G9" s="46" t="s">
        <v>126</v>
      </c>
      <c r="H9" s="46" t="s">
        <v>126</v>
      </c>
      <c r="I9" s="46" t="s">
        <v>126</v>
      </c>
      <c r="J9" s="46" t="s">
        <v>126</v>
      </c>
      <c r="K9" s="46" t="s">
        <v>126</v>
      </c>
      <c r="L9" s="46" t="s">
        <v>126</v>
      </c>
      <c r="M9" s="46" t="s">
        <v>126</v>
      </c>
      <c r="N9" s="46" t="s">
        <v>126</v>
      </c>
      <c r="O9" s="46" t="s">
        <v>126</v>
      </c>
      <c r="P9" s="46" t="s">
        <v>126</v>
      </c>
      <c r="Q9" s="46" t="s">
        <v>126</v>
      </c>
      <c r="R9" s="46" t="s">
        <v>126</v>
      </c>
      <c r="S9" s="46" t="s">
        <v>126</v>
      </c>
      <c r="T9" s="46" t="s">
        <v>126</v>
      </c>
      <c r="U9" s="46" t="s">
        <v>126</v>
      </c>
      <c r="V9" s="46" t="s">
        <v>126</v>
      </c>
      <c r="W9" s="46" t="s">
        <v>126</v>
      </c>
      <c r="X9" s="46" t="s">
        <v>126</v>
      </c>
      <c r="Y9" s="46" t="s">
        <v>126</v>
      </c>
      <c r="Z9" s="46" t="s">
        <v>126</v>
      </c>
      <c r="AA9" s="46" t="s">
        <v>126</v>
      </c>
      <c r="AB9" s="46" t="s">
        <v>126</v>
      </c>
      <c r="AC9" s="46" t="s">
        <v>126</v>
      </c>
      <c r="AD9" s="46" t="s">
        <v>126</v>
      </c>
      <c r="AE9" s="46" t="s">
        <v>126</v>
      </c>
    </row>
    <row r="10" spans="2:31" ht="15">
      <c r="D10" s="3" t="s">
        <v>386</v>
      </c>
      <c r="E10" s="46" t="s">
        <v>117</v>
      </c>
      <c r="F10" s="46" t="s">
        <v>117</v>
      </c>
      <c r="G10" s="46" t="s">
        <v>117</v>
      </c>
      <c r="H10" s="46" t="s">
        <v>117</v>
      </c>
      <c r="I10" s="46" t="s">
        <v>117</v>
      </c>
      <c r="J10" s="46" t="s">
        <v>117</v>
      </c>
      <c r="K10" s="46" t="s">
        <v>117</v>
      </c>
      <c r="L10" s="46" t="s">
        <v>117</v>
      </c>
      <c r="M10" s="46" t="s">
        <v>117</v>
      </c>
      <c r="N10" s="46" t="s">
        <v>117</v>
      </c>
      <c r="O10" s="46" t="s">
        <v>117</v>
      </c>
      <c r="P10" s="46" t="s">
        <v>117</v>
      </c>
      <c r="Q10" s="46" t="s">
        <v>117</v>
      </c>
      <c r="R10" s="46" t="s">
        <v>117</v>
      </c>
      <c r="S10" s="46" t="s">
        <v>117</v>
      </c>
      <c r="T10" s="46" t="s">
        <v>117</v>
      </c>
      <c r="U10" s="46" t="s">
        <v>117</v>
      </c>
      <c r="V10" s="46" t="s">
        <v>117</v>
      </c>
      <c r="W10" s="46" t="s">
        <v>117</v>
      </c>
      <c r="X10" s="46" t="s">
        <v>117</v>
      </c>
      <c r="Y10" s="46" t="s">
        <v>117</v>
      </c>
      <c r="Z10" s="46" t="s">
        <v>117</v>
      </c>
      <c r="AA10" s="46" t="s">
        <v>117</v>
      </c>
      <c r="AB10" s="46" t="s">
        <v>117</v>
      </c>
      <c r="AC10" s="46" t="s">
        <v>117</v>
      </c>
      <c r="AD10" s="46" t="s">
        <v>117</v>
      </c>
      <c r="AE10" s="46" t="s">
        <v>117</v>
      </c>
    </row>
    <row r="11" spans="2:31" ht="15.75" thickBot="1">
      <c r="D11" s="36" t="s">
        <v>113</v>
      </c>
      <c r="E11" s="39">
        <f t="shared" ref="E11:AB11" si="1">SUM(E6:E10)</f>
        <v>14853.843260395657</v>
      </c>
      <c r="F11" s="39">
        <f t="shared" si="1"/>
        <v>15167.275149844916</v>
      </c>
      <c r="G11" s="39">
        <f t="shared" si="1"/>
        <v>15367.743521112818</v>
      </c>
      <c r="H11" s="39">
        <f t="shared" si="1"/>
        <v>15197.02082888451</v>
      </c>
      <c r="I11" s="39">
        <f t="shared" si="1"/>
        <v>16036.14822543726</v>
      </c>
      <c r="J11" s="39">
        <f t="shared" si="1"/>
        <v>16199.096187029259</v>
      </c>
      <c r="K11" s="39">
        <f t="shared" si="1"/>
        <v>16353.745699732775</v>
      </c>
      <c r="L11" s="39">
        <f t="shared" si="1"/>
        <v>16291.42289178041</v>
      </c>
      <c r="M11" s="39">
        <f t="shared" si="1"/>
        <v>15876.364636752038</v>
      </c>
      <c r="N11" s="39">
        <f t="shared" si="1"/>
        <v>16352.934074679206</v>
      </c>
      <c r="O11" s="39">
        <f t="shared" si="1"/>
        <v>16672.241543545781</v>
      </c>
      <c r="P11" s="39">
        <f t="shared" si="1"/>
        <v>16522.746799797173</v>
      </c>
      <c r="Q11" s="39">
        <f t="shared" si="1"/>
        <v>16810.014053663421</v>
      </c>
      <c r="R11" s="39">
        <f t="shared" si="1"/>
        <v>17007.025078490107</v>
      </c>
      <c r="S11" s="39">
        <f t="shared" si="1"/>
        <v>17182.580559295253</v>
      </c>
      <c r="T11" s="39">
        <f t="shared" si="1"/>
        <v>16962.711303912954</v>
      </c>
      <c r="U11" s="39">
        <f t="shared" si="1"/>
        <v>16781.657722665459</v>
      </c>
      <c r="V11" s="39">
        <f t="shared" si="1"/>
        <v>17321.525721545328</v>
      </c>
      <c r="W11" s="39">
        <f t="shared" si="1"/>
        <v>16563.483158858187</v>
      </c>
      <c r="X11" s="39">
        <f t="shared" si="1"/>
        <v>15271.69102711499</v>
      </c>
      <c r="Y11" s="39">
        <f t="shared" si="1"/>
        <v>16136.900714015677</v>
      </c>
      <c r="Z11" s="39">
        <f t="shared" si="1"/>
        <v>16848.363171587705</v>
      </c>
      <c r="AA11" s="39">
        <f t="shared" si="1"/>
        <v>17351.757945720776</v>
      </c>
      <c r="AB11" s="39">
        <f t="shared" si="1"/>
        <v>17560.575265706237</v>
      </c>
      <c r="AC11" s="39">
        <f>SUM(AC6:AC10)</f>
        <v>16838.490423620406</v>
      </c>
      <c r="AD11" s="39">
        <f>SUM(AD6:AD10)</f>
        <v>16283.550606488379</v>
      </c>
      <c r="AE11" s="39">
        <f>SUM(AE6:AE10)</f>
        <v>16050.074080363618</v>
      </c>
    </row>
    <row r="12" spans="2:31" ht="7.5" customHeight="1">
      <c r="E12" s="48"/>
      <c r="F12" s="48"/>
      <c r="G12" s="48"/>
      <c r="H12" s="48"/>
      <c r="I12" s="48"/>
      <c r="J12" s="48"/>
      <c r="K12" s="48"/>
      <c r="L12" s="48"/>
      <c r="M12" s="48"/>
      <c r="N12" s="48"/>
      <c r="O12" s="48"/>
      <c r="P12" s="48"/>
      <c r="Q12" s="48"/>
      <c r="R12" s="48"/>
    </row>
    <row r="13" spans="2:31" ht="15">
      <c r="D13" s="38" t="s">
        <v>123</v>
      </c>
      <c r="E13" s="48"/>
      <c r="F13" s="48"/>
      <c r="G13" s="48"/>
      <c r="H13" s="48"/>
      <c r="I13" s="48"/>
      <c r="J13" s="48"/>
      <c r="K13" s="48"/>
      <c r="L13" s="48"/>
      <c r="M13" s="48"/>
      <c r="N13" s="48"/>
      <c r="O13" s="48"/>
      <c r="P13" s="48"/>
      <c r="Q13" s="48"/>
      <c r="R13" s="48"/>
    </row>
    <row r="14" spans="2:31" ht="15">
      <c r="D14" s="3" t="s">
        <v>387</v>
      </c>
      <c r="E14" s="47">
        <v>9467.4351835603757</v>
      </c>
      <c r="F14" s="47">
        <v>9505.5369614719348</v>
      </c>
      <c r="G14" s="47">
        <v>9675.5418042518249</v>
      </c>
      <c r="H14" s="47">
        <v>9487.1227340090954</v>
      </c>
      <c r="I14" s="47">
        <v>10003.152133951622</v>
      </c>
      <c r="J14" s="47">
        <v>9982.0270949892983</v>
      </c>
      <c r="K14" s="47">
        <v>9937.9287448225841</v>
      </c>
      <c r="L14" s="47">
        <v>9708.3121210213831</v>
      </c>
      <c r="M14" s="47">
        <v>9472.3727840383963</v>
      </c>
      <c r="N14" s="47">
        <v>9601.9335916442815</v>
      </c>
      <c r="O14" s="47">
        <v>9452.9944642412956</v>
      </c>
      <c r="P14" s="47">
        <v>9151.187017727385</v>
      </c>
      <c r="Q14" s="47">
        <v>9301.0764516907821</v>
      </c>
      <c r="R14" s="47">
        <v>9134.2664586383162</v>
      </c>
      <c r="S14" s="47">
        <v>8983.5723426175591</v>
      </c>
      <c r="T14" s="47">
        <v>8948.298554499579</v>
      </c>
      <c r="U14" s="47">
        <v>8423.8564011019553</v>
      </c>
      <c r="V14" s="47">
        <v>8464.5155286493246</v>
      </c>
      <c r="W14" s="47">
        <v>7793.3002831936137</v>
      </c>
      <c r="X14" s="47">
        <v>7179.7813695768173</v>
      </c>
      <c r="Y14" s="47">
        <v>7266.7633277093137</v>
      </c>
      <c r="Z14" s="47">
        <v>7709.8345038615953</v>
      </c>
      <c r="AA14" s="47">
        <v>7856.2776229998171</v>
      </c>
      <c r="AB14" s="47">
        <v>7468.795013336904</v>
      </c>
      <c r="AC14" s="47">
        <v>6847.0403514278087</v>
      </c>
      <c r="AD14" s="47">
        <v>6554.9700207230389</v>
      </c>
      <c r="AE14" s="47">
        <v>6346.0905037348612</v>
      </c>
    </row>
    <row r="15" spans="2:31" ht="15">
      <c r="D15" s="3" t="s">
        <v>383</v>
      </c>
      <c r="E15" s="47">
        <v>3345.1648862201428</v>
      </c>
      <c r="F15" s="47">
        <v>3357.2286132488744</v>
      </c>
      <c r="G15" s="47">
        <v>3307.4512107876421</v>
      </c>
      <c r="H15" s="47">
        <v>3376.8230407711117</v>
      </c>
      <c r="I15" s="47">
        <v>3473.9838231097633</v>
      </c>
      <c r="J15" s="47">
        <v>3588.1307641204335</v>
      </c>
      <c r="K15" s="47">
        <v>3681.4139226258462</v>
      </c>
      <c r="L15" s="47">
        <v>3739.2162916828102</v>
      </c>
      <c r="M15" s="47">
        <v>3505.3112858682089</v>
      </c>
      <c r="N15" s="47">
        <v>3695.5482600382688</v>
      </c>
      <c r="O15" s="47">
        <v>3985.6331871340335</v>
      </c>
      <c r="P15" s="47">
        <v>4095.6902298598789</v>
      </c>
      <c r="Q15" s="47">
        <v>4283.7436750810102</v>
      </c>
      <c r="R15" s="47">
        <v>4441.3703229074972</v>
      </c>
      <c r="S15" s="47">
        <v>4520.3203487263763</v>
      </c>
      <c r="T15" s="47">
        <v>4637.9174351754209</v>
      </c>
      <c r="U15" s="47">
        <v>4610.3807133699711</v>
      </c>
      <c r="V15" s="47">
        <v>4801.8755743803995</v>
      </c>
      <c r="W15" s="47">
        <v>4606.1747742302714</v>
      </c>
      <c r="X15" s="47">
        <v>4447.2885783171287</v>
      </c>
      <c r="Y15" s="47">
        <v>4820.5345158616101</v>
      </c>
      <c r="Z15" s="47">
        <v>4660.3202471337991</v>
      </c>
      <c r="AA15" s="47">
        <v>4877.9134043514077</v>
      </c>
      <c r="AB15" s="47">
        <v>5221.0824756597276</v>
      </c>
      <c r="AC15" s="47">
        <v>5132.9920257294034</v>
      </c>
      <c r="AD15" s="47">
        <v>5063.0516394061688</v>
      </c>
      <c r="AE15" s="47">
        <v>4959.8028819597184</v>
      </c>
    </row>
    <row r="16" spans="2:31" ht="15">
      <c r="D16" s="3" t="s">
        <v>384</v>
      </c>
      <c r="E16" s="47">
        <v>2209.1137815992806</v>
      </c>
      <c r="F16" s="47">
        <v>2367.4188882244298</v>
      </c>
      <c r="G16" s="47">
        <v>2394.9387599059064</v>
      </c>
      <c r="H16" s="47">
        <v>2453.7660116402508</v>
      </c>
      <c r="I16" s="47">
        <v>2574.499251333878</v>
      </c>
      <c r="J16" s="47">
        <v>2666.9069559472114</v>
      </c>
      <c r="K16" s="47">
        <v>2781.8824928024892</v>
      </c>
      <c r="L16" s="47">
        <v>2876.4918978836995</v>
      </c>
      <c r="M16" s="47">
        <v>2950.3381057367083</v>
      </c>
      <c r="N16" s="47">
        <v>3127.3867193002711</v>
      </c>
      <c r="O16" s="47">
        <v>3225.1654285336158</v>
      </c>
      <c r="P16" s="47">
        <v>3213.5143286948705</v>
      </c>
      <c r="Q16" s="47">
        <v>3291.1490150613495</v>
      </c>
      <c r="R16" s="47">
        <v>3398.403995431293</v>
      </c>
      <c r="S16" s="47">
        <v>3370.0476651457057</v>
      </c>
      <c r="T16" s="47">
        <v>3339.349912101145</v>
      </c>
      <c r="U16" s="47">
        <v>3685.9195865899887</v>
      </c>
      <c r="V16" s="47">
        <v>4004.922539956498</v>
      </c>
      <c r="W16" s="47">
        <v>3924.9607467959995</v>
      </c>
      <c r="X16" s="47">
        <v>3887.934640407625</v>
      </c>
      <c r="Y16" s="47">
        <v>4086.6718601963066</v>
      </c>
      <c r="Z16" s="47">
        <v>4773.9131341924149</v>
      </c>
      <c r="AA16" s="47">
        <v>4947.33662437988</v>
      </c>
      <c r="AB16" s="47">
        <v>4931.7947678379705</v>
      </c>
      <c r="AC16" s="47">
        <v>4975.1423930920819</v>
      </c>
      <c r="AD16" s="47">
        <v>4729.9950499749557</v>
      </c>
      <c r="AE16" s="47">
        <v>4818.6685903803036</v>
      </c>
    </row>
    <row r="17" spans="2:31" ht="15">
      <c r="D17" s="3" t="s">
        <v>385</v>
      </c>
      <c r="E17" s="47">
        <v>281.37316512225203</v>
      </c>
      <c r="F17" s="47">
        <v>288.88764622034586</v>
      </c>
      <c r="G17" s="47">
        <v>301.59069379378911</v>
      </c>
      <c r="H17" s="47">
        <v>292.66793101885469</v>
      </c>
      <c r="I17" s="47">
        <v>310.27673062305212</v>
      </c>
      <c r="J17" s="47">
        <v>318.07694724793862</v>
      </c>
      <c r="K17" s="47">
        <v>320.25028326929942</v>
      </c>
      <c r="L17" s="47">
        <v>336.8580451130664</v>
      </c>
      <c r="M17" s="47">
        <v>339.29936459280879</v>
      </c>
      <c r="N17" s="47">
        <v>343.59360294664805</v>
      </c>
      <c r="O17" s="47">
        <v>372.78081162811628</v>
      </c>
      <c r="P17" s="47">
        <v>381.21958300263924</v>
      </c>
      <c r="Q17" s="47">
        <v>401.010704211887</v>
      </c>
      <c r="R17" s="47">
        <v>430.18350612990292</v>
      </c>
      <c r="S17" s="47">
        <v>437.96225271420911</v>
      </c>
      <c r="T17" s="47">
        <v>457.1697219344133</v>
      </c>
      <c r="U17" s="47">
        <v>459.66132982201054</v>
      </c>
      <c r="V17" s="47">
        <v>470.15212892628017</v>
      </c>
      <c r="W17" s="47">
        <v>459.12902502628646</v>
      </c>
      <c r="X17" s="47">
        <v>442.3098703151876</v>
      </c>
      <c r="Y17" s="47">
        <v>447.14188770300348</v>
      </c>
      <c r="Z17" s="47">
        <v>444.72740407552885</v>
      </c>
      <c r="AA17" s="47">
        <v>467.18984835709585</v>
      </c>
      <c r="AB17" s="47">
        <v>457.79950947115628</v>
      </c>
      <c r="AC17" s="47">
        <v>461.53287405470581</v>
      </c>
      <c r="AD17" s="47">
        <v>455.49805223444139</v>
      </c>
      <c r="AE17" s="47">
        <v>460.75527632232598</v>
      </c>
    </row>
    <row r="18" spans="2:31" ht="15">
      <c r="D18" s="3" t="s">
        <v>386</v>
      </c>
      <c r="E18" s="46" t="s">
        <v>117</v>
      </c>
      <c r="F18" s="46" t="s">
        <v>117</v>
      </c>
      <c r="G18" s="46" t="s">
        <v>117</v>
      </c>
      <c r="H18" s="46" t="s">
        <v>117</v>
      </c>
      <c r="I18" s="46" t="s">
        <v>117</v>
      </c>
      <c r="J18" s="46" t="s">
        <v>117</v>
      </c>
      <c r="K18" s="46" t="s">
        <v>117</v>
      </c>
      <c r="L18" s="46" t="s">
        <v>117</v>
      </c>
      <c r="M18" s="46" t="s">
        <v>117</v>
      </c>
      <c r="N18" s="46" t="s">
        <v>117</v>
      </c>
      <c r="O18" s="46" t="s">
        <v>117</v>
      </c>
      <c r="P18" s="46" t="s">
        <v>117</v>
      </c>
      <c r="Q18" s="46" t="s">
        <v>117</v>
      </c>
      <c r="R18" s="46" t="s">
        <v>117</v>
      </c>
      <c r="S18" s="46" t="s">
        <v>117</v>
      </c>
      <c r="T18" s="46" t="s">
        <v>117</v>
      </c>
      <c r="U18" s="46" t="s">
        <v>117</v>
      </c>
      <c r="V18" s="46" t="s">
        <v>117</v>
      </c>
      <c r="W18" s="46" t="s">
        <v>117</v>
      </c>
      <c r="X18" s="46" t="s">
        <v>117</v>
      </c>
      <c r="Y18" s="46" t="s">
        <v>117</v>
      </c>
      <c r="Z18" s="46" t="s">
        <v>117</v>
      </c>
      <c r="AA18" s="46" t="s">
        <v>117</v>
      </c>
      <c r="AB18" s="46" t="s">
        <v>117</v>
      </c>
      <c r="AC18" s="46" t="s">
        <v>117</v>
      </c>
      <c r="AD18" s="46" t="s">
        <v>117</v>
      </c>
      <c r="AE18" s="46" t="s">
        <v>117</v>
      </c>
    </row>
    <row r="19" spans="2:31" ht="15.75" thickBot="1">
      <c r="D19" s="36" t="s">
        <v>113</v>
      </c>
      <c r="E19" s="39">
        <f t="shared" ref="E19:AB19" si="2">SUM(E14:E18)</f>
        <v>15303.08701650205</v>
      </c>
      <c r="F19" s="39">
        <f t="shared" si="2"/>
        <v>15519.072109165585</v>
      </c>
      <c r="G19" s="39">
        <f t="shared" si="2"/>
        <v>15679.522468739162</v>
      </c>
      <c r="H19" s="39">
        <f t="shared" si="2"/>
        <v>15610.379717439315</v>
      </c>
      <c r="I19" s="39">
        <f t="shared" si="2"/>
        <v>16361.911939018317</v>
      </c>
      <c r="J19" s="39">
        <f t="shared" si="2"/>
        <v>16555.14176230488</v>
      </c>
      <c r="K19" s="39">
        <f t="shared" si="2"/>
        <v>16721.475443520219</v>
      </c>
      <c r="L19" s="39">
        <f t="shared" si="2"/>
        <v>16660.878355700959</v>
      </c>
      <c r="M19" s="39">
        <f t="shared" si="2"/>
        <v>16267.321540236122</v>
      </c>
      <c r="N19" s="39">
        <f t="shared" si="2"/>
        <v>16768.462173929467</v>
      </c>
      <c r="O19" s="39">
        <f t="shared" si="2"/>
        <v>17036.57389153706</v>
      </c>
      <c r="P19" s="39">
        <f t="shared" si="2"/>
        <v>16841.611159284774</v>
      </c>
      <c r="Q19" s="39">
        <f t="shared" si="2"/>
        <v>17276.979846045029</v>
      </c>
      <c r="R19" s="39">
        <f t="shared" si="2"/>
        <v>17404.224283107011</v>
      </c>
      <c r="S19" s="39">
        <f t="shared" si="2"/>
        <v>17311.902609203851</v>
      </c>
      <c r="T19" s="39">
        <f t="shared" si="2"/>
        <v>17382.73562371056</v>
      </c>
      <c r="U19" s="39">
        <f t="shared" si="2"/>
        <v>17179.818030883926</v>
      </c>
      <c r="V19" s="39">
        <f t="shared" si="2"/>
        <v>17741.465771912503</v>
      </c>
      <c r="W19" s="39">
        <f t="shared" si="2"/>
        <v>16783.564829246174</v>
      </c>
      <c r="X19" s="39">
        <f t="shared" si="2"/>
        <v>15957.314458616758</v>
      </c>
      <c r="Y19" s="39">
        <f t="shared" si="2"/>
        <v>16621.111591470235</v>
      </c>
      <c r="Z19" s="39">
        <f t="shared" si="2"/>
        <v>17588.79528926334</v>
      </c>
      <c r="AA19" s="39">
        <f t="shared" si="2"/>
        <v>18148.717500088202</v>
      </c>
      <c r="AB19" s="39">
        <f t="shared" si="2"/>
        <v>18079.471766305756</v>
      </c>
      <c r="AC19" s="39">
        <f>SUM(AC14:AC18)</f>
        <v>17416.707644303999</v>
      </c>
      <c r="AD19" s="39">
        <f>SUM(AD14:AD18)</f>
        <v>16803.514762338607</v>
      </c>
      <c r="AE19" s="39">
        <f>SUM(AE14:AE18)</f>
        <v>16585.31725239721</v>
      </c>
    </row>
    <row r="20" spans="2:31" ht="7.5" customHeight="1"/>
    <row r="21" spans="2:31" ht="15">
      <c r="D21" s="38" t="s">
        <v>116</v>
      </c>
    </row>
    <row r="22" spans="2:31" ht="15">
      <c r="D22" s="3" t="s">
        <v>387</v>
      </c>
      <c r="E22" s="4">
        <f t="shared" ref="E22:AB22" si="3">(E6-E14)/E14</f>
        <v>6.2155014533812952E-3</v>
      </c>
      <c r="F22" s="4">
        <f t="shared" si="3"/>
        <v>1.4910975902731749E-2</v>
      </c>
      <c r="G22" s="4">
        <f t="shared" si="3"/>
        <v>2.1487187589971486E-2</v>
      </c>
      <c r="H22" s="4">
        <f t="shared" si="3"/>
        <v>1.6084734289268706E-2</v>
      </c>
      <c r="I22" s="4">
        <f t="shared" si="3"/>
        <v>1.5299771398351916E-2</v>
      </c>
      <c r="J22" s="4">
        <f t="shared" si="3"/>
        <v>1.5011178875566659E-2</v>
      </c>
      <c r="K22" s="4">
        <f t="shared" si="3"/>
        <v>9.8741780497237919E-3</v>
      </c>
      <c r="L22" s="4">
        <f t="shared" si="3"/>
        <v>4.3670484323317755E-3</v>
      </c>
      <c r="M22" s="4">
        <f t="shared" si="3"/>
        <v>2.5785796930806954E-3</v>
      </c>
      <c r="N22" s="4">
        <f t="shared" si="3"/>
        <v>-7.8152063540719654E-4</v>
      </c>
      <c r="O22" s="4">
        <f t="shared" si="3"/>
        <v>-1.1212952787505216E-3</v>
      </c>
      <c r="P22" s="4">
        <f t="shared" si="3"/>
        <v>4.646465630527211E-3</v>
      </c>
      <c r="Q22" s="4">
        <f t="shared" si="3"/>
        <v>-3.8027044560530257E-3</v>
      </c>
      <c r="R22" s="4">
        <f t="shared" si="3"/>
        <v>2.5416533010296275E-4</v>
      </c>
      <c r="S22" s="4">
        <f t="shared" si="3"/>
        <v>-8.1510329814390835E-3</v>
      </c>
      <c r="T22" s="4">
        <f t="shared" si="3"/>
        <v>-2.665742622787627E-3</v>
      </c>
      <c r="U22" s="4">
        <f t="shared" si="3"/>
        <v>-5.4534977562315659E-3</v>
      </c>
      <c r="V22" s="4">
        <f t="shared" si="3"/>
        <v>-4.8877948399292668E-3</v>
      </c>
      <c r="W22" s="4">
        <f t="shared" si="3"/>
        <v>-1.284513681878431E-3</v>
      </c>
      <c r="X22" s="4">
        <f t="shared" si="3"/>
        <v>-7.6588267401153575E-3</v>
      </c>
      <c r="Y22" s="4">
        <f t="shared" si="3"/>
        <v>-1.2088217965423032E-2</v>
      </c>
      <c r="Z22" s="4">
        <f t="shared" si="3"/>
        <v>-2.3211769681641011E-2</v>
      </c>
      <c r="AA22" s="4">
        <f t="shared" si="3"/>
        <v>-2.7523488916984994E-2</v>
      </c>
      <c r="AB22" s="4">
        <f t="shared" si="3"/>
        <v>-1.0014391879792453E-2</v>
      </c>
      <c r="AC22" s="4">
        <f t="shared" ref="AC22:AE24" si="4">(AC6-AC14)/AC14</f>
        <v>-5.2290320966960286E-3</v>
      </c>
      <c r="AD22" s="4">
        <f t="shared" si="4"/>
        <v>-8.1921047138599143E-3</v>
      </c>
      <c r="AE22" s="4">
        <f t="shared" si="4"/>
        <v>-5.7457943830859573E-3</v>
      </c>
    </row>
    <row r="23" spans="2:31" ht="15">
      <c r="D23" s="3" t="s">
        <v>383</v>
      </c>
      <c r="E23" s="4">
        <f t="shared" ref="E23:AB23" si="5">(E7-E15)/E15</f>
        <v>-1.7904260188939803E-2</v>
      </c>
      <c r="F23" s="4">
        <f t="shared" si="5"/>
        <v>3.8803649049053697E-3</v>
      </c>
      <c r="G23" s="4">
        <f t="shared" si="5"/>
        <v>-8.8015849303908905E-3</v>
      </c>
      <c r="H23" s="4">
        <f t="shared" si="5"/>
        <v>-2.6333050195608932E-2</v>
      </c>
      <c r="I23" s="4">
        <f t="shared" si="5"/>
        <v>2.7288179473914063E-3</v>
      </c>
      <c r="J23" s="4">
        <f t="shared" si="5"/>
        <v>3.8662921926602592E-3</v>
      </c>
      <c r="K23" s="4">
        <f t="shared" si="5"/>
        <v>5.3769346226136428E-3</v>
      </c>
      <c r="L23" s="4">
        <f t="shared" si="5"/>
        <v>2.0328308312260537E-2</v>
      </c>
      <c r="M23" s="4">
        <f t="shared" si="5"/>
        <v>2.4383831751213159E-2</v>
      </c>
      <c r="N23" s="4">
        <f t="shared" si="5"/>
        <v>3.5621260871850594E-2</v>
      </c>
      <c r="O23" s="4">
        <f t="shared" si="5"/>
        <v>4.8639366608111551E-2</v>
      </c>
      <c r="P23" s="4">
        <f t="shared" si="5"/>
        <v>4.1198693632113308E-2</v>
      </c>
      <c r="Q23" s="4">
        <f t="shared" si="5"/>
        <v>3.6719111012293089E-2</v>
      </c>
      <c r="R23" s="4">
        <f t="shared" si="5"/>
        <v>2.9734687066361832E-2</v>
      </c>
      <c r="S23" s="4">
        <f>(S7-S15)/S15</f>
        <v>0.10630841664256453</v>
      </c>
      <c r="T23" s="4">
        <f t="shared" si="5"/>
        <v>2.7000689720756459E-2</v>
      </c>
      <c r="U23" s="4">
        <f t="shared" si="5"/>
        <v>4.6328121725611369E-2</v>
      </c>
      <c r="V23" s="4">
        <f t="shared" si="5"/>
        <v>4.88137862110333E-2</v>
      </c>
      <c r="W23" s="4">
        <f t="shared" si="5"/>
        <v>6.8219932509544653E-2</v>
      </c>
      <c r="X23" s="4">
        <f t="shared" si="5"/>
        <v>-1.3933175676438009E-2</v>
      </c>
      <c r="Y23" s="4">
        <f t="shared" si="5"/>
        <v>3.2939972717066356E-2</v>
      </c>
      <c r="Z23" s="4">
        <f t="shared" si="5"/>
        <v>-1.6720775993022709E-3</v>
      </c>
      <c r="AA23" s="4">
        <f t="shared" si="5"/>
        <v>-2.9015685449970542E-3</v>
      </c>
      <c r="AB23" s="4">
        <f t="shared" si="5"/>
        <v>1.2108802060726042E-2</v>
      </c>
      <c r="AC23" s="4">
        <f t="shared" si="4"/>
        <v>-1.0411814114519044E-2</v>
      </c>
      <c r="AD23" s="4">
        <f t="shared" si="4"/>
        <v>1.4532626495812172E-2</v>
      </c>
      <c r="AE23" s="4">
        <f t="shared" si="4"/>
        <v>1.2610551156982374E-2</v>
      </c>
    </row>
    <row r="24" spans="2:31" ht="15">
      <c r="D24" s="3" t="s">
        <v>384</v>
      </c>
      <c r="E24" s="4">
        <f t="shared" ref="E24:AB24" si="6">(E8-E16)/E16</f>
        <v>-7.5515687339922505E-2</v>
      </c>
      <c r="F24" s="4">
        <f t="shared" si="6"/>
        <v>-9.194545960863261E-2</v>
      </c>
      <c r="G24" s="4">
        <f t="shared" si="6"/>
        <v>-7.8907079397587176E-2</v>
      </c>
      <c r="H24" s="4">
        <f t="shared" si="6"/>
        <v>-7.5136241342183954E-2</v>
      </c>
      <c r="I24" s="4">
        <f t="shared" si="6"/>
        <v>-6.9144628099471458E-2</v>
      </c>
      <c r="J24" s="4">
        <f t="shared" si="6"/>
        <v>-7.5624454689402668E-2</v>
      </c>
      <c r="K24" s="4">
        <f t="shared" si="6"/>
        <v>-5.9457241921135884E-2</v>
      </c>
      <c r="L24" s="4">
        <f t="shared" si="6"/>
        <v>-5.2496594817746815E-2</v>
      </c>
      <c r="M24" s="4">
        <f t="shared" si="6"/>
        <v>-5.4758377459719669E-2</v>
      </c>
      <c r="N24" s="4">
        <f t="shared" si="6"/>
        <v>-6.2694669158518054E-2</v>
      </c>
      <c r="O24" s="4">
        <f t="shared" si="6"/>
        <v>-5.4202060616252892E-2</v>
      </c>
      <c r="P24" s="4">
        <f t="shared" si="6"/>
        <v>-4.6336354595895517E-2</v>
      </c>
      <c r="Q24" s="4">
        <f t="shared" si="6"/>
        <v>-5.7086780937141257E-2</v>
      </c>
      <c r="R24" s="4">
        <f t="shared" si="6"/>
        <v>-2.9837555855780306E-2</v>
      </c>
      <c r="S24" s="4">
        <f t="shared" si="6"/>
        <v>-2.9282227295905849E-2</v>
      </c>
      <c r="T24" s="4">
        <f t="shared" si="6"/>
        <v>-1.9233595853474724E-2</v>
      </c>
      <c r="U24" s="4">
        <f t="shared" si="6"/>
        <v>-2.8798722492708824E-2</v>
      </c>
      <c r="V24" s="4">
        <f t="shared" si="6"/>
        <v>-3.5659324841473244E-2</v>
      </c>
      <c r="W24" s="4">
        <f t="shared" si="6"/>
        <v>-1.6605255682953637E-2</v>
      </c>
      <c r="X24" s="4">
        <f t="shared" si="6"/>
        <v>-3.2500548050964161E-2</v>
      </c>
      <c r="Y24" s="4">
        <f t="shared" si="6"/>
        <v>-2.6431054381750647E-2</v>
      </c>
      <c r="Z24" s="4">
        <f t="shared" si="6"/>
        <v>-2.2822659453463942E-2</v>
      </c>
      <c r="AA24" s="4">
        <f t="shared" si="6"/>
        <v>-2.00883714554407E-2</v>
      </c>
      <c r="AB24" s="4">
        <f t="shared" si="6"/>
        <v>-1.0041497581856655E-2</v>
      </c>
      <c r="AC24" s="4">
        <f t="shared" si="4"/>
        <v>-5.514856032822619E-3</v>
      </c>
      <c r="AD24" s="4">
        <f t="shared" si="4"/>
        <v>-1.7832268389954293E-2</v>
      </c>
      <c r="AE24" s="4">
        <f t="shared" si="4"/>
        <v>-2.0870995924605496E-2</v>
      </c>
    </row>
    <row r="25" spans="2:31" ht="15">
      <c r="D25" s="3" t="s">
        <v>385</v>
      </c>
      <c r="E25" s="37" t="s">
        <v>121</v>
      </c>
      <c r="F25" s="37" t="s">
        <v>121</v>
      </c>
      <c r="G25" s="37" t="s">
        <v>121</v>
      </c>
      <c r="H25" s="37" t="s">
        <v>121</v>
      </c>
      <c r="I25" s="37" t="s">
        <v>121</v>
      </c>
      <c r="J25" s="37" t="s">
        <v>121</v>
      </c>
      <c r="K25" s="37" t="s">
        <v>121</v>
      </c>
      <c r="L25" s="37" t="s">
        <v>121</v>
      </c>
      <c r="M25" s="37" t="s">
        <v>121</v>
      </c>
      <c r="N25" s="37" t="s">
        <v>121</v>
      </c>
      <c r="O25" s="37" t="s">
        <v>121</v>
      </c>
      <c r="P25" s="37" t="s">
        <v>121</v>
      </c>
      <c r="Q25" s="37" t="s">
        <v>121</v>
      </c>
      <c r="R25" s="37" t="s">
        <v>121</v>
      </c>
      <c r="S25" s="37" t="s">
        <v>121</v>
      </c>
      <c r="T25" s="37" t="s">
        <v>121</v>
      </c>
      <c r="U25" s="37" t="s">
        <v>121</v>
      </c>
      <c r="V25" s="37" t="s">
        <v>121</v>
      </c>
      <c r="W25" s="37" t="s">
        <v>121</v>
      </c>
      <c r="X25" s="37" t="s">
        <v>121</v>
      </c>
      <c r="Y25" s="37" t="s">
        <v>121</v>
      </c>
      <c r="Z25" s="37" t="s">
        <v>121</v>
      </c>
      <c r="AA25" s="37" t="s">
        <v>121</v>
      </c>
      <c r="AB25" s="37" t="s">
        <v>121</v>
      </c>
      <c r="AC25" s="37" t="s">
        <v>121</v>
      </c>
      <c r="AD25" s="37" t="s">
        <v>57</v>
      </c>
      <c r="AE25" s="37" t="s">
        <v>57</v>
      </c>
    </row>
    <row r="26" spans="2:31" ht="15">
      <c r="D26" s="3" t="s">
        <v>386</v>
      </c>
      <c r="E26" s="46" t="s">
        <v>120</v>
      </c>
      <c r="F26" s="46" t="s">
        <v>120</v>
      </c>
      <c r="G26" s="46" t="s">
        <v>120</v>
      </c>
      <c r="H26" s="46" t="s">
        <v>120</v>
      </c>
      <c r="I26" s="46" t="s">
        <v>120</v>
      </c>
      <c r="J26" s="46" t="s">
        <v>120</v>
      </c>
      <c r="K26" s="46" t="s">
        <v>120</v>
      </c>
      <c r="L26" s="46" t="s">
        <v>120</v>
      </c>
      <c r="M26" s="46" t="s">
        <v>120</v>
      </c>
      <c r="N26" s="46" t="s">
        <v>120</v>
      </c>
      <c r="O26" s="46" t="s">
        <v>120</v>
      </c>
      <c r="P26" s="46" t="s">
        <v>120</v>
      </c>
      <c r="Q26" s="46" t="s">
        <v>120</v>
      </c>
      <c r="R26" s="46" t="s">
        <v>120</v>
      </c>
      <c r="S26" s="46" t="s">
        <v>120</v>
      </c>
      <c r="T26" s="46" t="s">
        <v>120</v>
      </c>
      <c r="U26" s="46" t="s">
        <v>120</v>
      </c>
      <c r="V26" s="46" t="s">
        <v>120</v>
      </c>
      <c r="W26" s="46" t="s">
        <v>120</v>
      </c>
      <c r="X26" s="46" t="s">
        <v>120</v>
      </c>
      <c r="Y26" s="46" t="s">
        <v>120</v>
      </c>
      <c r="Z26" s="46" t="s">
        <v>120</v>
      </c>
      <c r="AA26" s="46" t="s">
        <v>120</v>
      </c>
      <c r="AB26" s="46" t="s">
        <v>120</v>
      </c>
      <c r="AC26" s="46" t="s">
        <v>120</v>
      </c>
      <c r="AD26" s="46" t="s">
        <v>120</v>
      </c>
      <c r="AE26" s="46" t="s">
        <v>120</v>
      </c>
    </row>
    <row r="27" spans="2:31" ht="15.75" thickBot="1">
      <c r="D27" s="36" t="s">
        <v>113</v>
      </c>
      <c r="E27" s="35">
        <f t="shared" ref="E27:AC27" si="7">(E11-E19)/E19</f>
        <v>-2.9356413880542633E-2</v>
      </c>
      <c r="F27" s="35">
        <f t="shared" si="7"/>
        <v>-2.2668685140840167E-2</v>
      </c>
      <c r="G27" s="35">
        <f t="shared" si="7"/>
        <v>-1.9884467033224343E-2</v>
      </c>
      <c r="H27" s="35">
        <f t="shared" si="7"/>
        <v>-2.6479745915021946E-2</v>
      </c>
      <c r="I27" s="35">
        <f t="shared" si="7"/>
        <v>-1.9909880629794027E-2</v>
      </c>
      <c r="J27" s="35">
        <f t="shared" si="7"/>
        <v>-2.1506646115608399E-2</v>
      </c>
      <c r="K27" s="35">
        <f t="shared" si="7"/>
        <v>-2.1991465109016076E-2</v>
      </c>
      <c r="L27" s="35">
        <f t="shared" si="7"/>
        <v>-2.217502919311154E-2</v>
      </c>
      <c r="M27" s="35">
        <f t="shared" si="7"/>
        <v>-2.403326832368062E-2</v>
      </c>
      <c r="N27" s="35">
        <f t="shared" si="7"/>
        <v>-2.4780334352681295E-2</v>
      </c>
      <c r="O27" s="35">
        <f t="shared" si="7"/>
        <v>-2.1385306124975176E-2</v>
      </c>
      <c r="P27" s="35">
        <f t="shared" si="7"/>
        <v>-1.8933126793621011E-2</v>
      </c>
      <c r="Q27" s="35">
        <f t="shared" si="7"/>
        <v>-2.7028207275966942E-2</v>
      </c>
      <c r="R27" s="35">
        <f t="shared" si="7"/>
        <v>-2.2821999886684707E-2</v>
      </c>
      <c r="S27" s="35">
        <f t="shared" si="7"/>
        <v>-7.4701234652189167E-3</v>
      </c>
      <c r="T27" s="35">
        <f t="shared" si="7"/>
        <v>-2.416330368763589E-2</v>
      </c>
      <c r="U27" s="35">
        <f t="shared" si="7"/>
        <v>-2.317604921674369E-2</v>
      </c>
      <c r="V27" s="35">
        <f t="shared" si="7"/>
        <v>-2.3669974948293468E-2</v>
      </c>
      <c r="W27" s="35">
        <f t="shared" si="7"/>
        <v>-1.3112927594767199E-2</v>
      </c>
      <c r="X27" s="35">
        <f t="shared" si="7"/>
        <v>-4.2966091398389396E-2</v>
      </c>
      <c r="Y27" s="35">
        <f t="shared" si="7"/>
        <v>-2.9132280039744708E-2</v>
      </c>
      <c r="Z27" s="35">
        <f t="shared" si="7"/>
        <v>-4.2096806830631196E-2</v>
      </c>
      <c r="AA27" s="35">
        <f t="shared" si="7"/>
        <v>-4.3912720243926479E-2</v>
      </c>
      <c r="AB27" s="35">
        <f t="shared" si="7"/>
        <v>-2.8700866225891269E-2</v>
      </c>
      <c r="AC27" s="35">
        <f t="shared" si="7"/>
        <v>-3.3198996761749894E-2</v>
      </c>
      <c r="AD27" s="35">
        <f>(AD11-AD19)/AD19</f>
        <v>-3.0943773561922513E-2</v>
      </c>
      <c r="AE27" s="35">
        <f>(AE11-AE19)/AE19</f>
        <v>-3.227210935360484E-2</v>
      </c>
    </row>
    <row r="28" spans="2:31" ht="15"/>
    <row r="32" spans="2:31" ht="12.75" customHeight="1">
      <c r="B32" s="45" t="s">
        <v>378</v>
      </c>
      <c r="C32" s="44">
        <f>C2+1</f>
        <v>6</v>
      </c>
      <c r="D32" s="3" t="s">
        <v>388</v>
      </c>
    </row>
    <row r="33" spans="4:31" ht="17.25" thickBot="1">
      <c r="D33" s="3" t="s">
        <v>118</v>
      </c>
    </row>
    <row r="34" spans="4:31" ht="15.75" thickBot="1">
      <c r="D34" s="43"/>
      <c r="E34" s="42">
        <v>1990</v>
      </c>
      <c r="F34" s="42">
        <f t="shared" ref="F34:AE34" si="8">E34+1</f>
        <v>1991</v>
      </c>
      <c r="G34" s="42">
        <f t="shared" si="8"/>
        <v>1992</v>
      </c>
      <c r="H34" s="42">
        <f t="shared" si="8"/>
        <v>1993</v>
      </c>
      <c r="I34" s="42">
        <f t="shared" si="8"/>
        <v>1994</v>
      </c>
      <c r="J34" s="42">
        <f t="shared" si="8"/>
        <v>1995</v>
      </c>
      <c r="K34" s="42">
        <f t="shared" si="8"/>
        <v>1996</v>
      </c>
      <c r="L34" s="42">
        <f t="shared" si="8"/>
        <v>1997</v>
      </c>
      <c r="M34" s="42">
        <f t="shared" si="8"/>
        <v>1998</v>
      </c>
      <c r="N34" s="42">
        <f t="shared" si="8"/>
        <v>1999</v>
      </c>
      <c r="O34" s="42">
        <f t="shared" si="8"/>
        <v>2000</v>
      </c>
      <c r="P34" s="42">
        <f t="shared" si="8"/>
        <v>2001</v>
      </c>
      <c r="Q34" s="42">
        <f t="shared" si="8"/>
        <v>2002</v>
      </c>
      <c r="R34" s="42">
        <f t="shared" si="8"/>
        <v>2003</v>
      </c>
      <c r="S34" s="42">
        <f t="shared" si="8"/>
        <v>2004</v>
      </c>
      <c r="T34" s="42">
        <f t="shared" si="8"/>
        <v>2005</v>
      </c>
      <c r="U34" s="42">
        <f t="shared" si="8"/>
        <v>2006</v>
      </c>
      <c r="V34" s="42">
        <f t="shared" si="8"/>
        <v>2007</v>
      </c>
      <c r="W34" s="42">
        <f t="shared" si="8"/>
        <v>2008</v>
      </c>
      <c r="X34" s="42">
        <f t="shared" si="8"/>
        <v>2009</v>
      </c>
      <c r="Y34" s="42">
        <f t="shared" si="8"/>
        <v>2010</v>
      </c>
      <c r="Z34" s="42">
        <f t="shared" si="8"/>
        <v>2011</v>
      </c>
      <c r="AA34" s="42">
        <f t="shared" si="8"/>
        <v>2012</v>
      </c>
      <c r="AB34" s="42">
        <f t="shared" si="8"/>
        <v>2013</v>
      </c>
      <c r="AC34" s="42">
        <f t="shared" si="8"/>
        <v>2014</v>
      </c>
      <c r="AD34" s="42">
        <f t="shared" si="8"/>
        <v>2015</v>
      </c>
      <c r="AE34" s="42">
        <f t="shared" si="8"/>
        <v>2016</v>
      </c>
    </row>
    <row r="35" spans="4:31" ht="15">
      <c r="D35" s="38" t="s">
        <v>389</v>
      </c>
    </row>
    <row r="36" spans="4:31" ht="15">
      <c r="D36" s="3" t="s">
        <v>387</v>
      </c>
      <c r="E36" s="41">
        <v>659.9110486473279</v>
      </c>
      <c r="F36" s="41">
        <v>667.68793333977283</v>
      </c>
      <c r="G36" s="41">
        <v>683.90245036125418</v>
      </c>
      <c r="H36" s="41">
        <v>666.8375820497273</v>
      </c>
      <c r="I36" s="41">
        <v>703.49405819554863</v>
      </c>
      <c r="J36" s="41">
        <v>701.91758533214033</v>
      </c>
      <c r="K36" s="41">
        <v>695.83146170130772</v>
      </c>
      <c r="L36" s="41">
        <v>677.17779156628512</v>
      </c>
      <c r="M36" s="41">
        <v>659.26428961753402</v>
      </c>
      <c r="N36" s="41">
        <v>666.89895150099676</v>
      </c>
      <c r="O36" s="41">
        <v>656.21740164368657</v>
      </c>
      <c r="P36" s="41">
        <v>639.3227658485132</v>
      </c>
      <c r="Q36" s="41">
        <v>643.32914656140952</v>
      </c>
      <c r="R36" s="41">
        <v>635.20881847849944</v>
      </c>
      <c r="S36" s="41">
        <v>619.73736131251314</v>
      </c>
      <c r="T36" s="41">
        <v>621.48247488548532</v>
      </c>
      <c r="U36" s="41">
        <v>583.31138183208077</v>
      </c>
      <c r="V36" s="41">
        <v>587.28765198663859</v>
      </c>
      <c r="W36" s="41">
        <v>545.71919667488703</v>
      </c>
      <c r="X36" s="41">
        <v>497.63663504446339</v>
      </c>
      <c r="Y36" s="41">
        <v>501.8407834133285</v>
      </c>
      <c r="Z36" s="41">
        <v>523.56171545892278</v>
      </c>
      <c r="AA36" s="41">
        <v>532.88292773570038</v>
      </c>
      <c r="AB36" s="41">
        <v>512.1325003017073</v>
      </c>
      <c r="AC36" s="41">
        <v>472.08722586767578</v>
      </c>
      <c r="AD36" s="41">
        <v>450.14576601073094</v>
      </c>
      <c r="AE36" s="41">
        <v>436.30915768257648</v>
      </c>
    </row>
    <row r="37" spans="4:31" ht="15">
      <c r="D37" s="3" t="s">
        <v>383</v>
      </c>
      <c r="E37" s="41">
        <v>295.65061998894362</v>
      </c>
      <c r="F37" s="41">
        <v>302.72485682388765</v>
      </c>
      <c r="G37" s="41">
        <v>294.72902224091615</v>
      </c>
      <c r="H37" s="41">
        <v>295.45644150301081</v>
      </c>
      <c r="I37" s="41">
        <v>313.0478401481837</v>
      </c>
      <c r="J37" s="41">
        <v>323.68059839840561</v>
      </c>
      <c r="K37" s="41">
        <v>333.35044571047769</v>
      </c>
      <c r="L37" s="41">
        <v>344.03652561231877</v>
      </c>
      <c r="M37" s="41">
        <v>323.39897534985886</v>
      </c>
      <c r="N37" s="41">
        <v>345.672765802507</v>
      </c>
      <c r="O37" s="41">
        <v>377.89546732886157</v>
      </c>
      <c r="P37" s="41">
        <v>385.10122644631593</v>
      </c>
      <c r="Q37" s="41">
        <v>401.66257718157721</v>
      </c>
      <c r="R37" s="41">
        <v>413.60411623196615</v>
      </c>
      <c r="S37" s="41">
        <v>452.89668936162354</v>
      </c>
      <c r="T37" s="41">
        <v>431.08476762311818</v>
      </c>
      <c r="U37" s="41">
        <v>436.66705478813668</v>
      </c>
      <c r="V37" s="41">
        <v>456.05502582231401</v>
      </c>
      <c r="W37" s="41">
        <v>444.94940955094143</v>
      </c>
      <c r="X37" s="41">
        <v>396.81782054463986</v>
      </c>
      <c r="Y37" s="41">
        <v>450.75512704820505</v>
      </c>
      <c r="Z37" s="41">
        <v>420.78215891347241</v>
      </c>
      <c r="AA37" s="41">
        <v>439.88807372606641</v>
      </c>
      <c r="AB37" s="41">
        <v>474.51536444648428</v>
      </c>
      <c r="AC37" s="41">
        <v>457.2590338353321</v>
      </c>
      <c r="AD37" s="41">
        <v>462.08923746485181</v>
      </c>
      <c r="AE37" s="41">
        <v>451.17345433273584</v>
      </c>
    </row>
    <row r="38" spans="4:31" ht="15">
      <c r="D38" s="3" t="s">
        <v>384</v>
      </c>
      <c r="E38" s="41">
        <v>103.43409701826442</v>
      </c>
      <c r="F38" s="41">
        <v>108.90149031035766</v>
      </c>
      <c r="G38" s="41">
        <v>111.74165426030767</v>
      </c>
      <c r="H38" s="41">
        <v>114.94580940379035</v>
      </c>
      <c r="I38" s="41">
        <v>121.3785610260429</v>
      </c>
      <c r="J38" s="41">
        <v>124.93299811365688</v>
      </c>
      <c r="K38" s="41">
        <v>132.62029599937136</v>
      </c>
      <c r="L38" s="41">
        <v>138.18547901609975</v>
      </c>
      <c r="M38" s="41">
        <v>141.39038484349592</v>
      </c>
      <c r="N38" s="41">
        <v>148.56464955094768</v>
      </c>
      <c r="O38" s="41">
        <v>154.60180770058471</v>
      </c>
      <c r="P38" s="41">
        <v>155.28856481732825</v>
      </c>
      <c r="Q38" s="41">
        <v>157.2447643757674</v>
      </c>
      <c r="R38" s="41">
        <v>167.05133695635416</v>
      </c>
      <c r="S38" s="41">
        <v>165.72524817475289</v>
      </c>
      <c r="T38" s="41">
        <v>165.94350145299802</v>
      </c>
      <c r="U38" s="41">
        <v>181.5162071806202</v>
      </c>
      <c r="V38" s="41">
        <v>195.75765644823159</v>
      </c>
      <c r="W38" s="41">
        <v>195.62354114094563</v>
      </c>
      <c r="X38" s="41">
        <v>190.54087305670743</v>
      </c>
      <c r="Y38" s="41">
        <v>201.50610713464638</v>
      </c>
      <c r="Z38" s="41">
        <v>235.96454871064245</v>
      </c>
      <c r="AA38" s="41">
        <v>245.19745411976714</v>
      </c>
      <c r="AB38" s="41">
        <v>249.86154406254238</v>
      </c>
      <c r="AC38" s="41">
        <v>253.1671781260483</v>
      </c>
      <c r="AD38" s="41">
        <v>237.78804112181578</v>
      </c>
      <c r="AE38" s="41">
        <v>241.5399122865162</v>
      </c>
    </row>
    <row r="39" spans="4:31" ht="15">
      <c r="D39" s="3" t="s">
        <v>390</v>
      </c>
      <c r="E39" s="40" t="s">
        <v>126</v>
      </c>
      <c r="F39" s="40" t="s">
        <v>126</v>
      </c>
      <c r="G39" s="40" t="s">
        <v>126</v>
      </c>
      <c r="H39" s="40" t="s">
        <v>126</v>
      </c>
      <c r="I39" s="40" t="s">
        <v>126</v>
      </c>
      <c r="J39" s="40" t="s">
        <v>126</v>
      </c>
      <c r="K39" s="40" t="s">
        <v>126</v>
      </c>
      <c r="L39" s="40" t="s">
        <v>126</v>
      </c>
      <c r="M39" s="40" t="s">
        <v>126</v>
      </c>
      <c r="N39" s="40" t="s">
        <v>126</v>
      </c>
      <c r="O39" s="40" t="s">
        <v>126</v>
      </c>
      <c r="P39" s="40" t="s">
        <v>126</v>
      </c>
      <c r="Q39" s="40" t="s">
        <v>126</v>
      </c>
      <c r="R39" s="40" t="s">
        <v>126</v>
      </c>
      <c r="S39" s="40" t="s">
        <v>126</v>
      </c>
      <c r="T39" s="40" t="s">
        <v>126</v>
      </c>
      <c r="U39" s="40" t="s">
        <v>126</v>
      </c>
      <c r="V39" s="40" t="s">
        <v>126</v>
      </c>
      <c r="W39" s="40" t="s">
        <v>126</v>
      </c>
      <c r="X39" s="40" t="s">
        <v>126</v>
      </c>
      <c r="Y39" s="40" t="s">
        <v>126</v>
      </c>
      <c r="Z39" s="40" t="s">
        <v>126</v>
      </c>
      <c r="AA39" s="40" t="s">
        <v>126</v>
      </c>
      <c r="AB39" s="40" t="s">
        <v>126</v>
      </c>
      <c r="AC39" s="40" t="s">
        <v>126</v>
      </c>
      <c r="AD39" s="40" t="s">
        <v>126</v>
      </c>
      <c r="AE39" s="40" t="s">
        <v>126</v>
      </c>
    </row>
    <row r="40" spans="4:31" ht="15">
      <c r="D40" s="3" t="s">
        <v>386</v>
      </c>
      <c r="E40" s="40" t="s">
        <v>117</v>
      </c>
      <c r="F40" s="40" t="s">
        <v>117</v>
      </c>
      <c r="G40" s="40" t="s">
        <v>117</v>
      </c>
      <c r="H40" s="40" t="s">
        <v>117</v>
      </c>
      <c r="I40" s="40" t="s">
        <v>117</v>
      </c>
      <c r="J40" s="40" t="s">
        <v>117</v>
      </c>
      <c r="K40" s="40" t="s">
        <v>117</v>
      </c>
      <c r="L40" s="40" t="s">
        <v>117</v>
      </c>
      <c r="M40" s="40" t="s">
        <v>117</v>
      </c>
      <c r="N40" s="40" t="s">
        <v>117</v>
      </c>
      <c r="O40" s="40" t="s">
        <v>117</v>
      </c>
      <c r="P40" s="40" t="s">
        <v>117</v>
      </c>
      <c r="Q40" s="40" t="s">
        <v>117</v>
      </c>
      <c r="R40" s="40" t="s">
        <v>117</v>
      </c>
      <c r="S40" s="40" t="s">
        <v>117</v>
      </c>
      <c r="T40" s="40" t="s">
        <v>117</v>
      </c>
      <c r="U40" s="40" t="s">
        <v>117</v>
      </c>
      <c r="V40" s="40" t="s">
        <v>117</v>
      </c>
      <c r="W40" s="40" t="s">
        <v>117</v>
      </c>
      <c r="X40" s="40" t="s">
        <v>117</v>
      </c>
      <c r="Y40" s="40" t="s">
        <v>117</v>
      </c>
      <c r="Z40" s="40" t="s">
        <v>117</v>
      </c>
      <c r="AA40" s="40" t="s">
        <v>117</v>
      </c>
      <c r="AB40" s="40" t="s">
        <v>117</v>
      </c>
      <c r="AC40" s="40" t="s">
        <v>117</v>
      </c>
      <c r="AD40" s="40" t="s">
        <v>117</v>
      </c>
      <c r="AE40" s="40" t="s">
        <v>117</v>
      </c>
    </row>
    <row r="41" spans="4:31" ht="15.75" thickBot="1">
      <c r="D41" s="36" t="s">
        <v>113</v>
      </c>
      <c r="E41" s="39">
        <f t="shared" ref="E41:AB41" si="9">SUM(E36:E39)</f>
        <v>1058.9957656545359</v>
      </c>
      <c r="F41" s="39">
        <f t="shared" si="9"/>
        <v>1079.3142804740182</v>
      </c>
      <c r="G41" s="39">
        <f t="shared" si="9"/>
        <v>1090.3731268624781</v>
      </c>
      <c r="H41" s="39">
        <f t="shared" si="9"/>
        <v>1077.2398329565285</v>
      </c>
      <c r="I41" s="39">
        <f t="shared" si="9"/>
        <v>1137.9204593697752</v>
      </c>
      <c r="J41" s="39">
        <f t="shared" si="9"/>
        <v>1150.5311818442028</v>
      </c>
      <c r="K41" s="39">
        <f t="shared" si="9"/>
        <v>1161.8022034111568</v>
      </c>
      <c r="L41" s="39">
        <f t="shared" si="9"/>
        <v>1159.3997961947036</v>
      </c>
      <c r="M41" s="39">
        <f t="shared" si="9"/>
        <v>1124.0536498108888</v>
      </c>
      <c r="N41" s="39">
        <f t="shared" si="9"/>
        <v>1161.1363668544514</v>
      </c>
      <c r="O41" s="39">
        <f t="shared" si="9"/>
        <v>1188.7146766731328</v>
      </c>
      <c r="P41" s="39">
        <f t="shared" si="9"/>
        <v>1179.7125571121574</v>
      </c>
      <c r="Q41" s="39">
        <f t="shared" si="9"/>
        <v>1202.2364881187541</v>
      </c>
      <c r="R41" s="39">
        <f t="shared" si="9"/>
        <v>1215.8642716668196</v>
      </c>
      <c r="S41" s="39">
        <f t="shared" si="9"/>
        <v>1238.3592988488895</v>
      </c>
      <c r="T41" s="39">
        <f t="shared" si="9"/>
        <v>1218.5107439616017</v>
      </c>
      <c r="U41" s="39">
        <f t="shared" si="9"/>
        <v>1201.4946438008378</v>
      </c>
      <c r="V41" s="39">
        <f t="shared" si="9"/>
        <v>1239.1003342571842</v>
      </c>
      <c r="W41" s="39">
        <f t="shared" si="9"/>
        <v>1186.2921473667741</v>
      </c>
      <c r="X41" s="39">
        <f t="shared" si="9"/>
        <v>1084.9953286458106</v>
      </c>
      <c r="Y41" s="39">
        <f t="shared" si="9"/>
        <v>1154.1020175961798</v>
      </c>
      <c r="Z41" s="39">
        <f t="shared" si="9"/>
        <v>1180.3084230830377</v>
      </c>
      <c r="AA41" s="39">
        <f t="shared" si="9"/>
        <v>1217.9684555815338</v>
      </c>
      <c r="AB41" s="39">
        <f t="shared" si="9"/>
        <v>1236.5094088107339</v>
      </c>
      <c r="AC41" s="39">
        <f>SUM(AC36:AC39)</f>
        <v>1182.5134378290563</v>
      </c>
      <c r="AD41" s="39">
        <f>SUM(AD36:AD39)</f>
        <v>1150.0230445973984</v>
      </c>
      <c r="AE41" s="39">
        <f>SUM(AE36:AE39)</f>
        <v>1129.0225243018285</v>
      </c>
    </row>
    <row r="42" spans="4:31" ht="7.5" customHeight="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row>
    <row r="43" spans="4:31" ht="15">
      <c r="D43" s="38" t="s">
        <v>391</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row>
    <row r="44" spans="4:31" ht="15">
      <c r="D44" s="3" t="s">
        <v>387</v>
      </c>
      <c r="E44" s="41">
        <v>644.77541724402215</v>
      </c>
      <c r="F44" s="41">
        <v>646.87063812262318</v>
      </c>
      <c r="G44" s="41">
        <v>658.72236695013589</v>
      </c>
      <c r="H44" s="41">
        <v>645.18887299189055</v>
      </c>
      <c r="I44" s="41">
        <v>681.31224816513281</v>
      </c>
      <c r="J44" s="41">
        <v>677.96132162593142</v>
      </c>
      <c r="K44" s="41">
        <v>674.21997664097182</v>
      </c>
      <c r="L44" s="41">
        <v>658.36707377453263</v>
      </c>
      <c r="M44" s="41">
        <v>642.58413898657034</v>
      </c>
      <c r="N44" s="41">
        <v>651.46923402617688</v>
      </c>
      <c r="O44" s="41">
        <v>640.77619334065753</v>
      </c>
      <c r="P44" s="41">
        <v>619.40422244503975</v>
      </c>
      <c r="Q44" s="41">
        <v>629.78013377499883</v>
      </c>
      <c r="R44" s="41">
        <v>618.99310734546373</v>
      </c>
      <c r="S44" s="41">
        <v>608.28746739091173</v>
      </c>
      <c r="T44" s="41">
        <v>606.06261392662554</v>
      </c>
      <c r="U44" s="41">
        <v>568.54947992169741</v>
      </c>
      <c r="V44" s="41">
        <v>572.55320699682193</v>
      </c>
      <c r="W44" s="41">
        <v>526.91959239797825</v>
      </c>
      <c r="X44" s="41">
        <v>483.71476238233083</v>
      </c>
      <c r="Y44" s="41">
        <v>489.4286534183139</v>
      </c>
      <c r="Z44" s="41">
        <v>520.84014080706368</v>
      </c>
      <c r="AA44" s="41">
        <v>531.25762332424881</v>
      </c>
      <c r="AB44" s="41">
        <v>508.98049203045133</v>
      </c>
      <c r="AC44" s="41">
        <v>465.45703608267775</v>
      </c>
      <c r="AD44" s="41">
        <v>444.97036762168761</v>
      </c>
      <c r="AE44" s="41">
        <v>430.76304180272047</v>
      </c>
    </row>
    <row r="45" spans="4:31" ht="15">
      <c r="D45" s="3" t="s">
        <v>383</v>
      </c>
      <c r="E45" s="41">
        <v>307.39570031547458</v>
      </c>
      <c r="F45" s="41">
        <v>307.6239368800039</v>
      </c>
      <c r="G45" s="41">
        <v>302.58036277661796</v>
      </c>
      <c r="H45" s="41">
        <v>308.54909726677238</v>
      </c>
      <c r="I45" s="41">
        <v>316.39622717022081</v>
      </c>
      <c r="J45" s="41">
        <v>326.32452703811651</v>
      </c>
      <c r="K45" s="41">
        <v>335.26947106174862</v>
      </c>
      <c r="L45" s="41">
        <v>340.93134111664619</v>
      </c>
      <c r="M45" s="41">
        <v>319.32590330052255</v>
      </c>
      <c r="N45" s="41">
        <v>337.35214700933852</v>
      </c>
      <c r="O45" s="41">
        <v>364.07896725849838</v>
      </c>
      <c r="P45" s="41">
        <v>373.20721540551926</v>
      </c>
      <c r="Q45" s="41">
        <v>390.46893230908455</v>
      </c>
      <c r="R45" s="41">
        <v>404.08821297772755</v>
      </c>
      <c r="S45" s="41">
        <v>411.92102121001989</v>
      </c>
      <c r="T45" s="41">
        <v>422.4474561861993</v>
      </c>
      <c r="U45" s="41">
        <v>419.46946811795493</v>
      </c>
      <c r="V45" s="41">
        <v>436.81397418166972</v>
      </c>
      <c r="W45" s="41">
        <v>418.79638471530552</v>
      </c>
      <c r="X45" s="41">
        <v>404.59129718348493</v>
      </c>
      <c r="Y45" s="41">
        <v>438.61856128062306</v>
      </c>
      <c r="Z45" s="41">
        <v>423.24542935056581</v>
      </c>
      <c r="AA45" s="41">
        <v>442.77853426232986</v>
      </c>
      <c r="AB45" s="41">
        <v>473.62147333123266</v>
      </c>
      <c r="AC45" s="41">
        <v>466.52594811137209</v>
      </c>
      <c r="AD45" s="41">
        <v>460.10859808020103</v>
      </c>
      <c r="AE45" s="41">
        <v>450.04730543259797</v>
      </c>
    </row>
    <row r="46" spans="4:31" ht="15">
      <c r="D46" s="3" t="s">
        <v>384</v>
      </c>
      <c r="E46" s="41">
        <v>113.18988282215467</v>
      </c>
      <c r="F46" s="41">
        <v>121.36924296796275</v>
      </c>
      <c r="G46" s="41">
        <v>122.79150663970492</v>
      </c>
      <c r="H46" s="41">
        <v>125.84053432163952</v>
      </c>
      <c r="I46" s="41">
        <v>131.85334458913428</v>
      </c>
      <c r="J46" s="41">
        <v>136.77274934733836</v>
      </c>
      <c r="K46" s="41">
        <v>142.51847797799971</v>
      </c>
      <c r="L46" s="41">
        <v>147.21797297544404</v>
      </c>
      <c r="M46" s="41">
        <v>150.86712623920371</v>
      </c>
      <c r="N46" s="41">
        <v>159.84438940481007</v>
      </c>
      <c r="O46" s="41">
        <v>164.71132468055595</v>
      </c>
      <c r="P46" s="41">
        <v>163.99664481417085</v>
      </c>
      <c r="Q46" s="41">
        <v>167.93625943177472</v>
      </c>
      <c r="R46" s="41">
        <v>173.29194263222738</v>
      </c>
      <c r="S46" s="41">
        <v>171.70155658053505</v>
      </c>
      <c r="T46" s="41">
        <v>170.12951208541526</v>
      </c>
      <c r="U46" s="41">
        <v>187.88211806747742</v>
      </c>
      <c r="V46" s="41">
        <v>203.99248277715554</v>
      </c>
      <c r="W46" s="41">
        <v>199.87457215304238</v>
      </c>
      <c r="X46" s="41">
        <v>197.57448500738835</v>
      </c>
      <c r="Y46" s="41">
        <v>207.61714252135542</v>
      </c>
      <c r="Z46" s="41">
        <v>242.16299745526322</v>
      </c>
      <c r="AA46" s="41">
        <v>250.91109762322824</v>
      </c>
      <c r="AB46" s="41">
        <v>253.02231134066594</v>
      </c>
      <c r="AC46" s="41">
        <v>255.22082982725749</v>
      </c>
      <c r="AD46" s="41">
        <v>242.65536835548596</v>
      </c>
      <c r="AE46" s="41">
        <v>247.24091774183373</v>
      </c>
    </row>
    <row r="47" spans="4:31" ht="15">
      <c r="D47" s="3" t="s">
        <v>390</v>
      </c>
      <c r="E47" s="41">
        <v>10.877600981426513</v>
      </c>
      <c r="F47" s="41">
        <v>11.049806368923907</v>
      </c>
      <c r="G47" s="41">
        <v>11.80700532414029</v>
      </c>
      <c r="H47" s="41">
        <v>11.076355908637638</v>
      </c>
      <c r="I47" s="41">
        <v>12.14164258301512</v>
      </c>
      <c r="J47" s="41">
        <v>12.43081210354797</v>
      </c>
      <c r="K47" s="41">
        <v>12.524696163572877</v>
      </c>
      <c r="L47" s="41">
        <v>13.494993714847755</v>
      </c>
      <c r="M47" s="41">
        <v>13.75253696615551</v>
      </c>
      <c r="N47" s="41">
        <v>13.872228730078582</v>
      </c>
      <c r="O47" s="41">
        <v>15.214352327328641</v>
      </c>
      <c r="P47" s="41">
        <v>16.132526380314026</v>
      </c>
      <c r="Q47" s="41">
        <v>16.997608754950555</v>
      </c>
      <c r="R47" s="41">
        <v>17.808352586478897</v>
      </c>
      <c r="S47" s="41">
        <v>17.549375263856604</v>
      </c>
      <c r="T47" s="41">
        <v>17.054684313054015</v>
      </c>
      <c r="U47" s="41">
        <v>16.146528511385053</v>
      </c>
      <c r="V47" s="41">
        <v>16.83351756256981</v>
      </c>
      <c r="W47" s="41">
        <v>16.594162664895123</v>
      </c>
      <c r="X47" s="41">
        <v>15.645791565800828</v>
      </c>
      <c r="Y47" s="41">
        <v>15.645589071199367</v>
      </c>
      <c r="Z47" s="41">
        <v>15.56615820046575</v>
      </c>
      <c r="AA47" s="41">
        <v>16.795060694471221</v>
      </c>
      <c r="AB47" s="41">
        <v>16.464008462806408</v>
      </c>
      <c r="AC47" s="41">
        <v>15.968913549602357</v>
      </c>
      <c r="AD47" s="41">
        <v>16.204153094153657</v>
      </c>
      <c r="AE47" s="41">
        <v>16.571877742343496</v>
      </c>
    </row>
    <row r="48" spans="4:31" ht="15">
      <c r="D48" s="3" t="s">
        <v>386</v>
      </c>
      <c r="E48" s="40" t="s">
        <v>117</v>
      </c>
      <c r="F48" s="40" t="s">
        <v>117</v>
      </c>
      <c r="G48" s="40" t="s">
        <v>117</v>
      </c>
      <c r="H48" s="40" t="s">
        <v>117</v>
      </c>
      <c r="I48" s="40" t="s">
        <v>117</v>
      </c>
      <c r="J48" s="40" t="s">
        <v>117</v>
      </c>
      <c r="K48" s="40" t="s">
        <v>117</v>
      </c>
      <c r="L48" s="40" t="s">
        <v>117</v>
      </c>
      <c r="M48" s="40" t="s">
        <v>117</v>
      </c>
      <c r="N48" s="40" t="s">
        <v>117</v>
      </c>
      <c r="O48" s="40" t="s">
        <v>117</v>
      </c>
      <c r="P48" s="40" t="s">
        <v>117</v>
      </c>
      <c r="Q48" s="40" t="s">
        <v>117</v>
      </c>
      <c r="R48" s="40" t="s">
        <v>117</v>
      </c>
      <c r="S48" s="40" t="s">
        <v>117</v>
      </c>
      <c r="T48" s="40" t="s">
        <v>117</v>
      </c>
      <c r="U48" s="40" t="s">
        <v>117</v>
      </c>
      <c r="V48" s="40" t="s">
        <v>117</v>
      </c>
      <c r="W48" s="40" t="s">
        <v>117</v>
      </c>
      <c r="X48" s="40" t="s">
        <v>117</v>
      </c>
      <c r="Y48" s="40" t="s">
        <v>117</v>
      </c>
      <c r="Z48" s="40" t="s">
        <v>117</v>
      </c>
      <c r="AA48" s="40" t="s">
        <v>117</v>
      </c>
      <c r="AB48" s="40" t="s">
        <v>117</v>
      </c>
      <c r="AC48" s="40" t="s">
        <v>117</v>
      </c>
      <c r="AD48" s="40" t="s">
        <v>117</v>
      </c>
      <c r="AE48" s="40" t="s">
        <v>117</v>
      </c>
    </row>
    <row r="49" spans="4:31" ht="15.75" thickBot="1">
      <c r="D49" s="36" t="s">
        <v>113</v>
      </c>
      <c r="E49" s="39">
        <f t="shared" ref="E49:AB49" si="10">SUM(E44:E47)</f>
        <v>1076.2386013630778</v>
      </c>
      <c r="F49" s="39">
        <f t="shared" si="10"/>
        <v>1086.9136243395137</v>
      </c>
      <c r="G49" s="39">
        <f t="shared" si="10"/>
        <v>1095.9012416905991</v>
      </c>
      <c r="H49" s="39">
        <f t="shared" si="10"/>
        <v>1090.6548604889401</v>
      </c>
      <c r="I49" s="39">
        <f t="shared" si="10"/>
        <v>1141.7034625075028</v>
      </c>
      <c r="J49" s="39">
        <f t="shared" si="10"/>
        <v>1153.4894101149343</v>
      </c>
      <c r="K49" s="39">
        <f t="shared" si="10"/>
        <v>1164.5326218442929</v>
      </c>
      <c r="L49" s="39">
        <f t="shared" si="10"/>
        <v>1160.0113815814707</v>
      </c>
      <c r="M49" s="39">
        <f t="shared" si="10"/>
        <v>1126.5297054924522</v>
      </c>
      <c r="N49" s="39">
        <f t="shared" si="10"/>
        <v>1162.5379991704042</v>
      </c>
      <c r="O49" s="39">
        <f t="shared" si="10"/>
        <v>1184.7808376070404</v>
      </c>
      <c r="P49" s="39">
        <f t="shared" si="10"/>
        <v>1172.7406090450438</v>
      </c>
      <c r="Q49" s="39">
        <f t="shared" si="10"/>
        <v>1205.1829342708086</v>
      </c>
      <c r="R49" s="39">
        <f t="shared" si="10"/>
        <v>1214.1816155418974</v>
      </c>
      <c r="S49" s="39">
        <f t="shared" si="10"/>
        <v>1209.4594204453231</v>
      </c>
      <c r="T49" s="39">
        <f t="shared" si="10"/>
        <v>1215.694266511294</v>
      </c>
      <c r="U49" s="39">
        <f t="shared" si="10"/>
        <v>1192.0475946185147</v>
      </c>
      <c r="V49" s="39">
        <f t="shared" si="10"/>
        <v>1230.193181518217</v>
      </c>
      <c r="W49" s="39">
        <f t="shared" si="10"/>
        <v>1162.1847119312213</v>
      </c>
      <c r="X49" s="39">
        <f t="shared" si="10"/>
        <v>1101.526336139005</v>
      </c>
      <c r="Y49" s="39">
        <f t="shared" si="10"/>
        <v>1151.3099462914918</v>
      </c>
      <c r="Z49" s="39">
        <f t="shared" si="10"/>
        <v>1201.8147258133583</v>
      </c>
      <c r="AA49" s="39">
        <f t="shared" si="10"/>
        <v>1241.742315904278</v>
      </c>
      <c r="AB49" s="39">
        <f t="shared" si="10"/>
        <v>1252.0882851651563</v>
      </c>
      <c r="AC49" s="39">
        <f>SUM(AC44:AC47)</f>
        <v>1203.1727275709095</v>
      </c>
      <c r="AD49" s="39">
        <f>SUM(AD44:AD47)</f>
        <v>1163.9384871515283</v>
      </c>
      <c r="AE49" s="39">
        <f>SUM(AE44:AE47)</f>
        <v>1144.6231427194957</v>
      </c>
    </row>
    <row r="50" spans="4:31" ht="7.5" customHeight="1"/>
    <row r="51" spans="4:31" ht="15">
      <c r="D51" s="38" t="s">
        <v>116</v>
      </c>
    </row>
    <row r="52" spans="4:31" ht="15">
      <c r="D52" s="3" t="s">
        <v>387</v>
      </c>
      <c r="E52" s="4">
        <f t="shared" ref="E52:AB52" si="11">(E36-E44)/E44</f>
        <v>2.3474268712042893E-2</v>
      </c>
      <c r="F52" s="4">
        <f t="shared" si="11"/>
        <v>3.2181542939661835E-2</v>
      </c>
      <c r="G52" s="4">
        <f t="shared" si="11"/>
        <v>3.8225639016481697E-2</v>
      </c>
      <c r="H52" s="4">
        <f t="shared" si="11"/>
        <v>3.3554064498116133E-2</v>
      </c>
      <c r="I52" s="4">
        <f t="shared" si="11"/>
        <v>3.2557480201118462E-2</v>
      </c>
      <c r="J52" s="4">
        <f t="shared" si="11"/>
        <v>3.5335738104875114E-2</v>
      </c>
      <c r="K52" s="4">
        <f t="shared" si="11"/>
        <v>3.2054056256247958E-2</v>
      </c>
      <c r="L52" s="4">
        <f t="shared" si="11"/>
        <v>2.857177787447265E-2</v>
      </c>
      <c r="M52" s="4">
        <f t="shared" si="11"/>
        <v>2.5957924603103668E-2</v>
      </c>
      <c r="N52" s="4">
        <f t="shared" si="11"/>
        <v>2.3684491406389108E-2</v>
      </c>
      <c r="O52" s="4">
        <f t="shared" si="11"/>
        <v>2.4097662278192648E-2</v>
      </c>
      <c r="P52" s="4">
        <f t="shared" si="11"/>
        <v>3.2157584145692253E-2</v>
      </c>
      <c r="Q52" s="4">
        <f t="shared" si="11"/>
        <v>2.1513877716649813E-2</v>
      </c>
      <c r="R52" s="4">
        <f t="shared" si="11"/>
        <v>2.6196917123320448E-2</v>
      </c>
      <c r="S52" s="4">
        <f t="shared" si="11"/>
        <v>1.8823162625251359E-2</v>
      </c>
      <c r="T52" s="4">
        <f t="shared" si="11"/>
        <v>2.5442686291034963E-2</v>
      </c>
      <c r="U52" s="4">
        <f t="shared" si="11"/>
        <v>2.5964146361397461E-2</v>
      </c>
      <c r="V52" s="4">
        <f t="shared" si="11"/>
        <v>2.5734630091589814E-2</v>
      </c>
      <c r="W52" s="4">
        <f t="shared" si="11"/>
        <v>3.5678317049007334E-2</v>
      </c>
      <c r="X52" s="4">
        <f t="shared" si="11"/>
        <v>2.8781161429860667E-2</v>
      </c>
      <c r="Y52" s="4">
        <f t="shared" si="11"/>
        <v>2.5360448164047249E-2</v>
      </c>
      <c r="Z52" s="4">
        <f t="shared" si="11"/>
        <v>5.2253550343525869E-3</v>
      </c>
      <c r="AA52" s="4">
        <f t="shared" si="11"/>
        <v>3.0593526381447792E-3</v>
      </c>
      <c r="AB52" s="4">
        <f t="shared" si="11"/>
        <v>6.1927879763756973E-3</v>
      </c>
      <c r="AC52" s="4">
        <f t="shared" ref="AC52:AE54" si="12">(AC36-AC44)/AC44</f>
        <v>1.4244472144622038E-2</v>
      </c>
      <c r="AD52" s="4">
        <f t="shared" si="12"/>
        <v>1.163088323545048E-2</v>
      </c>
      <c r="AE52" s="4">
        <f t="shared" si="12"/>
        <v>1.2875096843605285E-2</v>
      </c>
    </row>
    <row r="53" spans="4:31" ht="15">
      <c r="D53" s="3" t="s">
        <v>383</v>
      </c>
      <c r="E53" s="4">
        <f t="shared" ref="E53:AB53" si="13">(E37-E45)/E45</f>
        <v>-3.8208342909407014E-2</v>
      </c>
      <c r="F53" s="4">
        <f t="shared" si="13"/>
        <v>-1.5925548921205214E-2</v>
      </c>
      <c r="G53" s="4">
        <f t="shared" si="13"/>
        <v>-2.5947951359613232E-2</v>
      </c>
      <c r="H53" s="4">
        <f t="shared" si="13"/>
        <v>-4.2432973811106715E-2</v>
      </c>
      <c r="I53" s="4">
        <f t="shared" si="13"/>
        <v>-1.0582891749324455E-2</v>
      </c>
      <c r="J53" s="4">
        <f t="shared" si="13"/>
        <v>-8.1021450140708606E-3</v>
      </c>
      <c r="K53" s="4">
        <f t="shared" si="13"/>
        <v>-5.723829685994563E-3</v>
      </c>
      <c r="L53" s="4">
        <f t="shared" si="13"/>
        <v>9.1079467364373733E-3</v>
      </c>
      <c r="M53" s="4">
        <f t="shared" si="13"/>
        <v>1.2755219690095333E-2</v>
      </c>
      <c r="N53" s="4">
        <f t="shared" si="13"/>
        <v>2.4664490405446118E-2</v>
      </c>
      <c r="O53" s="4">
        <f t="shared" si="13"/>
        <v>3.7949184965011692E-2</v>
      </c>
      <c r="P53" s="4">
        <f t="shared" si="13"/>
        <v>3.1869724243870481E-2</v>
      </c>
      <c r="Q53" s="4">
        <f t="shared" si="13"/>
        <v>2.8667184368030774E-2</v>
      </c>
      <c r="R53" s="4">
        <f t="shared" si="13"/>
        <v>2.3549074060131247E-2</v>
      </c>
      <c r="S53" s="4">
        <f t="shared" si="13"/>
        <v>9.9474574109467501E-2</v>
      </c>
      <c r="T53" s="4">
        <f t="shared" si="13"/>
        <v>2.0445883412094377E-2</v>
      </c>
      <c r="U53" s="4">
        <f t="shared" si="13"/>
        <v>4.0998422953981914E-2</v>
      </c>
      <c r="V53" s="4">
        <f t="shared" si="13"/>
        <v>4.4048617438786394E-2</v>
      </c>
      <c r="W53" s="4">
        <f t="shared" si="13"/>
        <v>6.2448067342831821E-2</v>
      </c>
      <c r="X53" s="4">
        <f t="shared" si="13"/>
        <v>-1.9213158298162166E-2</v>
      </c>
      <c r="Y53" s="4">
        <f t="shared" si="13"/>
        <v>2.7669977604566454E-2</v>
      </c>
      <c r="Z53" s="4">
        <f t="shared" si="13"/>
        <v>-5.8199575619117226E-3</v>
      </c>
      <c r="AA53" s="4">
        <f t="shared" si="13"/>
        <v>-6.5280051145183938E-3</v>
      </c>
      <c r="AB53" s="4">
        <f t="shared" si="13"/>
        <v>1.8873534364149632E-3</v>
      </c>
      <c r="AC53" s="4">
        <f t="shared" si="12"/>
        <v>-1.9863663132897651E-2</v>
      </c>
      <c r="AD53" s="4">
        <f t="shared" si="12"/>
        <v>4.3047215220818986E-3</v>
      </c>
      <c r="AE53" s="4">
        <f t="shared" si="12"/>
        <v>2.5022900627199446E-3</v>
      </c>
    </row>
    <row r="54" spans="4:31" ht="15">
      <c r="D54" s="3" t="s">
        <v>384</v>
      </c>
      <c r="E54" s="4">
        <f t="shared" ref="E54:AB54" si="14">(E38-E46)/E46</f>
        <v>-8.6189556527933309E-2</v>
      </c>
      <c r="F54" s="4">
        <f t="shared" si="14"/>
        <v>-0.10272580064535906</v>
      </c>
      <c r="G54" s="4">
        <f t="shared" si="14"/>
        <v>-8.9988735229218658E-2</v>
      </c>
      <c r="H54" s="4">
        <f t="shared" si="14"/>
        <v>-8.6575640961623915E-2</v>
      </c>
      <c r="I54" s="4">
        <f t="shared" si="14"/>
        <v>-7.9442683807010389E-2</v>
      </c>
      <c r="J54" s="4">
        <f t="shared" si="14"/>
        <v>-8.6565132968220826E-2</v>
      </c>
      <c r="K54" s="4">
        <f t="shared" si="14"/>
        <v>-6.9451920333841247E-2</v>
      </c>
      <c r="L54" s="4">
        <f t="shared" si="14"/>
        <v>-6.1354560022714846E-2</v>
      </c>
      <c r="M54" s="4">
        <f t="shared" si="14"/>
        <v>-6.2815151530640101E-2</v>
      </c>
      <c r="N54" s="4">
        <f t="shared" si="14"/>
        <v>-7.0567005172112493E-2</v>
      </c>
      <c r="O54" s="4">
        <f t="shared" si="14"/>
        <v>-6.1377182167515247E-2</v>
      </c>
      <c r="P54" s="4">
        <f t="shared" si="14"/>
        <v>-5.3099135087245022E-2</v>
      </c>
      <c r="Q54" s="4">
        <f t="shared" si="14"/>
        <v>-6.3664006166284814E-2</v>
      </c>
      <c r="R54" s="4">
        <f t="shared" si="14"/>
        <v>-3.6012093701999023E-2</v>
      </c>
      <c r="S54" s="4">
        <f t="shared" si="14"/>
        <v>-3.480637289959005E-2</v>
      </c>
      <c r="T54" s="4">
        <f t="shared" si="14"/>
        <v>-2.460484710210423E-2</v>
      </c>
      <c r="U54" s="4">
        <f t="shared" si="14"/>
        <v>-3.3882473501660862E-2</v>
      </c>
      <c r="V54" s="4">
        <f t="shared" si="14"/>
        <v>-4.0368283266201559E-2</v>
      </c>
      <c r="W54" s="4">
        <f t="shared" si="14"/>
        <v>-2.1268493367139093E-2</v>
      </c>
      <c r="X54" s="4">
        <f t="shared" si="14"/>
        <v>-3.5599798984255977E-2</v>
      </c>
      <c r="Y54" s="4">
        <f t="shared" si="14"/>
        <v>-2.9434156122635467E-2</v>
      </c>
      <c r="Z54" s="4">
        <f t="shared" si="14"/>
        <v>-2.5596184428489606E-2</v>
      </c>
      <c r="AA54" s="4">
        <f t="shared" si="14"/>
        <v>-2.2771585464269859E-2</v>
      </c>
      <c r="AB54" s="4">
        <f t="shared" si="14"/>
        <v>-1.2492049659082996E-2</v>
      </c>
      <c r="AC54" s="4">
        <f t="shared" si="12"/>
        <v>-8.0465677609432382E-3</v>
      </c>
      <c r="AD54" s="4">
        <f t="shared" si="12"/>
        <v>-2.0058601079616874E-2</v>
      </c>
      <c r="AE54" s="4">
        <f t="shared" si="12"/>
        <v>-2.305850304790753E-2</v>
      </c>
    </row>
    <row r="55" spans="4:31" ht="15">
      <c r="D55" s="3" t="s">
        <v>390</v>
      </c>
      <c r="E55" s="37" t="s">
        <v>115</v>
      </c>
      <c r="F55" s="37" t="s">
        <v>115</v>
      </c>
      <c r="G55" s="37" t="s">
        <v>115</v>
      </c>
      <c r="H55" s="37" t="s">
        <v>115</v>
      </c>
      <c r="I55" s="37" t="s">
        <v>115</v>
      </c>
      <c r="J55" s="37" t="s">
        <v>115</v>
      </c>
      <c r="K55" s="37" t="s">
        <v>115</v>
      </c>
      <c r="L55" s="37" t="s">
        <v>115</v>
      </c>
      <c r="M55" s="37" t="s">
        <v>115</v>
      </c>
      <c r="N55" s="37" t="s">
        <v>115</v>
      </c>
      <c r="O55" s="37" t="s">
        <v>115</v>
      </c>
      <c r="P55" s="37" t="s">
        <v>115</v>
      </c>
      <c r="Q55" s="37" t="s">
        <v>115</v>
      </c>
      <c r="R55" s="37" t="s">
        <v>115</v>
      </c>
      <c r="S55" s="37" t="s">
        <v>115</v>
      </c>
      <c r="T55" s="37" t="s">
        <v>115</v>
      </c>
      <c r="U55" s="37" t="s">
        <v>115</v>
      </c>
      <c r="V55" s="37" t="s">
        <v>115</v>
      </c>
      <c r="W55" s="37" t="s">
        <v>115</v>
      </c>
      <c r="X55" s="37" t="s">
        <v>115</v>
      </c>
      <c r="Y55" s="37" t="s">
        <v>115</v>
      </c>
      <c r="Z55" s="37" t="s">
        <v>115</v>
      </c>
      <c r="AA55" s="37" t="s">
        <v>115</v>
      </c>
      <c r="AB55" s="37" t="s">
        <v>115</v>
      </c>
      <c r="AC55" s="37" t="s">
        <v>57</v>
      </c>
      <c r="AD55" s="37" t="s">
        <v>57</v>
      </c>
      <c r="AE55" s="37" t="s">
        <v>57</v>
      </c>
    </row>
    <row r="56" spans="4:31" ht="15">
      <c r="D56" s="3" t="s">
        <v>386</v>
      </c>
      <c r="E56" s="37" t="s">
        <v>114</v>
      </c>
      <c r="F56" s="37" t="s">
        <v>114</v>
      </c>
      <c r="G56" s="37" t="s">
        <v>114</v>
      </c>
      <c r="H56" s="37" t="s">
        <v>114</v>
      </c>
      <c r="I56" s="37" t="s">
        <v>114</v>
      </c>
      <c r="J56" s="37" t="s">
        <v>114</v>
      </c>
      <c r="K56" s="37" t="s">
        <v>114</v>
      </c>
      <c r="L56" s="37" t="s">
        <v>114</v>
      </c>
      <c r="M56" s="37" t="s">
        <v>114</v>
      </c>
      <c r="N56" s="37" t="s">
        <v>114</v>
      </c>
      <c r="O56" s="37" t="s">
        <v>114</v>
      </c>
      <c r="P56" s="37" t="s">
        <v>114</v>
      </c>
      <c r="Q56" s="37" t="s">
        <v>114</v>
      </c>
      <c r="R56" s="37" t="s">
        <v>114</v>
      </c>
      <c r="S56" s="37" t="s">
        <v>114</v>
      </c>
      <c r="T56" s="37" t="s">
        <v>114</v>
      </c>
      <c r="U56" s="37" t="s">
        <v>114</v>
      </c>
      <c r="V56" s="37" t="s">
        <v>114</v>
      </c>
      <c r="W56" s="37" t="s">
        <v>114</v>
      </c>
      <c r="X56" s="37" t="s">
        <v>114</v>
      </c>
      <c r="Y56" s="37" t="s">
        <v>114</v>
      </c>
      <c r="Z56" s="37" t="s">
        <v>114</v>
      </c>
      <c r="AA56" s="37" t="s">
        <v>114</v>
      </c>
      <c r="AB56" s="37" t="s">
        <v>114</v>
      </c>
      <c r="AC56" s="37" t="s">
        <v>114</v>
      </c>
      <c r="AD56" s="37" t="s">
        <v>114</v>
      </c>
      <c r="AE56" s="37" t="s">
        <v>114</v>
      </c>
    </row>
    <row r="57" spans="4:31" ht="15.75" thickBot="1">
      <c r="D57" s="36" t="s">
        <v>113</v>
      </c>
      <c r="E57" s="35">
        <f t="shared" ref="E57:AB57" si="15">(E41-E49)/E49</f>
        <v>-1.6021387531262549E-2</v>
      </c>
      <c r="F57" s="35">
        <f t="shared" si="15"/>
        <v>-6.9916722868511175E-3</v>
      </c>
      <c r="G57" s="35">
        <f t="shared" si="15"/>
        <v>-5.0443549270854475E-3</v>
      </c>
      <c r="H57" s="35">
        <f t="shared" si="15"/>
        <v>-1.2299975013541554E-2</v>
      </c>
      <c r="I57" s="35">
        <f t="shared" si="15"/>
        <v>-3.3134725977084956E-3</v>
      </c>
      <c r="J57" s="35">
        <f t="shared" si="15"/>
        <v>-2.5645907494172529E-3</v>
      </c>
      <c r="K57" s="35">
        <f t="shared" si="15"/>
        <v>-2.3446474421745444E-3</v>
      </c>
      <c r="L57" s="35">
        <f t="shared" si="15"/>
        <v>-5.2722360873154364E-4</v>
      </c>
      <c r="M57" s="35">
        <f t="shared" si="15"/>
        <v>-2.1979497473446396E-3</v>
      </c>
      <c r="N57" s="35">
        <f t="shared" si="15"/>
        <v>-1.205665807872993E-3</v>
      </c>
      <c r="O57" s="35">
        <f t="shared" si="15"/>
        <v>3.3203094962589862E-3</v>
      </c>
      <c r="P57" s="35">
        <f t="shared" si="15"/>
        <v>5.9450043883026811E-3</v>
      </c>
      <c r="Q57" s="35">
        <f t="shared" si="15"/>
        <v>-2.4448123751745735E-3</v>
      </c>
      <c r="R57" s="35">
        <f t="shared" si="15"/>
        <v>1.385835614197841E-3</v>
      </c>
      <c r="S57" s="35">
        <f t="shared" si="15"/>
        <v>2.389487229999453E-2</v>
      </c>
      <c r="T57" s="35">
        <f t="shared" si="15"/>
        <v>2.3167646075935196E-3</v>
      </c>
      <c r="U57" s="35">
        <f t="shared" si="15"/>
        <v>7.9250603960543987E-3</v>
      </c>
      <c r="V57" s="35">
        <f t="shared" si="15"/>
        <v>7.2404504209449411E-3</v>
      </c>
      <c r="W57" s="35">
        <f t="shared" si="15"/>
        <v>2.0743204748832997E-2</v>
      </c>
      <c r="X57" s="35">
        <f t="shared" si="15"/>
        <v>-1.500736473640551E-2</v>
      </c>
      <c r="Y57" s="35">
        <f t="shared" si="15"/>
        <v>2.4251256698351975E-3</v>
      </c>
      <c r="Z57" s="35">
        <f t="shared" si="15"/>
        <v>-1.7894857059407125E-2</v>
      </c>
      <c r="AA57" s="35">
        <f t="shared" si="15"/>
        <v>-1.9145566691452644E-2</v>
      </c>
      <c r="AB57" s="35">
        <f t="shared" si="15"/>
        <v>-1.2442314602733835E-2</v>
      </c>
      <c r="AC57" s="35">
        <f>(AC41-AC49)/AC49</f>
        <v>-1.717067655245336E-2</v>
      </c>
      <c r="AD57" s="35">
        <f>(AD41-AD49)/AD49</f>
        <v>-1.1955479355429437E-2</v>
      </c>
      <c r="AE57" s="35">
        <f>(AE41-AE49)/AE49</f>
        <v>-1.3629480162878656E-2</v>
      </c>
    </row>
    <row r="58" spans="4:31" ht="15"/>
  </sheetData>
  <phoneticPr fontId="4"/>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E65"/>
  <sheetViews>
    <sheetView showGridLines="0" zoomScaleNormal="100" workbookViewId="0">
      <pane xSplit="4" ySplit="4" topLeftCell="E5" activePane="bottomRight" state="frozen"/>
      <selection pane="topRight" activeCell="E1" sqref="E1"/>
      <selection pane="bottomLeft" activeCell="A5" sqref="A5"/>
      <selection pane="bottomRight" activeCell="L42" sqref="L42"/>
    </sheetView>
  </sheetViews>
  <sheetFormatPr defaultColWidth="18.7109375" defaultRowHeight="12.75" customHeight="1"/>
  <cols>
    <col min="1" max="3" width="3.5703125" style="49" customWidth="1"/>
    <col min="4" max="4" width="25" style="49" customWidth="1"/>
    <col min="5" max="5" width="10" style="49" customWidth="1"/>
    <col min="6" max="9" width="10.85546875" style="49" customWidth="1"/>
    <col min="10" max="10" width="10" style="49" customWidth="1"/>
    <col min="11" max="14" width="10.85546875" style="49" customWidth="1"/>
    <col min="15" max="15" width="10" style="49" customWidth="1"/>
    <col min="16" max="18" width="10.85546875" style="49" customWidth="1"/>
    <col min="19" max="20" width="10" style="49" customWidth="1"/>
    <col min="21" max="21" width="10.85546875" style="49" customWidth="1"/>
    <col min="22" max="31" width="10" style="49" customWidth="1"/>
    <col min="32" max="16384" width="18.7109375" style="49"/>
  </cols>
  <sheetData>
    <row r="1" spans="1:31" s="637" customFormat="1" ht="12.75" customHeight="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1" s="418" customFormat="1" ht="16.5">
      <c r="A2" s="81"/>
      <c r="B2" s="82" t="s">
        <v>392</v>
      </c>
      <c r="C2" s="419">
        <v>7</v>
      </c>
      <c r="D2" s="504" t="s">
        <v>393</v>
      </c>
      <c r="E2" s="506"/>
      <c r="F2" s="506"/>
      <c r="G2" s="506"/>
      <c r="H2" s="506"/>
      <c r="I2" s="506"/>
      <c r="J2" s="506"/>
      <c r="K2" s="506"/>
      <c r="L2" s="506"/>
      <c r="M2" s="506"/>
      <c r="N2" s="506"/>
      <c r="O2" s="506"/>
      <c r="P2" s="506"/>
      <c r="Q2" s="506"/>
      <c r="R2" s="506"/>
      <c r="S2" s="506"/>
      <c r="T2" s="506"/>
      <c r="U2" s="506"/>
      <c r="V2" s="506"/>
      <c r="W2" s="506"/>
      <c r="X2" s="506"/>
      <c r="Y2" s="506"/>
      <c r="Z2" s="506"/>
      <c r="AA2" s="507"/>
      <c r="AB2" s="507"/>
      <c r="AC2" s="507"/>
      <c r="AD2" s="507"/>
      <c r="AE2" s="507"/>
    </row>
    <row r="3" spans="1:31" s="418" customFormat="1" ht="16.5">
      <c r="A3" s="81"/>
      <c r="B3" s="82"/>
      <c r="C3" s="419"/>
      <c r="D3" s="420"/>
      <c r="E3" s="396"/>
      <c r="F3" s="396"/>
      <c r="G3" s="396"/>
      <c r="H3" s="396"/>
      <c r="I3" s="396"/>
      <c r="J3" s="396"/>
      <c r="K3" s="396"/>
      <c r="L3" s="396"/>
      <c r="M3" s="396"/>
      <c r="N3" s="396"/>
      <c r="O3" s="396"/>
      <c r="P3" s="396"/>
      <c r="Q3" s="396"/>
      <c r="R3" s="396"/>
      <c r="S3" s="396"/>
      <c r="T3" s="396"/>
      <c r="U3" s="396"/>
      <c r="V3" s="396"/>
      <c r="W3" s="396"/>
      <c r="X3" s="396"/>
      <c r="Y3" s="396"/>
      <c r="Z3" s="396"/>
      <c r="AA3" s="508"/>
      <c r="AB3" s="508"/>
      <c r="AC3" s="508"/>
      <c r="AD3" s="508"/>
      <c r="AE3" s="508" t="s">
        <v>394</v>
      </c>
    </row>
    <row r="4" spans="1:31" s="418" customFormat="1" ht="15">
      <c r="A4" s="81"/>
      <c r="B4" s="83"/>
      <c r="C4" s="83"/>
      <c r="D4" s="80"/>
      <c r="E4" s="79">
        <v>1990</v>
      </c>
      <c r="F4" s="78">
        <f t="shared" ref="F4:AE4" si="0">E4+1</f>
        <v>1991</v>
      </c>
      <c r="G4" s="78">
        <f t="shared" si="0"/>
        <v>1992</v>
      </c>
      <c r="H4" s="78">
        <f t="shared" si="0"/>
        <v>1993</v>
      </c>
      <c r="I4" s="78">
        <f t="shared" si="0"/>
        <v>1994</v>
      </c>
      <c r="J4" s="78">
        <f t="shared" si="0"/>
        <v>1995</v>
      </c>
      <c r="K4" s="78">
        <f t="shared" si="0"/>
        <v>1996</v>
      </c>
      <c r="L4" s="78">
        <f t="shared" si="0"/>
        <v>1997</v>
      </c>
      <c r="M4" s="78">
        <f t="shared" si="0"/>
        <v>1998</v>
      </c>
      <c r="N4" s="78">
        <f t="shared" si="0"/>
        <v>1999</v>
      </c>
      <c r="O4" s="78">
        <f t="shared" si="0"/>
        <v>2000</v>
      </c>
      <c r="P4" s="78">
        <f t="shared" si="0"/>
        <v>2001</v>
      </c>
      <c r="Q4" s="78">
        <f t="shared" si="0"/>
        <v>2002</v>
      </c>
      <c r="R4" s="78">
        <f t="shared" si="0"/>
        <v>2003</v>
      </c>
      <c r="S4" s="78">
        <f t="shared" si="0"/>
        <v>2004</v>
      </c>
      <c r="T4" s="78">
        <f t="shared" si="0"/>
        <v>2005</v>
      </c>
      <c r="U4" s="78">
        <f t="shared" si="0"/>
        <v>2006</v>
      </c>
      <c r="V4" s="78">
        <f t="shared" si="0"/>
        <v>2007</v>
      </c>
      <c r="W4" s="78">
        <f t="shared" si="0"/>
        <v>2008</v>
      </c>
      <c r="X4" s="78">
        <f t="shared" si="0"/>
        <v>2009</v>
      </c>
      <c r="Y4" s="78">
        <f t="shared" si="0"/>
        <v>2010</v>
      </c>
      <c r="Z4" s="78">
        <f t="shared" si="0"/>
        <v>2011</v>
      </c>
      <c r="AA4" s="78">
        <f t="shared" si="0"/>
        <v>2012</v>
      </c>
      <c r="AB4" s="78">
        <f t="shared" si="0"/>
        <v>2013</v>
      </c>
      <c r="AC4" s="78">
        <f t="shared" si="0"/>
        <v>2014</v>
      </c>
      <c r="AD4" s="78">
        <f t="shared" si="0"/>
        <v>2015</v>
      </c>
      <c r="AE4" s="78">
        <f t="shared" si="0"/>
        <v>2016</v>
      </c>
    </row>
    <row r="5" spans="1:31" s="70" customFormat="1" ht="14.25">
      <c r="A5" s="58"/>
      <c r="B5" s="421"/>
      <c r="C5" s="421"/>
      <c r="D5" s="73" t="s">
        <v>130</v>
      </c>
      <c r="E5" s="67">
        <f>'RASA(summary)'!E41*1000</f>
        <v>1058995.765654536</v>
      </c>
      <c r="F5" s="66">
        <f>'RASA(summary)'!F41*1000</f>
        <v>1079314.2804740183</v>
      </c>
      <c r="G5" s="66">
        <f>'RASA(summary)'!G41*1000</f>
        <v>1090373.1268624782</v>
      </c>
      <c r="H5" s="66">
        <f>'RASA(summary)'!H41*1000</f>
        <v>1077239.8329565285</v>
      </c>
      <c r="I5" s="66">
        <f>'RASA(summary)'!I41*1000</f>
        <v>1137920.4593697751</v>
      </c>
      <c r="J5" s="66">
        <f>'RASA(summary)'!J41*1000</f>
        <v>1150531.1818442028</v>
      </c>
      <c r="K5" s="66">
        <f>'RASA(summary)'!K41*1000</f>
        <v>1161802.2034111568</v>
      </c>
      <c r="L5" s="66">
        <f>'RASA(summary)'!L41*1000</f>
        <v>1159399.7961947036</v>
      </c>
      <c r="M5" s="66">
        <f>'RASA(summary)'!M41*1000</f>
        <v>1124053.6498108888</v>
      </c>
      <c r="N5" s="66">
        <f>'RASA(summary)'!N41*1000</f>
        <v>1161136.3668544514</v>
      </c>
      <c r="O5" s="66">
        <f>'RASA(summary)'!O41*1000</f>
        <v>1188714.6766731327</v>
      </c>
      <c r="P5" s="66">
        <f>'RASA(summary)'!P41*1000</f>
        <v>1179712.5571121573</v>
      </c>
      <c r="Q5" s="66">
        <f>'RASA(summary)'!Q41*1000</f>
        <v>1202236.488118754</v>
      </c>
      <c r="R5" s="66">
        <f>'RASA(summary)'!R41*1000</f>
        <v>1215864.2716668197</v>
      </c>
      <c r="S5" s="66">
        <f>'RASA(summary)'!S41*1000</f>
        <v>1238359.2988488895</v>
      </c>
      <c r="T5" s="66">
        <f>'RASA(summary)'!T41*1000</f>
        <v>1218510.7439616018</v>
      </c>
      <c r="U5" s="66">
        <f>'RASA(summary)'!U41*1000</f>
        <v>1201494.6438008379</v>
      </c>
      <c r="V5" s="66">
        <f>'RASA(summary)'!V41*1000</f>
        <v>1239100.3342571841</v>
      </c>
      <c r="W5" s="66">
        <f>'RASA(summary)'!W41*1000</f>
        <v>1186292.147366774</v>
      </c>
      <c r="X5" s="66">
        <f>'RASA(summary)'!X41*1000</f>
        <v>1084995.3286458105</v>
      </c>
      <c r="Y5" s="66">
        <f>'RASA(summary)'!Y41*1000</f>
        <v>1154102.0175961799</v>
      </c>
      <c r="Z5" s="66">
        <f>'RASA(summary)'!Z41*1000</f>
        <v>1180308.4230830378</v>
      </c>
      <c r="AA5" s="66">
        <f>'RASA(summary)'!AA41*1000</f>
        <v>1217968.4555815337</v>
      </c>
      <c r="AB5" s="66">
        <f>'RASA(summary)'!AB41*1000</f>
        <v>1236509.4088107338</v>
      </c>
      <c r="AC5" s="66">
        <f>'RASA(summary)'!AC41*1000</f>
        <v>1182513.4378290563</v>
      </c>
      <c r="AD5" s="66">
        <f>'RASA(summary)'!AD41*1000</f>
        <v>1150023.0445973985</v>
      </c>
      <c r="AE5" s="66">
        <f>'RASA(summary)'!AE41*1000</f>
        <v>1129022.5243018286</v>
      </c>
    </row>
    <row r="6" spans="1:31" s="65" customFormat="1" ht="15">
      <c r="A6" s="51"/>
      <c r="B6" s="422"/>
      <c r="C6" s="422"/>
      <c r="D6" s="57" t="s">
        <v>395</v>
      </c>
      <c r="E6" s="56">
        <f>'RASA(summary)'!E36*1000</f>
        <v>659911.04864732793</v>
      </c>
      <c r="F6" s="55">
        <f>'RASA(summary)'!F36*1000</f>
        <v>667687.93333977286</v>
      </c>
      <c r="G6" s="55">
        <f>'RASA(summary)'!G36*1000</f>
        <v>683902.45036125416</v>
      </c>
      <c r="H6" s="55">
        <f>'RASA(summary)'!H36*1000</f>
        <v>666837.58204972732</v>
      </c>
      <c r="I6" s="55">
        <f>'RASA(summary)'!I36*1000</f>
        <v>703494.0581955486</v>
      </c>
      <c r="J6" s="55">
        <f>'RASA(summary)'!J36*1000</f>
        <v>701917.58533214033</v>
      </c>
      <c r="K6" s="55">
        <f>'RASA(summary)'!K36*1000</f>
        <v>695831.46170130768</v>
      </c>
      <c r="L6" s="55">
        <f>'RASA(summary)'!L36*1000</f>
        <v>677177.79156628507</v>
      </c>
      <c r="M6" s="55">
        <f>'RASA(summary)'!M36*1000</f>
        <v>659264.28961753403</v>
      </c>
      <c r="N6" s="55">
        <f>'RASA(summary)'!N36*1000</f>
        <v>666898.95150099671</v>
      </c>
      <c r="O6" s="55">
        <f>'RASA(summary)'!O36*1000</f>
        <v>656217.40164368658</v>
      </c>
      <c r="P6" s="55">
        <f>'RASA(summary)'!P36*1000</f>
        <v>639322.76584851323</v>
      </c>
      <c r="Q6" s="55">
        <f>'RASA(summary)'!Q36*1000</f>
        <v>643329.14656140946</v>
      </c>
      <c r="R6" s="55">
        <f>'RASA(summary)'!R36*1000</f>
        <v>635208.81847849942</v>
      </c>
      <c r="S6" s="55">
        <f>'RASA(summary)'!S36*1000</f>
        <v>619737.36131251312</v>
      </c>
      <c r="T6" s="55">
        <f>'RASA(summary)'!T36*1000</f>
        <v>621482.47488548537</v>
      </c>
      <c r="U6" s="55">
        <f>'RASA(summary)'!U36*1000</f>
        <v>583311.38183208078</v>
      </c>
      <c r="V6" s="55">
        <f>'RASA(summary)'!V36*1000</f>
        <v>587287.65198663855</v>
      </c>
      <c r="W6" s="55">
        <f>'RASA(summary)'!W36*1000</f>
        <v>545719.19667488697</v>
      </c>
      <c r="X6" s="55">
        <f>'RASA(summary)'!X36*1000</f>
        <v>497636.63504446339</v>
      </c>
      <c r="Y6" s="55">
        <f>'RASA(summary)'!Y36*1000</f>
        <v>501840.78341332852</v>
      </c>
      <c r="Z6" s="55">
        <f>'RASA(summary)'!Z36*1000</f>
        <v>523561.71545892279</v>
      </c>
      <c r="AA6" s="55">
        <f>'RASA(summary)'!AA36*1000</f>
        <v>532882.92773570039</v>
      </c>
      <c r="AB6" s="55">
        <f>'RASA(summary)'!AB36*1000</f>
        <v>512132.5003017073</v>
      </c>
      <c r="AC6" s="55">
        <f>'RASA(summary)'!AC36*1000</f>
        <v>472087.22586767579</v>
      </c>
      <c r="AD6" s="55">
        <f>'RASA(summary)'!AD36*1000</f>
        <v>450145.76601073093</v>
      </c>
      <c r="AE6" s="55">
        <f>'RASA(summary)'!AE36*1000</f>
        <v>436309.15768257651</v>
      </c>
    </row>
    <row r="7" spans="1:31" s="65" customFormat="1" ht="15">
      <c r="A7" s="51"/>
      <c r="B7" s="422"/>
      <c r="C7" s="422"/>
      <c r="D7" s="57" t="s">
        <v>396</v>
      </c>
      <c r="E7" s="56">
        <f>'RASA(summary)'!E37*1000</f>
        <v>295650.61998894362</v>
      </c>
      <c r="F7" s="55">
        <f>'RASA(summary)'!F37*1000</f>
        <v>302724.85682388768</v>
      </c>
      <c r="G7" s="55">
        <f>'RASA(summary)'!G37*1000</f>
        <v>294729.02224091615</v>
      </c>
      <c r="H7" s="55">
        <f>'RASA(summary)'!H37*1000</f>
        <v>295456.44150301081</v>
      </c>
      <c r="I7" s="55">
        <f>'RASA(summary)'!I37*1000</f>
        <v>313047.84014818369</v>
      </c>
      <c r="J7" s="55">
        <f>'RASA(summary)'!J37*1000</f>
        <v>323680.59839840559</v>
      </c>
      <c r="K7" s="55">
        <f>'RASA(summary)'!K37*1000</f>
        <v>333350.44571047771</v>
      </c>
      <c r="L7" s="55">
        <f>'RASA(summary)'!L37*1000</f>
        <v>344036.52561231877</v>
      </c>
      <c r="M7" s="55">
        <f>'RASA(summary)'!M37*1000</f>
        <v>323398.97534985887</v>
      </c>
      <c r="N7" s="55">
        <f>'RASA(summary)'!N37*1000</f>
        <v>345672.765802507</v>
      </c>
      <c r="O7" s="55">
        <f>'RASA(summary)'!O37*1000</f>
        <v>377895.46732886159</v>
      </c>
      <c r="P7" s="55">
        <f>'RASA(summary)'!P37*1000</f>
        <v>385101.22644631594</v>
      </c>
      <c r="Q7" s="55">
        <f>'RASA(summary)'!Q37*1000</f>
        <v>401662.57718157722</v>
      </c>
      <c r="R7" s="55">
        <f>'RASA(summary)'!R37*1000</f>
        <v>413604.11623196612</v>
      </c>
      <c r="S7" s="55">
        <f>'RASA(summary)'!S37*1000</f>
        <v>452896.68936162355</v>
      </c>
      <c r="T7" s="55">
        <f>'RASA(summary)'!T37*1000</f>
        <v>431084.76762311818</v>
      </c>
      <c r="U7" s="55">
        <f>'RASA(summary)'!U37*1000</f>
        <v>436667.05478813668</v>
      </c>
      <c r="V7" s="55">
        <f>'RASA(summary)'!V37*1000</f>
        <v>456055.02582231403</v>
      </c>
      <c r="W7" s="55">
        <f>'RASA(summary)'!W37*1000</f>
        <v>444949.40955094143</v>
      </c>
      <c r="X7" s="55">
        <f>'RASA(summary)'!X37*1000</f>
        <v>396817.82054463984</v>
      </c>
      <c r="Y7" s="55">
        <f>'RASA(summary)'!Y37*1000</f>
        <v>450755.12704820506</v>
      </c>
      <c r="Z7" s="55">
        <f>'RASA(summary)'!Z37*1000</f>
        <v>420782.15891347243</v>
      </c>
      <c r="AA7" s="55">
        <f>'RASA(summary)'!AA37*1000</f>
        <v>439888.07372606639</v>
      </c>
      <c r="AB7" s="55">
        <f>'RASA(summary)'!AB37*1000</f>
        <v>474515.36444648431</v>
      </c>
      <c r="AC7" s="55">
        <f>'RASA(summary)'!AC37*1000</f>
        <v>457259.03383533208</v>
      </c>
      <c r="AD7" s="55">
        <f>'RASA(summary)'!AD37*1000</f>
        <v>462089.23746485182</v>
      </c>
      <c r="AE7" s="55">
        <f>'RASA(summary)'!AE37*1000</f>
        <v>451173.45433273586</v>
      </c>
    </row>
    <row r="8" spans="1:31" s="65" customFormat="1" ht="15">
      <c r="A8" s="51"/>
      <c r="B8" s="422"/>
      <c r="C8" s="422"/>
      <c r="D8" s="57" t="s">
        <v>397</v>
      </c>
      <c r="E8" s="56">
        <f>'RASA(summary)'!E38*1000</f>
        <v>103434.09701826442</v>
      </c>
      <c r="F8" s="55">
        <f>'RASA(summary)'!F38*1000</f>
        <v>108901.49031035767</v>
      </c>
      <c r="G8" s="55">
        <f>'RASA(summary)'!G38*1000</f>
        <v>111741.65426030767</v>
      </c>
      <c r="H8" s="55">
        <f>'RASA(summary)'!H38*1000</f>
        <v>114945.80940379035</v>
      </c>
      <c r="I8" s="55">
        <f>'RASA(summary)'!I38*1000</f>
        <v>121378.56102604291</v>
      </c>
      <c r="J8" s="55">
        <f>'RASA(summary)'!J38*1000</f>
        <v>124932.99811365688</v>
      </c>
      <c r="K8" s="55">
        <f>'RASA(summary)'!K38*1000</f>
        <v>132620.29599937136</v>
      </c>
      <c r="L8" s="55">
        <f>'RASA(summary)'!L38*1000</f>
        <v>138185.47901609974</v>
      </c>
      <c r="M8" s="55">
        <f>'RASA(summary)'!M38*1000</f>
        <v>141390.38484349594</v>
      </c>
      <c r="N8" s="55">
        <f>'RASA(summary)'!N38*1000</f>
        <v>148564.64955094768</v>
      </c>
      <c r="O8" s="55">
        <f>'RASA(summary)'!O38*1000</f>
        <v>154601.8077005847</v>
      </c>
      <c r="P8" s="55">
        <f>'RASA(summary)'!P38*1000</f>
        <v>155288.56481732824</v>
      </c>
      <c r="Q8" s="55">
        <f>'RASA(summary)'!Q38*1000</f>
        <v>157244.76437576741</v>
      </c>
      <c r="R8" s="55">
        <f>'RASA(summary)'!R38*1000</f>
        <v>167051.33695635415</v>
      </c>
      <c r="S8" s="55">
        <f>'RASA(summary)'!S38*1000</f>
        <v>165725.24817475289</v>
      </c>
      <c r="T8" s="55">
        <f>'RASA(summary)'!T38*1000</f>
        <v>165943.50145299803</v>
      </c>
      <c r="U8" s="55">
        <f>'RASA(summary)'!U38*1000</f>
        <v>181516.2071806202</v>
      </c>
      <c r="V8" s="55">
        <f>'RASA(summary)'!V38*1000</f>
        <v>195757.65644823157</v>
      </c>
      <c r="W8" s="55">
        <f>'RASA(summary)'!W38*1000</f>
        <v>195623.54114094563</v>
      </c>
      <c r="X8" s="55">
        <f>'RASA(summary)'!X38*1000</f>
        <v>190540.87305670744</v>
      </c>
      <c r="Y8" s="55">
        <f>'RASA(summary)'!Y38*1000</f>
        <v>201506.10713464639</v>
      </c>
      <c r="Z8" s="55">
        <f>'RASA(summary)'!Z38*1000</f>
        <v>235964.54871064244</v>
      </c>
      <c r="AA8" s="55">
        <f>'RASA(summary)'!AA38*1000</f>
        <v>245197.45411976715</v>
      </c>
      <c r="AB8" s="55">
        <f>'RASA(summary)'!AB38*1000</f>
        <v>249861.54406254238</v>
      </c>
      <c r="AC8" s="55">
        <f>'RASA(summary)'!AC38*1000</f>
        <v>253167.1781260483</v>
      </c>
      <c r="AD8" s="55">
        <f>'RASA(summary)'!AD38*1000</f>
        <v>237788.04112181577</v>
      </c>
      <c r="AE8" s="55">
        <f>'RASA(summary)'!AE38*1000</f>
        <v>241539.91228651619</v>
      </c>
    </row>
    <row r="9" spans="1:31" s="65" customFormat="1" ht="15">
      <c r="B9" s="423"/>
      <c r="C9" s="423"/>
      <c r="D9" s="57" t="s">
        <v>398</v>
      </c>
      <c r="E9" s="77" t="str">
        <f>'RASA(summary)'!E39</f>
        <v>NA</v>
      </c>
      <c r="F9" s="76" t="str">
        <f>'RASA(summary)'!F39</f>
        <v>NA</v>
      </c>
      <c r="G9" s="76" t="str">
        <f>'RASA(summary)'!G39</f>
        <v>NA</v>
      </c>
      <c r="H9" s="76" t="str">
        <f>'RASA(summary)'!H39</f>
        <v>NA</v>
      </c>
      <c r="I9" s="76" t="str">
        <f>'RASA(summary)'!I39</f>
        <v>NA</v>
      </c>
      <c r="J9" s="76" t="str">
        <f>'RASA(summary)'!J39</f>
        <v>NA</v>
      </c>
      <c r="K9" s="76" t="str">
        <f>'RASA(summary)'!K39</f>
        <v>NA</v>
      </c>
      <c r="L9" s="76" t="str">
        <f>'RASA(summary)'!L39</f>
        <v>NA</v>
      </c>
      <c r="M9" s="76" t="str">
        <f>'RASA(summary)'!M39</f>
        <v>NA</v>
      </c>
      <c r="N9" s="76" t="str">
        <f>'RASA(summary)'!N39</f>
        <v>NA</v>
      </c>
      <c r="O9" s="76" t="str">
        <f>'RASA(summary)'!O39</f>
        <v>NA</v>
      </c>
      <c r="P9" s="76" t="str">
        <f>'RASA(summary)'!P39</f>
        <v>NA</v>
      </c>
      <c r="Q9" s="76" t="str">
        <f>'RASA(summary)'!Q39</f>
        <v>NA</v>
      </c>
      <c r="R9" s="76" t="str">
        <f>'RASA(summary)'!R39</f>
        <v>NA</v>
      </c>
      <c r="S9" s="76" t="str">
        <f>'RASA(summary)'!S39</f>
        <v>NA</v>
      </c>
      <c r="T9" s="76" t="str">
        <f>'RASA(summary)'!T39</f>
        <v>NA</v>
      </c>
      <c r="U9" s="76" t="str">
        <f>'RASA(summary)'!U39</f>
        <v>NA</v>
      </c>
      <c r="V9" s="76" t="str">
        <f>'RASA(summary)'!V39</f>
        <v>NA</v>
      </c>
      <c r="W9" s="76" t="str">
        <f>'RASA(summary)'!W39</f>
        <v>NA</v>
      </c>
      <c r="X9" s="76" t="str">
        <f>'RASA(summary)'!X39</f>
        <v>NA</v>
      </c>
      <c r="Y9" s="76" t="str">
        <f>'RASA(summary)'!Y39</f>
        <v>NA</v>
      </c>
      <c r="Z9" s="76" t="str">
        <f>'RASA(summary)'!Z39</f>
        <v>NA</v>
      </c>
      <c r="AA9" s="76" t="str">
        <f>'RASA(summary)'!AA39</f>
        <v>NA</v>
      </c>
      <c r="AB9" s="76" t="str">
        <f>'RASA(summary)'!AB39</f>
        <v>NA</v>
      </c>
      <c r="AC9" s="76" t="str">
        <f>'RASA(summary)'!AC39</f>
        <v>NA</v>
      </c>
      <c r="AD9" s="76" t="str">
        <f>'RASA(summary)'!AD39</f>
        <v>NA</v>
      </c>
      <c r="AE9" s="76" t="str">
        <f>'RASA(summary)'!AE39</f>
        <v>NA</v>
      </c>
    </row>
    <row r="10" spans="1:31" s="65" customFormat="1" ht="15">
      <c r="B10" s="423"/>
      <c r="C10" s="423"/>
      <c r="D10" s="54" t="s">
        <v>386</v>
      </c>
      <c r="E10" s="75" t="str">
        <f>IF(ISTEXT('RASA(summary)'!E40),'RASA(summary)'!E40,'RASA(summary)'!E40*1000)</f>
        <v>IE</v>
      </c>
      <c r="F10" s="74" t="str">
        <f>IF(ISTEXT('RASA(summary)'!F40),'RASA(summary)'!F40,'RASA(summary)'!F40*1000)</f>
        <v>IE</v>
      </c>
      <c r="G10" s="74" t="str">
        <f>IF(ISTEXT('RASA(summary)'!G40),'RASA(summary)'!G40,'RASA(summary)'!G40*1000)</f>
        <v>IE</v>
      </c>
      <c r="H10" s="74" t="str">
        <f>IF(ISTEXT('RASA(summary)'!H40),'RASA(summary)'!H40,'RASA(summary)'!H40*1000)</f>
        <v>IE</v>
      </c>
      <c r="I10" s="74" t="str">
        <f>IF(ISTEXT('RASA(summary)'!I40),'RASA(summary)'!I40,'RASA(summary)'!I40*1000)</f>
        <v>IE</v>
      </c>
      <c r="J10" s="74" t="str">
        <f>IF(ISTEXT('RASA(summary)'!J40),'RASA(summary)'!J40,'RASA(summary)'!J40*1000)</f>
        <v>IE</v>
      </c>
      <c r="K10" s="74" t="str">
        <f>IF(ISTEXT('RASA(summary)'!K40),'RASA(summary)'!K40,'RASA(summary)'!K40*1000)</f>
        <v>IE</v>
      </c>
      <c r="L10" s="74" t="str">
        <f>IF(ISTEXT('RASA(summary)'!L40),'RASA(summary)'!L40,'RASA(summary)'!L40*1000)</f>
        <v>IE</v>
      </c>
      <c r="M10" s="74" t="str">
        <f>IF(ISTEXT('RASA(summary)'!M40),'RASA(summary)'!M40,'RASA(summary)'!M40*1000)</f>
        <v>IE</v>
      </c>
      <c r="N10" s="74" t="str">
        <f>IF(ISTEXT('RASA(summary)'!N40),'RASA(summary)'!N40,'RASA(summary)'!N40*1000)</f>
        <v>IE</v>
      </c>
      <c r="O10" s="74" t="str">
        <f>IF(ISTEXT('RASA(summary)'!O40),'RASA(summary)'!O40,'RASA(summary)'!O40*1000)</f>
        <v>IE</v>
      </c>
      <c r="P10" s="74" t="str">
        <f>IF(ISTEXT('RASA(summary)'!P40),'RASA(summary)'!P40,'RASA(summary)'!P40*1000)</f>
        <v>IE</v>
      </c>
      <c r="Q10" s="74" t="str">
        <f>IF(ISTEXT('RASA(summary)'!Q40),'RASA(summary)'!Q40,'RASA(summary)'!Q40*1000)</f>
        <v>IE</v>
      </c>
      <c r="R10" s="74" t="str">
        <f>IF(ISTEXT('RASA(summary)'!R40),'RASA(summary)'!R40,'RASA(summary)'!R40*1000)</f>
        <v>IE</v>
      </c>
      <c r="S10" s="74" t="str">
        <f>IF(ISTEXT('RASA(summary)'!S40),'RASA(summary)'!S40,'RASA(summary)'!S40*1000)</f>
        <v>IE</v>
      </c>
      <c r="T10" s="74" t="str">
        <f>IF(ISTEXT('RASA(summary)'!T40),'RASA(summary)'!T40,'RASA(summary)'!T40*1000)</f>
        <v>IE</v>
      </c>
      <c r="U10" s="74" t="str">
        <f>IF(ISTEXT('RASA(summary)'!U40),'RASA(summary)'!U40,'RASA(summary)'!U40*1000)</f>
        <v>IE</v>
      </c>
      <c r="V10" s="74" t="str">
        <f>IF(ISTEXT('RASA(summary)'!V40),'RASA(summary)'!V40,'RASA(summary)'!V40*1000)</f>
        <v>IE</v>
      </c>
      <c r="W10" s="74" t="str">
        <f>IF(ISTEXT('RASA(summary)'!W40),'RASA(summary)'!W40,'RASA(summary)'!W40*1000)</f>
        <v>IE</v>
      </c>
      <c r="X10" s="74" t="str">
        <f>IF(ISTEXT('RASA(summary)'!X40),'RASA(summary)'!X40,'RASA(summary)'!X40*1000)</f>
        <v>IE</v>
      </c>
      <c r="Y10" s="74" t="str">
        <f>IF(ISTEXT('RASA(summary)'!Y40),'RASA(summary)'!Y40,'RASA(summary)'!Y40*1000)</f>
        <v>IE</v>
      </c>
      <c r="Z10" s="74" t="str">
        <f>IF(ISTEXT('RASA(summary)'!Z40),'RASA(summary)'!Z40,'RASA(summary)'!Z40*1000)</f>
        <v>IE</v>
      </c>
      <c r="AA10" s="74" t="str">
        <f>IF(ISTEXT('RASA(summary)'!AA40),'RASA(summary)'!AA40,'RASA(summary)'!AA40*1000)</f>
        <v>IE</v>
      </c>
      <c r="AB10" s="74" t="str">
        <f>IF(ISTEXT('RASA(summary)'!AB40),'RASA(summary)'!AB40,'RASA(summary)'!AB40*1000)</f>
        <v>IE</v>
      </c>
      <c r="AC10" s="74" t="str">
        <f>IF(ISTEXT('RASA(summary)'!AC40),'RASA(summary)'!AC40,'RASA(summary)'!AC40*1000)</f>
        <v>IE</v>
      </c>
      <c r="AD10" s="74" t="str">
        <f>IF(ISTEXT('RASA(summary)'!AD40),'RASA(summary)'!AD40,'RASA(summary)'!AD40*1000)</f>
        <v>IE</v>
      </c>
      <c r="AE10" s="74" t="str">
        <f>IF(ISTEXT('RASA(summary)'!AE40),'RASA(summary)'!AE40,'RASA(summary)'!AE40*1000)</f>
        <v>IE</v>
      </c>
    </row>
    <row r="11" spans="1:31" s="70" customFormat="1" ht="14.25">
      <c r="B11" s="73"/>
      <c r="C11" s="73"/>
      <c r="D11" s="73" t="s">
        <v>129</v>
      </c>
      <c r="E11" s="60">
        <f>'RASA(summary)'!E49*1000</f>
        <v>1076238.6013630778</v>
      </c>
      <c r="F11" s="59">
        <f>'RASA(summary)'!F49*1000</f>
        <v>1086913.6243395137</v>
      </c>
      <c r="G11" s="59">
        <f>'RASA(summary)'!G49*1000</f>
        <v>1095901.2416905991</v>
      </c>
      <c r="H11" s="59">
        <f>'RASA(summary)'!H49*1000</f>
        <v>1090654.86048894</v>
      </c>
      <c r="I11" s="59">
        <f>'RASA(summary)'!I49*1000</f>
        <v>1141703.4625075029</v>
      </c>
      <c r="J11" s="59">
        <f>'RASA(summary)'!J49*1000</f>
        <v>1153489.4101149344</v>
      </c>
      <c r="K11" s="59">
        <f>'RASA(summary)'!K49*1000</f>
        <v>1164532.6218442929</v>
      </c>
      <c r="L11" s="59">
        <f>'RASA(summary)'!L49*1000</f>
        <v>1160011.3815814706</v>
      </c>
      <c r="M11" s="59">
        <f>'RASA(summary)'!M49*1000</f>
        <v>1126529.7054924523</v>
      </c>
      <c r="N11" s="59">
        <f>'RASA(summary)'!N49*1000</f>
        <v>1162537.9991704042</v>
      </c>
      <c r="O11" s="59">
        <f>'RASA(summary)'!O49*1000</f>
        <v>1184780.8376070405</v>
      </c>
      <c r="P11" s="59">
        <f>'RASA(summary)'!P49*1000</f>
        <v>1172740.6090450438</v>
      </c>
      <c r="Q11" s="59">
        <f>'RASA(summary)'!Q49*1000</f>
        <v>1205182.9342708085</v>
      </c>
      <c r="R11" s="59">
        <f>'RASA(summary)'!R49*1000</f>
        <v>1214181.6155418975</v>
      </c>
      <c r="S11" s="59">
        <f>'RASA(summary)'!S49*1000</f>
        <v>1209459.420445323</v>
      </c>
      <c r="T11" s="59">
        <f>'RASA(summary)'!T49*1000</f>
        <v>1215694.2665112941</v>
      </c>
      <c r="U11" s="59">
        <f>'RASA(summary)'!U49*1000</f>
        <v>1192047.5946185146</v>
      </c>
      <c r="V11" s="59">
        <f>'RASA(summary)'!V49*1000</f>
        <v>1230193.1815182171</v>
      </c>
      <c r="W11" s="59">
        <f>'RASA(summary)'!W49*1000</f>
        <v>1162184.7119312212</v>
      </c>
      <c r="X11" s="59">
        <f>'RASA(summary)'!X49*1000</f>
        <v>1101526.3361390049</v>
      </c>
      <c r="Y11" s="59">
        <f>'RASA(summary)'!Y49*1000</f>
        <v>1151309.9462914919</v>
      </c>
      <c r="Z11" s="59">
        <f>'RASA(summary)'!Z49*1000</f>
        <v>1201814.7258133583</v>
      </c>
      <c r="AA11" s="59">
        <f>'RASA(summary)'!AA49*1000</f>
        <v>1241742.3159042781</v>
      </c>
      <c r="AB11" s="59">
        <f>'RASA(summary)'!AB49*1000</f>
        <v>1252088.2851651562</v>
      </c>
      <c r="AC11" s="59">
        <f>'RASA(summary)'!AC49*1000</f>
        <v>1203172.7275709095</v>
      </c>
      <c r="AD11" s="59">
        <f>'RASA(summary)'!AD49*1000</f>
        <v>1163938.4871515282</v>
      </c>
      <c r="AE11" s="59">
        <f>'RASA(summary)'!AE49*1000</f>
        <v>1144623.1427194958</v>
      </c>
    </row>
    <row r="12" spans="1:31" s="65" customFormat="1" ht="15">
      <c r="B12" s="423"/>
      <c r="C12" s="423"/>
      <c r="D12" s="57" t="s">
        <v>395</v>
      </c>
      <c r="E12" s="56">
        <f>'RASA(summary)'!E44*1000</f>
        <v>644775.41724402213</v>
      </c>
      <c r="F12" s="55">
        <f>'RASA(summary)'!F44*1000</f>
        <v>646870.6381226232</v>
      </c>
      <c r="G12" s="55">
        <f>'RASA(summary)'!G44*1000</f>
        <v>658722.36695013591</v>
      </c>
      <c r="H12" s="55">
        <f>'RASA(summary)'!H44*1000</f>
        <v>645188.87299189053</v>
      </c>
      <c r="I12" s="55">
        <f>'RASA(summary)'!I44*1000</f>
        <v>681312.24816513283</v>
      </c>
      <c r="J12" s="55">
        <f>'RASA(summary)'!J44*1000</f>
        <v>677961.32162593142</v>
      </c>
      <c r="K12" s="55">
        <f>'RASA(summary)'!K44*1000</f>
        <v>674219.97664097184</v>
      </c>
      <c r="L12" s="55">
        <f>'RASA(summary)'!L44*1000</f>
        <v>658367.07377453265</v>
      </c>
      <c r="M12" s="55">
        <f>'RASA(summary)'!M44*1000</f>
        <v>642584.13898657029</v>
      </c>
      <c r="N12" s="55">
        <f>'RASA(summary)'!N44*1000</f>
        <v>651469.23402617685</v>
      </c>
      <c r="O12" s="55">
        <f>'RASA(summary)'!O44*1000</f>
        <v>640776.19334065751</v>
      </c>
      <c r="P12" s="55">
        <f>'RASA(summary)'!P44*1000</f>
        <v>619404.22244503978</v>
      </c>
      <c r="Q12" s="55">
        <f>'RASA(summary)'!Q44*1000</f>
        <v>629780.13377499883</v>
      </c>
      <c r="R12" s="55">
        <f>'RASA(summary)'!R44*1000</f>
        <v>618993.10734546371</v>
      </c>
      <c r="S12" s="55">
        <f>'RASA(summary)'!S44*1000</f>
        <v>608287.46739091177</v>
      </c>
      <c r="T12" s="55">
        <f>'RASA(summary)'!T44*1000</f>
        <v>606062.61392662558</v>
      </c>
      <c r="U12" s="55">
        <f>'RASA(summary)'!U44*1000</f>
        <v>568549.47992169741</v>
      </c>
      <c r="V12" s="55">
        <f>'RASA(summary)'!V44*1000</f>
        <v>572553.20699682191</v>
      </c>
      <c r="W12" s="55">
        <f>'RASA(summary)'!W44*1000</f>
        <v>526919.5923979783</v>
      </c>
      <c r="X12" s="55">
        <f>'RASA(summary)'!X44*1000</f>
        <v>483714.76238233084</v>
      </c>
      <c r="Y12" s="55">
        <f>'RASA(summary)'!Y44*1000</f>
        <v>489428.65341831389</v>
      </c>
      <c r="Z12" s="55">
        <f>'RASA(summary)'!Z44*1000</f>
        <v>520840.14080706367</v>
      </c>
      <c r="AA12" s="55">
        <f>'RASA(summary)'!AA44*1000</f>
        <v>531257.62332424882</v>
      </c>
      <c r="AB12" s="55">
        <f>'RASA(summary)'!AB44*1000</f>
        <v>508980.49203045131</v>
      </c>
      <c r="AC12" s="55">
        <f>'RASA(summary)'!AC44*1000</f>
        <v>465457.03608267772</v>
      </c>
      <c r="AD12" s="55">
        <f>'RASA(summary)'!AD44*1000</f>
        <v>444970.36762168759</v>
      </c>
      <c r="AE12" s="55">
        <f>'RASA(summary)'!AE44*1000</f>
        <v>430763.04180272046</v>
      </c>
    </row>
    <row r="13" spans="1:31" s="65" customFormat="1" ht="15">
      <c r="B13" s="423"/>
      <c r="C13" s="423"/>
      <c r="D13" s="57" t="s">
        <v>396</v>
      </c>
      <c r="E13" s="56">
        <f>'RASA(summary)'!E45*1000</f>
        <v>307395.70031547459</v>
      </c>
      <c r="F13" s="55">
        <f>'RASA(summary)'!F45*1000</f>
        <v>307623.93688000389</v>
      </c>
      <c r="G13" s="55">
        <f>'RASA(summary)'!G45*1000</f>
        <v>302580.36277661799</v>
      </c>
      <c r="H13" s="55">
        <f>'RASA(summary)'!H45*1000</f>
        <v>308549.09726677235</v>
      </c>
      <c r="I13" s="55">
        <f>'RASA(summary)'!I45*1000</f>
        <v>316396.22717022081</v>
      </c>
      <c r="J13" s="55">
        <f>'RASA(summary)'!J45*1000</f>
        <v>326324.52703811653</v>
      </c>
      <c r="K13" s="55">
        <f>'RASA(summary)'!K45*1000</f>
        <v>335269.47106174863</v>
      </c>
      <c r="L13" s="55">
        <f>'RASA(summary)'!L45*1000</f>
        <v>340931.34111664619</v>
      </c>
      <c r="M13" s="55">
        <f>'RASA(summary)'!M45*1000</f>
        <v>319325.90330052254</v>
      </c>
      <c r="N13" s="55">
        <f>'RASA(summary)'!N45*1000</f>
        <v>337352.14700933854</v>
      </c>
      <c r="O13" s="55">
        <f>'RASA(summary)'!O45*1000</f>
        <v>364078.96725849836</v>
      </c>
      <c r="P13" s="55">
        <f>'RASA(summary)'!P45*1000</f>
        <v>373207.21540551924</v>
      </c>
      <c r="Q13" s="55">
        <f>'RASA(summary)'!Q45*1000</f>
        <v>390468.93230908457</v>
      </c>
      <c r="R13" s="55">
        <f>'RASA(summary)'!R45*1000</f>
        <v>404088.21297772753</v>
      </c>
      <c r="S13" s="55">
        <f>'RASA(summary)'!S45*1000</f>
        <v>411921.02121001988</v>
      </c>
      <c r="T13" s="55">
        <f>'RASA(summary)'!T45*1000</f>
        <v>422447.45618619933</v>
      </c>
      <c r="U13" s="55">
        <f>'RASA(summary)'!U45*1000</f>
        <v>419469.46811795491</v>
      </c>
      <c r="V13" s="55">
        <f>'RASA(summary)'!V45*1000</f>
        <v>436813.97418166971</v>
      </c>
      <c r="W13" s="55">
        <f>'RASA(summary)'!W45*1000</f>
        <v>418796.38471530552</v>
      </c>
      <c r="X13" s="55">
        <f>'RASA(summary)'!X45*1000</f>
        <v>404591.29718348494</v>
      </c>
      <c r="Y13" s="55">
        <f>'RASA(summary)'!Y45*1000</f>
        <v>438618.56128062308</v>
      </c>
      <c r="Z13" s="55">
        <f>'RASA(summary)'!Z45*1000</f>
        <v>423245.42935056583</v>
      </c>
      <c r="AA13" s="55">
        <f>'RASA(summary)'!AA45*1000</f>
        <v>442778.53426232986</v>
      </c>
      <c r="AB13" s="55">
        <f>'RASA(summary)'!AB45*1000</f>
        <v>473621.47333123267</v>
      </c>
      <c r="AC13" s="55">
        <f>'RASA(summary)'!AC45*1000</f>
        <v>466525.94811137207</v>
      </c>
      <c r="AD13" s="55">
        <f>'RASA(summary)'!AD45*1000</f>
        <v>460108.59808020102</v>
      </c>
      <c r="AE13" s="55">
        <f>'RASA(summary)'!AE45*1000</f>
        <v>450047.30543259799</v>
      </c>
    </row>
    <row r="14" spans="1:31" s="65" customFormat="1" ht="15">
      <c r="B14" s="423"/>
      <c r="C14" s="423"/>
      <c r="D14" s="57" t="s">
        <v>397</v>
      </c>
      <c r="E14" s="56">
        <f>'RASA(summary)'!E46*1000</f>
        <v>113189.88282215467</v>
      </c>
      <c r="F14" s="55">
        <f>'RASA(summary)'!F46*1000</f>
        <v>121369.24296796275</v>
      </c>
      <c r="G14" s="55">
        <f>'RASA(summary)'!G46*1000</f>
        <v>122791.50663970492</v>
      </c>
      <c r="H14" s="55">
        <f>'RASA(summary)'!H46*1000</f>
        <v>125840.53432163953</v>
      </c>
      <c r="I14" s="55">
        <f>'RASA(summary)'!I46*1000</f>
        <v>131853.34458913427</v>
      </c>
      <c r="J14" s="55">
        <f>'RASA(summary)'!J46*1000</f>
        <v>136772.74934733837</v>
      </c>
      <c r="K14" s="55">
        <f>'RASA(summary)'!K46*1000</f>
        <v>142518.47797799972</v>
      </c>
      <c r="L14" s="55">
        <f>'RASA(summary)'!L46*1000</f>
        <v>147217.97297544405</v>
      </c>
      <c r="M14" s="55">
        <f>'RASA(summary)'!M46*1000</f>
        <v>150867.1262392037</v>
      </c>
      <c r="N14" s="55">
        <f>'RASA(summary)'!N46*1000</f>
        <v>159844.38940481006</v>
      </c>
      <c r="O14" s="55">
        <f>'RASA(summary)'!O46*1000</f>
        <v>164711.32468055596</v>
      </c>
      <c r="P14" s="55">
        <f>'RASA(summary)'!P46*1000</f>
        <v>163996.64481417084</v>
      </c>
      <c r="Q14" s="55">
        <f>'RASA(summary)'!Q46*1000</f>
        <v>167936.25943177473</v>
      </c>
      <c r="R14" s="55">
        <f>'RASA(summary)'!R46*1000</f>
        <v>173291.94263222738</v>
      </c>
      <c r="S14" s="55">
        <f>'RASA(summary)'!S46*1000</f>
        <v>171701.55658053505</v>
      </c>
      <c r="T14" s="55">
        <f>'RASA(summary)'!T46*1000</f>
        <v>170129.51208541525</v>
      </c>
      <c r="U14" s="55">
        <f>'RASA(summary)'!U46*1000</f>
        <v>187882.11806747742</v>
      </c>
      <c r="V14" s="55">
        <f>'RASA(summary)'!V46*1000</f>
        <v>203992.48277715556</v>
      </c>
      <c r="W14" s="55">
        <f>'RASA(summary)'!W46*1000</f>
        <v>199874.57215304239</v>
      </c>
      <c r="X14" s="55">
        <f>'RASA(summary)'!X46*1000</f>
        <v>197574.48500738834</v>
      </c>
      <c r="Y14" s="55">
        <f>'RASA(summary)'!Y46*1000</f>
        <v>207617.14252135542</v>
      </c>
      <c r="Z14" s="55">
        <f>'RASA(summary)'!Z46*1000</f>
        <v>242162.99745526322</v>
      </c>
      <c r="AA14" s="55">
        <f>'RASA(summary)'!AA46*1000</f>
        <v>250911.09762322824</v>
      </c>
      <c r="AB14" s="55">
        <f>'RASA(summary)'!AB46*1000</f>
        <v>253022.31134066594</v>
      </c>
      <c r="AC14" s="55">
        <f>'RASA(summary)'!AC46*1000</f>
        <v>255220.82982725749</v>
      </c>
      <c r="AD14" s="55">
        <f>'RASA(summary)'!AD46*1000</f>
        <v>242655.36835548596</v>
      </c>
      <c r="AE14" s="55">
        <f>'RASA(summary)'!AE46*1000</f>
        <v>247240.91774183372</v>
      </c>
    </row>
    <row r="15" spans="1:31" s="65" customFormat="1" ht="15">
      <c r="B15" s="423"/>
      <c r="C15" s="423"/>
      <c r="D15" s="57" t="s">
        <v>398</v>
      </c>
      <c r="E15" s="56">
        <f>'RASA(summary)'!E47*1000</f>
        <v>10877.600981426513</v>
      </c>
      <c r="F15" s="55">
        <f>'RASA(summary)'!F47*1000</f>
        <v>11049.806368923906</v>
      </c>
      <c r="G15" s="55">
        <f>'RASA(summary)'!G47*1000</f>
        <v>11807.005324140289</v>
      </c>
      <c r="H15" s="55">
        <f>'RASA(summary)'!H47*1000</f>
        <v>11076.355908637637</v>
      </c>
      <c r="I15" s="55">
        <f>'RASA(summary)'!I47*1000</f>
        <v>12141.64258301512</v>
      </c>
      <c r="J15" s="55">
        <f>'RASA(summary)'!J47*1000</f>
        <v>12430.812103547969</v>
      </c>
      <c r="K15" s="55">
        <f>'RASA(summary)'!K47*1000</f>
        <v>12524.696163572877</v>
      </c>
      <c r="L15" s="55">
        <f>'RASA(summary)'!L47*1000</f>
        <v>13494.993714847755</v>
      </c>
      <c r="M15" s="55">
        <f>'RASA(summary)'!M47*1000</f>
        <v>13752.536966155511</v>
      </c>
      <c r="N15" s="55">
        <f>'RASA(summary)'!N47*1000</f>
        <v>13872.228730078583</v>
      </c>
      <c r="O15" s="55">
        <f>'RASA(summary)'!O47*1000</f>
        <v>15214.352327328641</v>
      </c>
      <c r="P15" s="55">
        <f>'RASA(summary)'!P47*1000</f>
        <v>16132.526380314026</v>
      </c>
      <c r="Q15" s="55">
        <f>'RASA(summary)'!Q47*1000</f>
        <v>16997.608754950554</v>
      </c>
      <c r="R15" s="55">
        <f>'RASA(summary)'!R47*1000</f>
        <v>17808.352586478897</v>
      </c>
      <c r="S15" s="55">
        <f>'RASA(summary)'!S47*1000</f>
        <v>17549.375263856604</v>
      </c>
      <c r="T15" s="55">
        <f>'RASA(summary)'!T47*1000</f>
        <v>17054.684313054015</v>
      </c>
      <c r="U15" s="55">
        <f>'RASA(summary)'!U47*1000</f>
        <v>16146.528511385053</v>
      </c>
      <c r="V15" s="55">
        <f>'RASA(summary)'!V47*1000</f>
        <v>16833.51756256981</v>
      </c>
      <c r="W15" s="55">
        <f>'RASA(summary)'!W47*1000</f>
        <v>16594.162664895124</v>
      </c>
      <c r="X15" s="55">
        <f>'RASA(summary)'!X47*1000</f>
        <v>15645.791565800828</v>
      </c>
      <c r="Y15" s="55">
        <f>'RASA(summary)'!Y47*1000</f>
        <v>15645.589071199367</v>
      </c>
      <c r="Z15" s="55">
        <f>'RASA(summary)'!Z47*1000</f>
        <v>15566.15820046575</v>
      </c>
      <c r="AA15" s="55">
        <f>'RASA(summary)'!AA47*1000</f>
        <v>16795.06069447122</v>
      </c>
      <c r="AB15" s="55">
        <f>'RASA(summary)'!AB47*1000</f>
        <v>16464.008462806407</v>
      </c>
      <c r="AC15" s="55">
        <f>'RASA(summary)'!AC47*1000</f>
        <v>15968.913549602357</v>
      </c>
      <c r="AD15" s="55">
        <f>'RASA(summary)'!AD47*1000</f>
        <v>16204.153094153657</v>
      </c>
      <c r="AE15" s="55">
        <f>'RASA(summary)'!AE47*1000</f>
        <v>16571.877742343495</v>
      </c>
    </row>
    <row r="16" spans="1:31" s="65" customFormat="1" ht="15">
      <c r="B16" s="423"/>
      <c r="C16" s="423"/>
      <c r="D16" s="54" t="s">
        <v>399</v>
      </c>
      <c r="E16" s="75" t="str">
        <f>'RASA(summary)'!E48</f>
        <v>IE</v>
      </c>
      <c r="F16" s="74" t="str">
        <f>'RASA(summary)'!F48</f>
        <v>IE</v>
      </c>
      <c r="G16" s="74" t="str">
        <f>'RASA(summary)'!G48</f>
        <v>IE</v>
      </c>
      <c r="H16" s="74" t="str">
        <f>'RASA(summary)'!H48</f>
        <v>IE</v>
      </c>
      <c r="I16" s="74" t="str">
        <f>'RASA(summary)'!I48</f>
        <v>IE</v>
      </c>
      <c r="J16" s="74" t="str">
        <f>'RASA(summary)'!J48</f>
        <v>IE</v>
      </c>
      <c r="K16" s="74" t="str">
        <f>'RASA(summary)'!K48</f>
        <v>IE</v>
      </c>
      <c r="L16" s="74" t="str">
        <f>'RASA(summary)'!L48</f>
        <v>IE</v>
      </c>
      <c r="M16" s="74" t="str">
        <f>'RASA(summary)'!M48</f>
        <v>IE</v>
      </c>
      <c r="N16" s="74" t="str">
        <f>'RASA(summary)'!N48</f>
        <v>IE</v>
      </c>
      <c r="O16" s="74" t="str">
        <f>'RASA(summary)'!O48</f>
        <v>IE</v>
      </c>
      <c r="P16" s="74" t="str">
        <f>'RASA(summary)'!P48</f>
        <v>IE</v>
      </c>
      <c r="Q16" s="74" t="str">
        <f>'RASA(summary)'!Q48</f>
        <v>IE</v>
      </c>
      <c r="R16" s="74" t="str">
        <f>'RASA(summary)'!R48</f>
        <v>IE</v>
      </c>
      <c r="S16" s="74" t="str">
        <f>'RASA(summary)'!S48</f>
        <v>IE</v>
      </c>
      <c r="T16" s="74" t="str">
        <f>'RASA(summary)'!T48</f>
        <v>IE</v>
      </c>
      <c r="U16" s="74" t="str">
        <f>'RASA(summary)'!U48</f>
        <v>IE</v>
      </c>
      <c r="V16" s="74" t="str">
        <f>'RASA(summary)'!V48</f>
        <v>IE</v>
      </c>
      <c r="W16" s="74" t="str">
        <f>'RASA(summary)'!W48</f>
        <v>IE</v>
      </c>
      <c r="X16" s="74" t="str">
        <f>'RASA(summary)'!X48</f>
        <v>IE</v>
      </c>
      <c r="Y16" s="74" t="str">
        <f>'RASA(summary)'!Y48</f>
        <v>IE</v>
      </c>
      <c r="Z16" s="74" t="str">
        <f>'RASA(summary)'!Z48</f>
        <v>IE</v>
      </c>
      <c r="AA16" s="74" t="str">
        <f>'RASA(summary)'!AA48</f>
        <v>IE</v>
      </c>
      <c r="AB16" s="74" t="str">
        <f>'RASA(summary)'!AB48</f>
        <v>IE</v>
      </c>
      <c r="AC16" s="74" t="str">
        <f>'RASA(summary)'!AC48</f>
        <v>IE</v>
      </c>
      <c r="AD16" s="74" t="str">
        <f>'RASA(summary)'!AD48</f>
        <v>IE</v>
      </c>
      <c r="AE16" s="74" t="str">
        <f>'RASA(summary)'!AE48</f>
        <v>IE</v>
      </c>
    </row>
    <row r="17" spans="2:31" s="70" customFormat="1" ht="14.25">
      <c r="B17" s="73"/>
      <c r="C17" s="73"/>
      <c r="D17" s="73" t="s">
        <v>128</v>
      </c>
      <c r="E17" s="60">
        <f t="shared" ref="E17:AB17" si="1">E5-E11</f>
        <v>-17242.835708541796</v>
      </c>
      <c r="F17" s="59">
        <f t="shared" si="1"/>
        <v>-7599.343865495408</v>
      </c>
      <c r="G17" s="59">
        <f t="shared" si="1"/>
        <v>-5528.1148281209171</v>
      </c>
      <c r="H17" s="59">
        <f t="shared" si="1"/>
        <v>-13415.027532411506</v>
      </c>
      <c r="I17" s="59">
        <f t="shared" si="1"/>
        <v>-3783.0031377277337</v>
      </c>
      <c r="J17" s="59">
        <f t="shared" si="1"/>
        <v>-2958.2282707316335</v>
      </c>
      <c r="K17" s="59">
        <f t="shared" si="1"/>
        <v>-2730.4184331360739</v>
      </c>
      <c r="L17" s="59">
        <f t="shared" si="1"/>
        <v>-611.58538676705211</v>
      </c>
      <c r="M17" s="59">
        <f t="shared" si="1"/>
        <v>-2476.0556815634482</v>
      </c>
      <c r="N17" s="59">
        <f t="shared" si="1"/>
        <v>-1401.6323159527965</v>
      </c>
      <c r="O17" s="59">
        <f t="shared" si="1"/>
        <v>3933.8390660921577</v>
      </c>
      <c r="P17" s="59">
        <f t="shared" si="1"/>
        <v>6971.9480671135243</v>
      </c>
      <c r="Q17" s="59">
        <f t="shared" si="1"/>
        <v>-2946.4461520544719</v>
      </c>
      <c r="R17" s="59">
        <f t="shared" si="1"/>
        <v>1682.6561249222141</v>
      </c>
      <c r="S17" s="59">
        <f t="shared" si="1"/>
        <v>28899.878403566545</v>
      </c>
      <c r="T17" s="59">
        <f t="shared" si="1"/>
        <v>2816.4774503076915</v>
      </c>
      <c r="U17" s="59">
        <f t="shared" si="1"/>
        <v>9447.0491823232733</v>
      </c>
      <c r="V17" s="59">
        <f t="shared" si="1"/>
        <v>8907.1527389669791</v>
      </c>
      <c r="W17" s="59">
        <f t="shared" si="1"/>
        <v>24107.435435552849</v>
      </c>
      <c r="X17" s="59">
        <f t="shared" si="1"/>
        <v>-16531.007493194425</v>
      </c>
      <c r="Y17" s="59">
        <f t="shared" si="1"/>
        <v>2792.0713046879973</v>
      </c>
      <c r="Z17" s="59">
        <f t="shared" si="1"/>
        <v>-21506.302730320487</v>
      </c>
      <c r="AA17" s="59">
        <f t="shared" si="1"/>
        <v>-23773.860322744353</v>
      </c>
      <c r="AB17" s="59">
        <f t="shared" si="1"/>
        <v>-15578.87635442242</v>
      </c>
      <c r="AC17" s="59">
        <f t="shared" ref="AC17:AE20" si="2">AC5-AC11</f>
        <v>-20659.289741853252</v>
      </c>
      <c r="AD17" s="59">
        <f t="shared" si="2"/>
        <v>-13915.442554129753</v>
      </c>
      <c r="AE17" s="59">
        <f t="shared" si="2"/>
        <v>-15600.618417667225</v>
      </c>
    </row>
    <row r="18" spans="2:31" s="65" customFormat="1" ht="15">
      <c r="B18" s="423"/>
      <c r="C18" s="423"/>
      <c r="D18" s="57" t="s">
        <v>395</v>
      </c>
      <c r="E18" s="56">
        <f t="shared" ref="E18:AB18" si="3">E6-E12</f>
        <v>15135.631403305801</v>
      </c>
      <c r="F18" s="55">
        <f t="shared" si="3"/>
        <v>20817.295217149658</v>
      </c>
      <c r="G18" s="55">
        <f t="shared" si="3"/>
        <v>25180.083411118248</v>
      </c>
      <c r="H18" s="55">
        <f t="shared" si="3"/>
        <v>21648.709057836793</v>
      </c>
      <c r="I18" s="55">
        <f t="shared" si="3"/>
        <v>22181.810030415771</v>
      </c>
      <c r="J18" s="55">
        <f t="shared" si="3"/>
        <v>23956.263706208905</v>
      </c>
      <c r="K18" s="55">
        <f t="shared" si="3"/>
        <v>21611.485060335835</v>
      </c>
      <c r="L18" s="55">
        <f t="shared" si="3"/>
        <v>18810.717791752424</v>
      </c>
      <c r="M18" s="55">
        <f t="shared" si="3"/>
        <v>16680.150630963733</v>
      </c>
      <c r="N18" s="55">
        <f t="shared" si="3"/>
        <v>15429.717474819859</v>
      </c>
      <c r="O18" s="55">
        <f t="shared" si="3"/>
        <v>15441.208303029067</v>
      </c>
      <c r="P18" s="55">
        <f t="shared" si="3"/>
        <v>19918.54340347345</v>
      </c>
      <c r="Q18" s="55">
        <f t="shared" si="3"/>
        <v>13549.012786410633</v>
      </c>
      <c r="R18" s="55">
        <f t="shared" si="3"/>
        <v>16215.711133035715</v>
      </c>
      <c r="S18" s="55">
        <f t="shared" si="3"/>
        <v>11449.893921601353</v>
      </c>
      <c r="T18" s="55">
        <f t="shared" si="3"/>
        <v>15419.86095885979</v>
      </c>
      <c r="U18" s="55">
        <f t="shared" si="3"/>
        <v>14761.901910383371</v>
      </c>
      <c r="V18" s="55">
        <f t="shared" si="3"/>
        <v>14734.444989816635</v>
      </c>
      <c r="W18" s="55">
        <f t="shared" si="3"/>
        <v>18799.604276908678</v>
      </c>
      <c r="X18" s="55">
        <f t="shared" si="3"/>
        <v>13921.872662132548</v>
      </c>
      <c r="Y18" s="55">
        <f t="shared" si="3"/>
        <v>12412.129995014635</v>
      </c>
      <c r="Z18" s="55">
        <f t="shared" si="3"/>
        <v>2721.5746518591186</v>
      </c>
      <c r="AA18" s="55">
        <f t="shared" si="3"/>
        <v>1625.3044114515651</v>
      </c>
      <c r="AB18" s="55">
        <f t="shared" si="3"/>
        <v>3152.0082712559961</v>
      </c>
      <c r="AC18" s="55">
        <f t="shared" si="2"/>
        <v>6630.1897849980742</v>
      </c>
      <c r="AD18" s="55">
        <f t="shared" si="2"/>
        <v>5175.3983890433447</v>
      </c>
      <c r="AE18" s="55">
        <f t="shared" si="2"/>
        <v>5546.11587985605</v>
      </c>
    </row>
    <row r="19" spans="2:31" s="65" customFormat="1" ht="15">
      <c r="B19" s="423"/>
      <c r="C19" s="423"/>
      <c r="D19" s="57" t="s">
        <v>396</v>
      </c>
      <c r="E19" s="56">
        <f t="shared" ref="E19:AB19" si="4">E7-E13</f>
        <v>-11745.080326530966</v>
      </c>
      <c r="F19" s="55">
        <f t="shared" si="4"/>
        <v>-4899.0800561162177</v>
      </c>
      <c r="G19" s="55">
        <f t="shared" si="4"/>
        <v>-7851.3405357018346</v>
      </c>
      <c r="H19" s="55">
        <f t="shared" si="4"/>
        <v>-13092.655763761548</v>
      </c>
      <c r="I19" s="55">
        <f t="shared" si="4"/>
        <v>-3348.3870220371173</v>
      </c>
      <c r="J19" s="55">
        <f t="shared" si="4"/>
        <v>-2643.928639710939</v>
      </c>
      <c r="K19" s="55">
        <f t="shared" si="4"/>
        <v>-1919.0253512709169</v>
      </c>
      <c r="L19" s="55">
        <f t="shared" si="4"/>
        <v>3105.1844956725836</v>
      </c>
      <c r="M19" s="55">
        <f t="shared" si="4"/>
        <v>4073.0720493363333</v>
      </c>
      <c r="N19" s="55">
        <f t="shared" si="4"/>
        <v>8320.6187931684544</v>
      </c>
      <c r="O19" s="55">
        <f t="shared" si="4"/>
        <v>13816.500070363225</v>
      </c>
      <c r="P19" s="55">
        <f t="shared" si="4"/>
        <v>11894.0110407967</v>
      </c>
      <c r="Q19" s="55">
        <f t="shared" si="4"/>
        <v>11193.644872492645</v>
      </c>
      <c r="R19" s="55">
        <f t="shared" si="4"/>
        <v>9515.9032542385976</v>
      </c>
      <c r="S19" s="55">
        <f t="shared" si="4"/>
        <v>40975.668151603662</v>
      </c>
      <c r="T19" s="55">
        <f t="shared" si="4"/>
        <v>8637.3114369188552</v>
      </c>
      <c r="U19" s="55">
        <f t="shared" si="4"/>
        <v>17197.586670181772</v>
      </c>
      <c r="V19" s="55">
        <f t="shared" si="4"/>
        <v>19241.05164064432</v>
      </c>
      <c r="W19" s="55">
        <f t="shared" si="4"/>
        <v>26153.024835635908</v>
      </c>
      <c r="X19" s="55">
        <f t="shared" si="4"/>
        <v>-7773.4766388451098</v>
      </c>
      <c r="Y19" s="55">
        <f t="shared" si="4"/>
        <v>12136.565767581982</v>
      </c>
      <c r="Z19" s="55">
        <f t="shared" si="4"/>
        <v>-2463.2704370933934</v>
      </c>
      <c r="AA19" s="55">
        <f t="shared" si="4"/>
        <v>-2890.4605362634757</v>
      </c>
      <c r="AB19" s="55">
        <f t="shared" si="4"/>
        <v>893.89111525163753</v>
      </c>
      <c r="AC19" s="55">
        <f t="shared" si="2"/>
        <v>-9266.9142760399845</v>
      </c>
      <c r="AD19" s="55">
        <f t="shared" si="2"/>
        <v>1980.6393846507999</v>
      </c>
      <c r="AE19" s="55">
        <f t="shared" si="2"/>
        <v>1126.148900137865</v>
      </c>
    </row>
    <row r="20" spans="2:31" s="65" customFormat="1" ht="15">
      <c r="B20" s="423"/>
      <c r="C20" s="423"/>
      <c r="D20" s="57" t="s">
        <v>397</v>
      </c>
      <c r="E20" s="56">
        <f t="shared" ref="E20:AB20" si="5">E8-E14</f>
        <v>-9755.7858038902486</v>
      </c>
      <c r="F20" s="55">
        <f t="shared" si="5"/>
        <v>-12467.752657605088</v>
      </c>
      <c r="G20" s="55">
        <f t="shared" si="5"/>
        <v>-11049.852379397256</v>
      </c>
      <c r="H20" s="55">
        <f t="shared" si="5"/>
        <v>-10894.724917849177</v>
      </c>
      <c r="I20" s="55">
        <f t="shared" si="5"/>
        <v>-10474.783563091361</v>
      </c>
      <c r="J20" s="55">
        <f t="shared" si="5"/>
        <v>-11839.751233681483</v>
      </c>
      <c r="K20" s="55">
        <f t="shared" si="5"/>
        <v>-9898.1819786283595</v>
      </c>
      <c r="L20" s="55">
        <f t="shared" si="5"/>
        <v>-9032.4939593443123</v>
      </c>
      <c r="M20" s="55">
        <f t="shared" si="5"/>
        <v>-9476.7413957077661</v>
      </c>
      <c r="N20" s="55">
        <f t="shared" si="5"/>
        <v>-11279.739853862382</v>
      </c>
      <c r="O20" s="55">
        <f t="shared" si="5"/>
        <v>-10109.51697997126</v>
      </c>
      <c r="P20" s="55">
        <f t="shared" si="5"/>
        <v>-8708.0799968425999</v>
      </c>
      <c r="Q20" s="55">
        <f t="shared" si="5"/>
        <v>-10691.495056007319</v>
      </c>
      <c r="R20" s="55">
        <f t="shared" si="5"/>
        <v>-6240.6056758732302</v>
      </c>
      <c r="S20" s="55">
        <f t="shared" si="5"/>
        <v>-5976.3084057821543</v>
      </c>
      <c r="T20" s="55">
        <f t="shared" si="5"/>
        <v>-4186.010632417223</v>
      </c>
      <c r="U20" s="55">
        <f t="shared" si="5"/>
        <v>-6365.9108868572221</v>
      </c>
      <c r="V20" s="55">
        <f t="shared" si="5"/>
        <v>-8234.826328923984</v>
      </c>
      <c r="W20" s="55">
        <f t="shared" si="5"/>
        <v>-4251.0310120967624</v>
      </c>
      <c r="X20" s="55">
        <f t="shared" si="5"/>
        <v>-7033.6119506809046</v>
      </c>
      <c r="Y20" s="55">
        <f t="shared" si="5"/>
        <v>-6111.0353867090307</v>
      </c>
      <c r="Z20" s="55">
        <f t="shared" si="5"/>
        <v>-6198.4487446207786</v>
      </c>
      <c r="AA20" s="55">
        <f t="shared" si="5"/>
        <v>-5713.6435034610913</v>
      </c>
      <c r="AB20" s="55">
        <f t="shared" si="5"/>
        <v>-3160.7672781235597</v>
      </c>
      <c r="AC20" s="55">
        <f t="shared" si="2"/>
        <v>-2053.6517012091936</v>
      </c>
      <c r="AD20" s="55">
        <f t="shared" si="2"/>
        <v>-4867.3272336701921</v>
      </c>
      <c r="AE20" s="55">
        <f t="shared" si="2"/>
        <v>-5701.0054553175287</v>
      </c>
    </row>
    <row r="21" spans="2:31" s="65" customFormat="1" ht="15">
      <c r="B21" s="423"/>
      <c r="C21" s="423"/>
      <c r="D21" s="57" t="s">
        <v>400</v>
      </c>
      <c r="E21" s="56">
        <f t="shared" ref="E21:AB21" si="6">-E15</f>
        <v>-10877.600981426513</v>
      </c>
      <c r="F21" s="55">
        <f t="shared" si="6"/>
        <v>-11049.806368923906</v>
      </c>
      <c r="G21" s="55">
        <f t="shared" si="6"/>
        <v>-11807.005324140289</v>
      </c>
      <c r="H21" s="55">
        <f t="shared" si="6"/>
        <v>-11076.355908637637</v>
      </c>
      <c r="I21" s="55">
        <f t="shared" si="6"/>
        <v>-12141.64258301512</v>
      </c>
      <c r="J21" s="55">
        <f t="shared" si="6"/>
        <v>-12430.812103547969</v>
      </c>
      <c r="K21" s="55">
        <f t="shared" si="6"/>
        <v>-12524.696163572877</v>
      </c>
      <c r="L21" s="55">
        <f t="shared" si="6"/>
        <v>-13494.993714847755</v>
      </c>
      <c r="M21" s="55">
        <f t="shared" si="6"/>
        <v>-13752.536966155511</v>
      </c>
      <c r="N21" s="55">
        <f t="shared" si="6"/>
        <v>-13872.228730078583</v>
      </c>
      <c r="O21" s="55">
        <f t="shared" si="6"/>
        <v>-15214.352327328641</v>
      </c>
      <c r="P21" s="55">
        <f t="shared" si="6"/>
        <v>-16132.526380314026</v>
      </c>
      <c r="Q21" s="55">
        <f t="shared" si="6"/>
        <v>-16997.608754950554</v>
      </c>
      <c r="R21" s="55">
        <f t="shared" si="6"/>
        <v>-17808.352586478897</v>
      </c>
      <c r="S21" s="55">
        <f t="shared" si="6"/>
        <v>-17549.375263856604</v>
      </c>
      <c r="T21" s="55">
        <f t="shared" si="6"/>
        <v>-17054.684313054015</v>
      </c>
      <c r="U21" s="55">
        <f t="shared" si="6"/>
        <v>-16146.528511385053</v>
      </c>
      <c r="V21" s="55">
        <f t="shared" si="6"/>
        <v>-16833.51756256981</v>
      </c>
      <c r="W21" s="55">
        <f t="shared" si="6"/>
        <v>-16594.162664895124</v>
      </c>
      <c r="X21" s="55">
        <f t="shared" si="6"/>
        <v>-15645.791565800828</v>
      </c>
      <c r="Y21" s="55">
        <f t="shared" si="6"/>
        <v>-15645.589071199367</v>
      </c>
      <c r="Z21" s="55">
        <f t="shared" si="6"/>
        <v>-15566.15820046575</v>
      </c>
      <c r="AA21" s="55">
        <f t="shared" si="6"/>
        <v>-16795.06069447122</v>
      </c>
      <c r="AB21" s="55">
        <f t="shared" si="6"/>
        <v>-16464.008462806407</v>
      </c>
      <c r="AC21" s="55">
        <f>-AC15</f>
        <v>-15968.913549602357</v>
      </c>
      <c r="AD21" s="55">
        <f>-AD15</f>
        <v>-16204.153094153657</v>
      </c>
      <c r="AE21" s="55">
        <f>-AE15</f>
        <v>-16571.877742343495</v>
      </c>
    </row>
    <row r="22" spans="2:31" s="65" customFormat="1" ht="15.75" thickBot="1">
      <c r="B22" s="423"/>
      <c r="C22" s="423"/>
      <c r="D22" s="64" t="s">
        <v>399</v>
      </c>
      <c r="E22" s="72" t="s">
        <v>127</v>
      </c>
      <c r="F22" s="71" t="s">
        <v>126</v>
      </c>
      <c r="G22" s="71" t="s">
        <v>126</v>
      </c>
      <c r="H22" s="71" t="s">
        <v>126</v>
      </c>
      <c r="I22" s="71" t="s">
        <v>126</v>
      </c>
      <c r="J22" s="71" t="s">
        <v>126</v>
      </c>
      <c r="K22" s="71" t="s">
        <v>126</v>
      </c>
      <c r="L22" s="71" t="s">
        <v>126</v>
      </c>
      <c r="M22" s="71" t="s">
        <v>126</v>
      </c>
      <c r="N22" s="71" t="s">
        <v>126</v>
      </c>
      <c r="O22" s="71" t="s">
        <v>126</v>
      </c>
      <c r="P22" s="71" t="s">
        <v>126</v>
      </c>
      <c r="Q22" s="71" t="s">
        <v>126</v>
      </c>
      <c r="R22" s="71" t="s">
        <v>126</v>
      </c>
      <c r="S22" s="71" t="s">
        <v>126</v>
      </c>
      <c r="T22" s="71" t="s">
        <v>126</v>
      </c>
      <c r="U22" s="71" t="s">
        <v>126</v>
      </c>
      <c r="V22" s="71" t="s">
        <v>126</v>
      </c>
      <c r="W22" s="71" t="s">
        <v>126</v>
      </c>
      <c r="X22" s="71" t="s">
        <v>126</v>
      </c>
      <c r="Y22" s="71" t="s">
        <v>126</v>
      </c>
      <c r="Z22" s="71" t="s">
        <v>126</v>
      </c>
      <c r="AA22" s="71" t="s">
        <v>126</v>
      </c>
      <c r="AB22" s="71" t="s">
        <v>126</v>
      </c>
      <c r="AC22" s="71" t="s">
        <v>126</v>
      </c>
      <c r="AD22" s="71" t="s">
        <v>126</v>
      </c>
      <c r="AE22" s="71" t="s">
        <v>126</v>
      </c>
    </row>
    <row r="23" spans="2:31" s="70" customFormat="1" ht="15" thickTop="1">
      <c r="B23" s="73"/>
      <c r="C23" s="73"/>
      <c r="D23" s="424" t="s">
        <v>401</v>
      </c>
      <c r="E23" s="60">
        <v>-9912.985250444046</v>
      </c>
      <c r="F23" s="514">
        <v>1805.3019165911678</v>
      </c>
      <c r="G23" s="514">
        <v>5503.9812555788558</v>
      </c>
      <c r="H23" s="514">
        <v>4261.6235178008665</v>
      </c>
      <c r="I23" s="514">
        <v>5482.1550247698997</v>
      </c>
      <c r="J23" s="514">
        <v>5401.7188464295459</v>
      </c>
      <c r="K23" s="514">
        <v>3931.1778245932387</v>
      </c>
      <c r="L23" s="514">
        <v>12391.164845698533</v>
      </c>
      <c r="M23" s="514">
        <v>10530.013788051676</v>
      </c>
      <c r="N23" s="514">
        <v>12775.762325317099</v>
      </c>
      <c r="O23" s="514">
        <v>13080.529874310929</v>
      </c>
      <c r="P23" s="514">
        <v>14623.105706118075</v>
      </c>
      <c r="Q23" s="514">
        <v>17152.804173282075</v>
      </c>
      <c r="R23" s="514">
        <v>17410.047462432085</v>
      </c>
      <c r="S23" s="514">
        <v>32592.509530893247</v>
      </c>
      <c r="T23" s="514">
        <v>11882.514792236914</v>
      </c>
      <c r="U23" s="514">
        <v>22878.000105229221</v>
      </c>
      <c r="V23" s="514">
        <v>19791.661017426417</v>
      </c>
      <c r="W23" s="514">
        <v>13835.30612966984</v>
      </c>
      <c r="X23" s="514">
        <v>293.48185472806352</v>
      </c>
      <c r="Y23" s="514">
        <v>8993.4067608623718</v>
      </c>
      <c r="Z23" s="514">
        <v>-6382.1545611151096</v>
      </c>
      <c r="AA23" s="514">
        <v>-5001.1363127947907</v>
      </c>
      <c r="AB23" s="514">
        <v>-1655.7425436877845</v>
      </c>
      <c r="AC23" s="514">
        <v>-2080.2369552535492</v>
      </c>
      <c r="AD23" s="514">
        <v>69.347795225306726</v>
      </c>
      <c r="AE23" s="514">
        <v>1315.1364081600832</v>
      </c>
    </row>
    <row r="24" spans="2:31" s="65" customFormat="1" ht="15">
      <c r="B24" s="423"/>
      <c r="C24" s="423"/>
      <c r="D24" s="57" t="s">
        <v>395</v>
      </c>
      <c r="E24" s="56">
        <v>1380.8658766119897</v>
      </c>
      <c r="F24" s="55">
        <v>8960.1864411904317</v>
      </c>
      <c r="G24" s="55">
        <v>8733.0479889409035</v>
      </c>
      <c r="H24" s="55">
        <v>8785.3904064430262</v>
      </c>
      <c r="I24" s="55">
        <v>8941.2957475883049</v>
      </c>
      <c r="J24" s="55">
        <v>7225.468625356647</v>
      </c>
      <c r="K24" s="55">
        <v>3845.506859670516</v>
      </c>
      <c r="L24" s="55">
        <v>4401.1419865441394</v>
      </c>
      <c r="M24" s="55">
        <v>1185.0583057276974</v>
      </c>
      <c r="N24" s="55">
        <v>435.3643186331002</v>
      </c>
      <c r="O24" s="55">
        <v>837.33412162404977</v>
      </c>
      <c r="P24" s="55">
        <v>4015.0784352531573</v>
      </c>
      <c r="Q24" s="55">
        <v>1161.1755845765144</v>
      </c>
      <c r="R24" s="55">
        <v>1033.3397439676078</v>
      </c>
      <c r="S24" s="55">
        <v>809.82218211904262</v>
      </c>
      <c r="T24" s="55">
        <v>480.72984147172923</v>
      </c>
      <c r="U24" s="55">
        <v>694.38300289342897</v>
      </c>
      <c r="V24" s="55">
        <v>618.52020653918396</v>
      </c>
      <c r="W24" s="55">
        <v>529.27498260634195</v>
      </c>
      <c r="X24" s="55">
        <v>397.60025506768818</v>
      </c>
      <c r="Y24" s="55">
        <v>-488.79951964521939</v>
      </c>
      <c r="Z24" s="55">
        <v>-1010.3492702914576</v>
      </c>
      <c r="AA24" s="55">
        <v>-1793.6491409474488</v>
      </c>
      <c r="AB24" s="55">
        <v>-2372.0231759590129</v>
      </c>
      <c r="AC24" s="55">
        <v>-2330.6449272617629</v>
      </c>
      <c r="AD24" s="55">
        <v>-132.7399156810973</v>
      </c>
      <c r="AE24" s="55">
        <v>-1009.8054317894806</v>
      </c>
    </row>
    <row r="25" spans="2:31" s="65" customFormat="1" ht="15">
      <c r="B25" s="423"/>
      <c r="C25" s="423"/>
      <c r="D25" s="57" t="s">
        <v>396</v>
      </c>
      <c r="E25" s="56">
        <v>-12236.670190475756</v>
      </c>
      <c r="F25" s="55">
        <v>-5818.5115299646977</v>
      </c>
      <c r="G25" s="55">
        <v>-3461.9123399388823</v>
      </c>
      <c r="H25" s="55">
        <v>-4981.9216306140324</v>
      </c>
      <c r="I25" s="55">
        <v>-4112.3642036026304</v>
      </c>
      <c r="J25" s="55">
        <v>-1897.0377858163479</v>
      </c>
      <c r="K25" s="55">
        <v>-301.88219465245913</v>
      </c>
      <c r="L25" s="55">
        <v>7405.4842405311156</v>
      </c>
      <c r="M25" s="55">
        <v>9246.6463936349537</v>
      </c>
      <c r="N25" s="55">
        <v>13256.893915142469</v>
      </c>
      <c r="O25" s="55">
        <v>12948.957483672295</v>
      </c>
      <c r="P25" s="55">
        <v>10516.260898611214</v>
      </c>
      <c r="Q25" s="55">
        <v>17310.749931339589</v>
      </c>
      <c r="R25" s="55">
        <v>15205.963647893652</v>
      </c>
      <c r="S25" s="55">
        <v>30229.965629142345</v>
      </c>
      <c r="T25" s="55">
        <v>10627.770466012304</v>
      </c>
      <c r="U25" s="55">
        <v>23802.655678135423</v>
      </c>
      <c r="V25" s="55">
        <v>21945.813119280236</v>
      </c>
      <c r="W25" s="55">
        <v>13071.300655111318</v>
      </c>
      <c r="X25" s="55">
        <v>2214.3771736294598</v>
      </c>
      <c r="Y25" s="55">
        <v>10870.614537101517</v>
      </c>
      <c r="Z25" s="55">
        <v>-3513.2075185089393</v>
      </c>
      <c r="AA25" s="55">
        <v>-1982.3297078315366</v>
      </c>
      <c r="AB25" s="55">
        <v>-543.49431218309041</v>
      </c>
      <c r="AC25" s="55">
        <v>-2173.9321254204292</v>
      </c>
      <c r="AD25" s="55">
        <v>-158.07109563069781</v>
      </c>
      <c r="AE25" s="55">
        <v>2122.8229717384679</v>
      </c>
    </row>
    <row r="26" spans="2:31" s="65" customFormat="1" ht="15">
      <c r="B26" s="423"/>
      <c r="C26" s="423"/>
      <c r="D26" s="54" t="s">
        <v>397</v>
      </c>
      <c r="E26" s="53">
        <v>942.81906341972046</v>
      </c>
      <c r="F26" s="52">
        <v>-1336.3729946345661</v>
      </c>
      <c r="G26" s="52">
        <v>232.84560657683446</v>
      </c>
      <c r="H26" s="52">
        <v>458.15474197187223</v>
      </c>
      <c r="I26" s="52">
        <v>653.22348078422601</v>
      </c>
      <c r="J26" s="52">
        <v>73.288006889247939</v>
      </c>
      <c r="K26" s="52">
        <v>387.55315957518206</v>
      </c>
      <c r="L26" s="52">
        <v>584.53861862327778</v>
      </c>
      <c r="M26" s="52">
        <v>98.30908868902479</v>
      </c>
      <c r="N26" s="52">
        <v>-916.49590845847035</v>
      </c>
      <c r="O26" s="52">
        <v>-705.76173098541619</v>
      </c>
      <c r="P26" s="52">
        <v>91.766372253705384</v>
      </c>
      <c r="Q26" s="52">
        <v>-1319.1213426340248</v>
      </c>
      <c r="R26" s="52">
        <v>1170.7440705708266</v>
      </c>
      <c r="S26" s="52">
        <v>1552.7217196318588</v>
      </c>
      <c r="T26" s="52">
        <v>774.01448475288123</v>
      </c>
      <c r="U26" s="52">
        <v>-1619.0385757996321</v>
      </c>
      <c r="V26" s="52">
        <v>-2772.6723083930005</v>
      </c>
      <c r="W26" s="52">
        <v>234.73049195218033</v>
      </c>
      <c r="X26" s="52">
        <v>-2318.495573969084</v>
      </c>
      <c r="Y26" s="52">
        <v>-1388.408256593925</v>
      </c>
      <c r="Z26" s="52">
        <v>-1858.5977723147123</v>
      </c>
      <c r="AA26" s="52">
        <v>-1225.1574640158044</v>
      </c>
      <c r="AB26" s="52">
        <v>1259.7749444543188</v>
      </c>
      <c r="AC26" s="52">
        <v>2424.3400974286428</v>
      </c>
      <c r="AD26" s="52">
        <v>360.15880653710184</v>
      </c>
      <c r="AE26" s="52">
        <v>202.11886821109596</v>
      </c>
    </row>
    <row r="27" spans="2:31" s="70" customFormat="1" ht="14.25">
      <c r="B27" s="73"/>
      <c r="C27" s="73"/>
      <c r="D27" s="73" t="s">
        <v>402</v>
      </c>
      <c r="E27" s="60">
        <v>260.0885019872145</v>
      </c>
      <c r="F27" s="59">
        <v>313.70402762122524</v>
      </c>
      <c r="G27" s="59">
        <v>319.10353266597605</v>
      </c>
      <c r="H27" s="59">
        <v>315.80599012800428</v>
      </c>
      <c r="I27" s="59">
        <v>361.66779447812934</v>
      </c>
      <c r="J27" s="59">
        <v>409.6484827469647</v>
      </c>
      <c r="K27" s="59">
        <v>442.12850155094367</v>
      </c>
      <c r="L27" s="59">
        <v>446.73096334812362</v>
      </c>
      <c r="M27" s="59">
        <v>448.70682725139932</v>
      </c>
      <c r="N27" s="59">
        <v>446.93014356127878</v>
      </c>
      <c r="O27" s="59">
        <v>508.19416422499791</v>
      </c>
      <c r="P27" s="59">
        <v>575.79908688499813</v>
      </c>
      <c r="Q27" s="59">
        <v>637.36156670999856</v>
      </c>
      <c r="R27" s="59">
        <v>641.81220179999423</v>
      </c>
      <c r="S27" s="59">
        <v>670.03714030156527</v>
      </c>
      <c r="T27" s="59">
        <v>677.33432579999771</v>
      </c>
      <c r="U27" s="59">
        <v>672.94790464000039</v>
      </c>
      <c r="V27" s="59">
        <v>672.9201265600027</v>
      </c>
      <c r="W27" s="59">
        <v>606.97760309999671</v>
      </c>
      <c r="X27" s="59">
        <v>551.42062079500101</v>
      </c>
      <c r="Y27" s="59">
        <v>711.31220440500101</v>
      </c>
      <c r="Z27" s="59">
        <v>698.7008526300026</v>
      </c>
      <c r="AA27" s="59">
        <v>732.92545226999891</v>
      </c>
      <c r="AB27" s="59">
        <v>-198.10281732808409</v>
      </c>
      <c r="AC27" s="59">
        <v>-232.1273336853651</v>
      </c>
      <c r="AD27" s="59">
        <v>-10.795507038075204</v>
      </c>
      <c r="AE27" s="59">
        <v>-112.75666193208295</v>
      </c>
    </row>
    <row r="28" spans="2:31" s="65" customFormat="1" ht="15">
      <c r="B28" s="423"/>
      <c r="C28" s="423"/>
      <c r="D28" s="57" t="s">
        <v>395</v>
      </c>
      <c r="E28" s="56">
        <v>0</v>
      </c>
      <c r="F28" s="55">
        <v>0</v>
      </c>
      <c r="G28" s="55">
        <v>0</v>
      </c>
      <c r="H28" s="55">
        <v>0</v>
      </c>
      <c r="I28" s="55">
        <v>0</v>
      </c>
      <c r="J28" s="55">
        <v>0</v>
      </c>
      <c r="K28" s="55">
        <v>0</v>
      </c>
      <c r="L28" s="55">
        <v>0</v>
      </c>
      <c r="M28" s="55">
        <v>0</v>
      </c>
      <c r="N28" s="55">
        <v>0</v>
      </c>
      <c r="O28" s="55">
        <v>0</v>
      </c>
      <c r="P28" s="55">
        <v>0</v>
      </c>
      <c r="Q28" s="55">
        <v>0</v>
      </c>
      <c r="R28" s="55">
        <v>0</v>
      </c>
      <c r="S28" s="55">
        <v>0</v>
      </c>
      <c r="T28" s="55">
        <v>0</v>
      </c>
      <c r="U28" s="55">
        <v>0</v>
      </c>
      <c r="V28" s="55">
        <v>0</v>
      </c>
      <c r="W28" s="55">
        <v>0</v>
      </c>
      <c r="X28" s="55">
        <v>0</v>
      </c>
      <c r="Y28" s="55">
        <v>0</v>
      </c>
      <c r="Z28" s="55">
        <v>0</v>
      </c>
      <c r="AA28" s="55">
        <v>0</v>
      </c>
      <c r="AB28" s="55">
        <v>0</v>
      </c>
      <c r="AC28" s="55">
        <v>0</v>
      </c>
      <c r="AD28" s="55">
        <v>0</v>
      </c>
      <c r="AE28" s="55">
        <v>0</v>
      </c>
    </row>
    <row r="29" spans="2:31" s="65" customFormat="1" ht="15">
      <c r="B29" s="423"/>
      <c r="C29" s="423"/>
      <c r="D29" s="57" t="s">
        <v>396</v>
      </c>
      <c r="E29" s="56">
        <v>260.0885019872145</v>
      </c>
      <c r="F29" s="55">
        <v>313.70402762122524</v>
      </c>
      <c r="G29" s="55">
        <v>319.10353266597605</v>
      </c>
      <c r="H29" s="55">
        <v>315.80599012800428</v>
      </c>
      <c r="I29" s="55">
        <v>361.66779447812934</v>
      </c>
      <c r="J29" s="55">
        <v>409.6484827469647</v>
      </c>
      <c r="K29" s="55">
        <v>442.12850155094367</v>
      </c>
      <c r="L29" s="55">
        <v>446.73096334812362</v>
      </c>
      <c r="M29" s="55">
        <v>448.70682725139932</v>
      </c>
      <c r="N29" s="55">
        <v>446.93014356127878</v>
      </c>
      <c r="O29" s="55">
        <v>508.19416422499791</v>
      </c>
      <c r="P29" s="55">
        <v>575.79908688499813</v>
      </c>
      <c r="Q29" s="55">
        <v>637.36156670999856</v>
      </c>
      <c r="R29" s="55">
        <v>641.81220179999423</v>
      </c>
      <c r="S29" s="55">
        <v>670.03714030156527</v>
      </c>
      <c r="T29" s="55">
        <v>677.33432579999771</v>
      </c>
      <c r="U29" s="55">
        <v>672.94790464000039</v>
      </c>
      <c r="V29" s="55">
        <v>672.9201265600027</v>
      </c>
      <c r="W29" s="55">
        <v>606.97760309999671</v>
      </c>
      <c r="X29" s="55">
        <v>551.42062079500101</v>
      </c>
      <c r="Y29" s="55">
        <v>711.31220440500101</v>
      </c>
      <c r="Z29" s="55">
        <v>698.7008526300026</v>
      </c>
      <c r="AA29" s="55">
        <v>732.92545226999891</v>
      </c>
      <c r="AB29" s="55">
        <v>-198.10281732808409</v>
      </c>
      <c r="AC29" s="55">
        <v>-232.1273336853651</v>
      </c>
      <c r="AD29" s="55">
        <v>-10.795507038075204</v>
      </c>
      <c r="AE29" s="55">
        <v>-112.75666193208295</v>
      </c>
    </row>
    <row r="30" spans="2:31" s="65" customFormat="1" ht="15">
      <c r="B30" s="423"/>
      <c r="C30" s="423"/>
      <c r="D30" s="54" t="s">
        <v>397</v>
      </c>
      <c r="E30" s="53">
        <v>0</v>
      </c>
      <c r="F30" s="52">
        <v>0</v>
      </c>
      <c r="G30" s="52">
        <v>0</v>
      </c>
      <c r="H30" s="52">
        <v>0</v>
      </c>
      <c r="I30" s="52">
        <v>0</v>
      </c>
      <c r="J30" s="52">
        <v>0</v>
      </c>
      <c r="K30" s="52">
        <v>0</v>
      </c>
      <c r="L30" s="52">
        <v>0</v>
      </c>
      <c r="M30" s="52">
        <v>0</v>
      </c>
      <c r="N30" s="52">
        <v>0</v>
      </c>
      <c r="O30" s="52">
        <v>0</v>
      </c>
      <c r="P30" s="52">
        <v>0</v>
      </c>
      <c r="Q30" s="52">
        <v>0</v>
      </c>
      <c r="R30" s="52">
        <v>0</v>
      </c>
      <c r="S30" s="52">
        <v>0</v>
      </c>
      <c r="T30" s="52">
        <v>0</v>
      </c>
      <c r="U30" s="52">
        <v>0</v>
      </c>
      <c r="V30" s="52">
        <v>0</v>
      </c>
      <c r="W30" s="52">
        <v>0</v>
      </c>
      <c r="X30" s="52">
        <v>0</v>
      </c>
      <c r="Y30" s="52">
        <v>0</v>
      </c>
      <c r="Z30" s="52">
        <v>0</v>
      </c>
      <c r="AA30" s="52">
        <v>0</v>
      </c>
      <c r="AB30" s="52">
        <v>0</v>
      </c>
      <c r="AC30" s="52">
        <v>0</v>
      </c>
      <c r="AD30" s="52">
        <v>0</v>
      </c>
      <c r="AE30" s="52">
        <v>0</v>
      </c>
    </row>
    <row r="31" spans="2:31" s="70" customFormat="1" ht="14.25">
      <c r="B31" s="73"/>
      <c r="C31" s="73"/>
      <c r="D31" s="424" t="s">
        <v>403</v>
      </c>
      <c r="E31" s="60">
        <v>-1824.0340112064303</v>
      </c>
      <c r="F31" s="59">
        <v>-1873.1523984684056</v>
      </c>
      <c r="G31" s="59">
        <v>-1438.6479511798318</v>
      </c>
      <c r="H31" s="59">
        <v>-994.26171788523709</v>
      </c>
      <c r="I31" s="59">
        <v>-878.29509166297294</v>
      </c>
      <c r="J31" s="59">
        <v>-492.52010180643964</v>
      </c>
      <c r="K31" s="59">
        <v>-626.37645080443644</v>
      </c>
      <c r="L31" s="59">
        <v>-148.30346431338575</v>
      </c>
      <c r="M31" s="59">
        <v>-53.2122523476569</v>
      </c>
      <c r="N31" s="59">
        <v>59.933510915671128</v>
      </c>
      <c r="O31" s="59">
        <v>167.75020475300218</v>
      </c>
      <c r="P31" s="59">
        <v>110.60570837475896</v>
      </c>
      <c r="Q31" s="59">
        <v>111.45630357908935</v>
      </c>
      <c r="R31" s="59">
        <v>179.76776569255418</v>
      </c>
      <c r="S31" s="59">
        <v>357.45600665917846</v>
      </c>
      <c r="T31" s="59">
        <v>374.31892792849408</v>
      </c>
      <c r="U31" s="59">
        <v>208.58089981224168</v>
      </c>
      <c r="V31" s="59">
        <v>167.27094678929512</v>
      </c>
      <c r="W31" s="59">
        <v>234.05391210945785</v>
      </c>
      <c r="X31" s="59">
        <v>-33.805031530049945</v>
      </c>
      <c r="Y31" s="59">
        <v>67.921427569981773</v>
      </c>
      <c r="Z31" s="59">
        <v>45.491023961231733</v>
      </c>
      <c r="AA31" s="59">
        <v>-70.920264286819375</v>
      </c>
      <c r="AB31" s="59">
        <v>-1421.6870845987819</v>
      </c>
      <c r="AC31" s="59">
        <v>-1331.9971184215822</v>
      </c>
      <c r="AD31" s="59">
        <v>-1403.2169306396947</v>
      </c>
      <c r="AE31" s="59">
        <v>-1518.3605747213885</v>
      </c>
    </row>
    <row r="32" spans="2:31" s="65" customFormat="1" ht="15">
      <c r="B32" s="423"/>
      <c r="C32" s="423"/>
      <c r="D32" s="57" t="s">
        <v>395</v>
      </c>
      <c r="E32" s="56">
        <v>-1824.0340112064303</v>
      </c>
      <c r="F32" s="55">
        <v>-1873.1523984684056</v>
      </c>
      <c r="G32" s="55">
        <v>-1438.6479511798318</v>
      </c>
      <c r="H32" s="55">
        <v>-994.26171788523709</v>
      </c>
      <c r="I32" s="55">
        <v>-878.29509166297294</v>
      </c>
      <c r="J32" s="55">
        <v>-492.52010180643964</v>
      </c>
      <c r="K32" s="55">
        <v>-626.37645080443644</v>
      </c>
      <c r="L32" s="55">
        <v>-148.30346431338575</v>
      </c>
      <c r="M32" s="55">
        <v>-53.2122523476569</v>
      </c>
      <c r="N32" s="55">
        <v>59.933510915671128</v>
      </c>
      <c r="O32" s="55">
        <v>167.75020475300218</v>
      </c>
      <c r="P32" s="55">
        <v>110.60570837475896</v>
      </c>
      <c r="Q32" s="55">
        <v>111.45630357908935</v>
      </c>
      <c r="R32" s="55">
        <v>179.76776569255418</v>
      </c>
      <c r="S32" s="55">
        <v>357.45600665917846</v>
      </c>
      <c r="T32" s="55">
        <v>374.31892792849408</v>
      </c>
      <c r="U32" s="55">
        <v>208.58089981224168</v>
      </c>
      <c r="V32" s="55">
        <v>167.27094678929512</v>
      </c>
      <c r="W32" s="55">
        <v>234.05391210945785</v>
      </c>
      <c r="X32" s="55">
        <v>-33.805031530049945</v>
      </c>
      <c r="Y32" s="55">
        <v>67.921427569981773</v>
      </c>
      <c r="Z32" s="55">
        <v>45.491023961231733</v>
      </c>
      <c r="AA32" s="55">
        <v>-70.920264286819375</v>
      </c>
      <c r="AB32" s="55">
        <v>-1421.6870845987819</v>
      </c>
      <c r="AC32" s="55">
        <v>-1331.9971184215822</v>
      </c>
      <c r="AD32" s="55">
        <v>-1403.2169306396947</v>
      </c>
      <c r="AE32" s="55">
        <v>-1518.3605747213885</v>
      </c>
    </row>
    <row r="33" spans="2:31" s="65" customFormat="1" ht="15">
      <c r="B33" s="423"/>
      <c r="C33" s="423"/>
      <c r="D33" s="57" t="s">
        <v>396</v>
      </c>
      <c r="E33" s="56">
        <v>0</v>
      </c>
      <c r="F33" s="55">
        <v>0</v>
      </c>
      <c r="G33" s="55">
        <v>0</v>
      </c>
      <c r="H33" s="55">
        <v>0</v>
      </c>
      <c r="I33" s="55">
        <v>0</v>
      </c>
      <c r="J33" s="55">
        <v>0</v>
      </c>
      <c r="K33" s="55">
        <v>0</v>
      </c>
      <c r="L33" s="55">
        <v>0</v>
      </c>
      <c r="M33" s="55">
        <v>0</v>
      </c>
      <c r="N33" s="55">
        <v>0</v>
      </c>
      <c r="O33" s="55">
        <v>0</v>
      </c>
      <c r="P33" s="55">
        <v>0</v>
      </c>
      <c r="Q33" s="55">
        <v>0</v>
      </c>
      <c r="R33" s="55">
        <v>0</v>
      </c>
      <c r="S33" s="55">
        <v>0</v>
      </c>
      <c r="T33" s="55">
        <v>0</v>
      </c>
      <c r="U33" s="55">
        <v>0</v>
      </c>
      <c r="V33" s="55">
        <v>0</v>
      </c>
      <c r="W33" s="55">
        <v>0</v>
      </c>
      <c r="X33" s="55">
        <v>0</v>
      </c>
      <c r="Y33" s="55">
        <v>0</v>
      </c>
      <c r="Z33" s="55">
        <v>0</v>
      </c>
      <c r="AA33" s="55">
        <v>0</v>
      </c>
      <c r="AB33" s="55">
        <v>0</v>
      </c>
      <c r="AC33" s="55">
        <v>0</v>
      </c>
      <c r="AD33" s="55">
        <v>0</v>
      </c>
      <c r="AE33" s="55">
        <v>0</v>
      </c>
    </row>
    <row r="34" spans="2:31" s="65" customFormat="1" ht="15" customHeight="1">
      <c r="B34" s="423"/>
      <c r="C34" s="423"/>
      <c r="D34" s="54" t="s">
        <v>397</v>
      </c>
      <c r="E34" s="53">
        <v>0</v>
      </c>
      <c r="F34" s="52">
        <v>0</v>
      </c>
      <c r="G34" s="52">
        <v>0</v>
      </c>
      <c r="H34" s="52">
        <v>0</v>
      </c>
      <c r="I34" s="52">
        <v>0</v>
      </c>
      <c r="J34" s="52">
        <v>0</v>
      </c>
      <c r="K34" s="52">
        <v>0</v>
      </c>
      <c r="L34" s="52">
        <v>0</v>
      </c>
      <c r="M34" s="52">
        <v>0</v>
      </c>
      <c r="N34" s="52">
        <v>0</v>
      </c>
      <c r="O34" s="52">
        <v>0</v>
      </c>
      <c r="P34" s="52">
        <v>0</v>
      </c>
      <c r="Q34" s="52">
        <v>0</v>
      </c>
      <c r="R34" s="52">
        <v>0</v>
      </c>
      <c r="S34" s="52">
        <v>0</v>
      </c>
      <c r="T34" s="52">
        <v>0</v>
      </c>
      <c r="U34" s="52">
        <v>0</v>
      </c>
      <c r="V34" s="52">
        <v>0</v>
      </c>
      <c r="W34" s="52">
        <v>0</v>
      </c>
      <c r="X34" s="52">
        <v>0</v>
      </c>
      <c r="Y34" s="52">
        <v>0</v>
      </c>
      <c r="Z34" s="52">
        <v>0</v>
      </c>
      <c r="AA34" s="52">
        <v>0</v>
      </c>
      <c r="AB34" s="52">
        <v>0</v>
      </c>
      <c r="AC34" s="52">
        <v>0</v>
      </c>
      <c r="AD34" s="52">
        <v>0</v>
      </c>
      <c r="AE34" s="52">
        <v>0</v>
      </c>
    </row>
    <row r="35" spans="2:31" s="70" customFormat="1" ht="14.25">
      <c r="B35" s="527"/>
      <c r="C35" s="73"/>
      <c r="D35" s="73" t="s">
        <v>404</v>
      </c>
      <c r="E35" s="60">
        <v>-41.388134731943943</v>
      </c>
      <c r="F35" s="59">
        <v>-36.74708515277797</v>
      </c>
      <c r="G35" s="59">
        <v>-49.226725505957887</v>
      </c>
      <c r="H35" s="59">
        <v>-41.017773734937961</v>
      </c>
      <c r="I35" s="59">
        <v>-30.027790232439983</v>
      </c>
      <c r="J35" s="59">
        <v>-23.523985184699995</v>
      </c>
      <c r="K35" s="59">
        <v>-33.946498986400002</v>
      </c>
      <c r="L35" s="59">
        <v>-27.75517380836202</v>
      </c>
      <c r="M35" s="59">
        <v>-17.844986201041998</v>
      </c>
      <c r="N35" s="59">
        <v>0</v>
      </c>
      <c r="O35" s="59">
        <v>0</v>
      </c>
      <c r="P35" s="59">
        <v>0</v>
      </c>
      <c r="Q35" s="59">
        <v>0</v>
      </c>
      <c r="R35" s="59">
        <v>0</v>
      </c>
      <c r="S35" s="59">
        <v>0</v>
      </c>
      <c r="T35" s="59">
        <v>0</v>
      </c>
      <c r="U35" s="59">
        <v>0</v>
      </c>
      <c r="V35" s="59">
        <v>0</v>
      </c>
      <c r="W35" s="59">
        <v>0</v>
      </c>
      <c r="X35" s="59">
        <v>0</v>
      </c>
      <c r="Y35" s="59">
        <v>0</v>
      </c>
      <c r="Z35" s="59">
        <v>0</v>
      </c>
      <c r="AA35" s="59">
        <v>0</v>
      </c>
      <c r="AB35" s="59">
        <v>0</v>
      </c>
      <c r="AC35" s="59">
        <v>0</v>
      </c>
      <c r="AD35" s="59">
        <v>0</v>
      </c>
      <c r="AE35" s="59">
        <v>0</v>
      </c>
    </row>
    <row r="36" spans="2:31" s="65" customFormat="1" ht="15">
      <c r="B36" s="423"/>
      <c r="C36" s="423"/>
      <c r="D36" s="57" t="s">
        <v>395</v>
      </c>
      <c r="E36" s="56">
        <v>0</v>
      </c>
      <c r="F36" s="55">
        <v>0</v>
      </c>
      <c r="G36" s="55">
        <v>0</v>
      </c>
      <c r="H36" s="55">
        <v>0</v>
      </c>
      <c r="I36" s="55">
        <v>0</v>
      </c>
      <c r="J36" s="55">
        <v>0</v>
      </c>
      <c r="K36" s="55">
        <v>0</v>
      </c>
      <c r="L36" s="55">
        <v>0</v>
      </c>
      <c r="M36" s="55">
        <v>0</v>
      </c>
      <c r="N36" s="55">
        <v>0</v>
      </c>
      <c r="O36" s="55">
        <v>0</v>
      </c>
      <c r="P36" s="55">
        <v>0</v>
      </c>
      <c r="Q36" s="55">
        <v>0</v>
      </c>
      <c r="R36" s="55">
        <v>0</v>
      </c>
      <c r="S36" s="55">
        <v>0</v>
      </c>
      <c r="T36" s="55">
        <v>0</v>
      </c>
      <c r="U36" s="55">
        <v>0</v>
      </c>
      <c r="V36" s="55">
        <v>0</v>
      </c>
      <c r="W36" s="55">
        <v>0</v>
      </c>
      <c r="X36" s="55">
        <v>0</v>
      </c>
      <c r="Y36" s="55">
        <v>0</v>
      </c>
      <c r="Z36" s="55">
        <v>0</v>
      </c>
      <c r="AA36" s="55">
        <v>0</v>
      </c>
      <c r="AB36" s="55">
        <v>0</v>
      </c>
      <c r="AC36" s="55">
        <v>0</v>
      </c>
      <c r="AD36" s="55">
        <v>0</v>
      </c>
      <c r="AE36" s="55">
        <v>0</v>
      </c>
    </row>
    <row r="37" spans="2:31" s="65" customFormat="1" ht="15">
      <c r="B37" s="423"/>
      <c r="C37" s="423"/>
      <c r="D37" s="57" t="s">
        <v>396</v>
      </c>
      <c r="E37" s="56">
        <v>-41.388134731943943</v>
      </c>
      <c r="F37" s="55">
        <v>-36.74708515277797</v>
      </c>
      <c r="G37" s="55">
        <v>-49.226725505957887</v>
      </c>
      <c r="H37" s="55">
        <v>-41.017773734937961</v>
      </c>
      <c r="I37" s="55">
        <v>-30.027790232439983</v>
      </c>
      <c r="J37" s="55">
        <v>-23.523985184699995</v>
      </c>
      <c r="K37" s="55">
        <v>-33.946498986400002</v>
      </c>
      <c r="L37" s="55">
        <v>-27.75517380836202</v>
      </c>
      <c r="M37" s="55">
        <v>-17.844986201041998</v>
      </c>
      <c r="N37" s="55">
        <v>0</v>
      </c>
      <c r="O37" s="55">
        <v>0</v>
      </c>
      <c r="P37" s="55">
        <v>0</v>
      </c>
      <c r="Q37" s="55">
        <v>0</v>
      </c>
      <c r="R37" s="55">
        <v>0</v>
      </c>
      <c r="S37" s="55">
        <v>0</v>
      </c>
      <c r="T37" s="55">
        <v>0</v>
      </c>
      <c r="U37" s="55">
        <v>0</v>
      </c>
      <c r="V37" s="55">
        <v>0</v>
      </c>
      <c r="W37" s="55">
        <v>0</v>
      </c>
      <c r="X37" s="55">
        <v>0</v>
      </c>
      <c r="Y37" s="55">
        <v>0</v>
      </c>
      <c r="Z37" s="55">
        <v>0</v>
      </c>
      <c r="AA37" s="55">
        <v>0</v>
      </c>
      <c r="AB37" s="55">
        <v>0</v>
      </c>
      <c r="AC37" s="55">
        <v>0</v>
      </c>
      <c r="AD37" s="55">
        <v>0</v>
      </c>
      <c r="AE37" s="55">
        <v>0</v>
      </c>
    </row>
    <row r="38" spans="2:31" s="65" customFormat="1" ht="15">
      <c r="B38" s="423"/>
      <c r="C38" s="423"/>
      <c r="D38" s="54" t="s">
        <v>397</v>
      </c>
      <c r="E38" s="69">
        <v>0</v>
      </c>
      <c r="F38" s="513">
        <v>0</v>
      </c>
      <c r="G38" s="513">
        <v>0</v>
      </c>
      <c r="H38" s="513">
        <v>0</v>
      </c>
      <c r="I38" s="513">
        <v>0</v>
      </c>
      <c r="J38" s="513">
        <v>0</v>
      </c>
      <c r="K38" s="513">
        <v>0</v>
      </c>
      <c r="L38" s="513">
        <v>0</v>
      </c>
      <c r="M38" s="513">
        <v>0</v>
      </c>
      <c r="N38" s="513">
        <v>0</v>
      </c>
      <c r="O38" s="513">
        <v>0</v>
      </c>
      <c r="P38" s="513">
        <v>0</v>
      </c>
      <c r="Q38" s="513">
        <v>0</v>
      </c>
      <c r="R38" s="513">
        <v>0</v>
      </c>
      <c r="S38" s="513">
        <v>0</v>
      </c>
      <c r="T38" s="513">
        <v>0</v>
      </c>
      <c r="U38" s="513">
        <v>0</v>
      </c>
      <c r="V38" s="513">
        <v>0</v>
      </c>
      <c r="W38" s="513">
        <v>0</v>
      </c>
      <c r="X38" s="513">
        <v>0</v>
      </c>
      <c r="Y38" s="513">
        <v>0</v>
      </c>
      <c r="Z38" s="513">
        <v>0</v>
      </c>
      <c r="AA38" s="513">
        <v>0</v>
      </c>
      <c r="AB38" s="513">
        <v>0</v>
      </c>
      <c r="AC38" s="513">
        <v>0</v>
      </c>
      <c r="AD38" s="513">
        <v>0</v>
      </c>
      <c r="AE38" s="513">
        <v>0</v>
      </c>
    </row>
    <row r="39" spans="2:31" s="70" customFormat="1" ht="14.25">
      <c r="B39" s="527"/>
      <c r="C39" s="73"/>
      <c r="D39" s="73" t="s">
        <v>405</v>
      </c>
      <c r="E39" s="60">
        <v>1103.2147727885995</v>
      </c>
      <c r="F39" s="59">
        <v>1106.7789140210393</v>
      </c>
      <c r="G39" s="59">
        <v>535.34555008185032</v>
      </c>
      <c r="H39" s="59">
        <v>509.53191235469001</v>
      </c>
      <c r="I39" s="59">
        <v>-6.0676858322136136</v>
      </c>
      <c r="J39" s="59">
        <v>397.95612415593575</v>
      </c>
      <c r="K39" s="59">
        <v>841.45500753936415</v>
      </c>
      <c r="L39" s="59">
        <v>892.48014889987542</v>
      </c>
      <c r="M39" s="59">
        <v>-22.931877734601045</v>
      </c>
      <c r="N39" s="59">
        <v>242.72460831537003</v>
      </c>
      <c r="O39" s="59">
        <v>386.78432298069623</v>
      </c>
      <c r="P39" s="59">
        <v>489.07427957174571</v>
      </c>
      <c r="Q39" s="59">
        <v>486.51341727059349</v>
      </c>
      <c r="R39" s="59">
        <v>539.96604445639321</v>
      </c>
      <c r="S39" s="59">
        <v>884.10656904677217</v>
      </c>
      <c r="T39" s="59">
        <v>823.30471866640505</v>
      </c>
      <c r="U39" s="59">
        <v>916.79592439947692</v>
      </c>
      <c r="V39" s="59">
        <v>812.91403213777869</v>
      </c>
      <c r="W39" s="59">
        <v>1155.4519513981929</v>
      </c>
      <c r="X39" s="59">
        <v>1156.3377248297036</v>
      </c>
      <c r="Y39" s="59">
        <v>1485.1404798288199</v>
      </c>
      <c r="Z39" s="59">
        <v>1181.4449976909464</v>
      </c>
      <c r="AA39" s="59">
        <v>1409.7289693815026</v>
      </c>
      <c r="AB39" s="59">
        <v>1167.2757221678301</v>
      </c>
      <c r="AC39" s="59">
        <v>1328.5856552826781</v>
      </c>
      <c r="AD39" s="59">
        <v>1246.0025944913268</v>
      </c>
      <c r="AE39" s="59">
        <v>1118.192610407187</v>
      </c>
    </row>
    <row r="40" spans="2:31" s="65" customFormat="1" ht="15">
      <c r="B40" s="423"/>
      <c r="C40" s="423"/>
      <c r="D40" s="57" t="s">
        <v>395</v>
      </c>
      <c r="E40" s="56">
        <v>1103.2147727885995</v>
      </c>
      <c r="F40" s="55">
        <v>1106.7789140210393</v>
      </c>
      <c r="G40" s="55">
        <v>535.34555008185032</v>
      </c>
      <c r="H40" s="55">
        <v>509.53191235469001</v>
      </c>
      <c r="I40" s="55">
        <v>-6.0676858322136136</v>
      </c>
      <c r="J40" s="55">
        <v>397.95612415593575</v>
      </c>
      <c r="K40" s="55">
        <v>841.45500753936415</v>
      </c>
      <c r="L40" s="55">
        <v>892.48014889987542</v>
      </c>
      <c r="M40" s="55">
        <v>-22.931877734601045</v>
      </c>
      <c r="N40" s="55">
        <v>242.72460831537003</v>
      </c>
      <c r="O40" s="55">
        <v>386.78432298069623</v>
      </c>
      <c r="P40" s="55">
        <v>489.07427957174571</v>
      </c>
      <c r="Q40" s="55">
        <v>486.51341727059349</v>
      </c>
      <c r="R40" s="55">
        <v>539.96604445639321</v>
      </c>
      <c r="S40" s="55">
        <v>884.10656904677217</v>
      </c>
      <c r="T40" s="55">
        <v>823.30471866640505</v>
      </c>
      <c r="U40" s="55">
        <v>916.79592439947692</v>
      </c>
      <c r="V40" s="55">
        <v>812.91403213777869</v>
      </c>
      <c r="W40" s="55">
        <v>1155.4519513981929</v>
      </c>
      <c r="X40" s="55">
        <v>1156.3377248297036</v>
      </c>
      <c r="Y40" s="55">
        <v>1485.1404798288199</v>
      </c>
      <c r="Z40" s="55">
        <v>1181.4449976909464</v>
      </c>
      <c r="AA40" s="55">
        <v>1409.7289693815026</v>
      </c>
      <c r="AB40" s="55">
        <v>1167.2757221678301</v>
      </c>
      <c r="AC40" s="55">
        <v>1328.5856552826781</v>
      </c>
      <c r="AD40" s="55">
        <v>1246.0025944913268</v>
      </c>
      <c r="AE40" s="55">
        <v>1118.192610407187</v>
      </c>
    </row>
    <row r="41" spans="2:31" s="65" customFormat="1" ht="15">
      <c r="B41" s="423"/>
      <c r="C41" s="423"/>
      <c r="D41" s="57" t="s">
        <v>396</v>
      </c>
      <c r="E41" s="56">
        <v>0</v>
      </c>
      <c r="F41" s="55">
        <v>0</v>
      </c>
      <c r="G41" s="55">
        <v>0</v>
      </c>
      <c r="H41" s="55">
        <v>0</v>
      </c>
      <c r="I41" s="55">
        <v>0</v>
      </c>
      <c r="J41" s="55">
        <v>0</v>
      </c>
      <c r="K41" s="55">
        <v>0</v>
      </c>
      <c r="L41" s="55">
        <v>0</v>
      </c>
      <c r="M41" s="55">
        <v>0</v>
      </c>
      <c r="N41" s="55">
        <v>0</v>
      </c>
      <c r="O41" s="55">
        <v>0</v>
      </c>
      <c r="P41" s="55">
        <v>0</v>
      </c>
      <c r="Q41" s="55">
        <v>0</v>
      </c>
      <c r="R41" s="55">
        <v>0</v>
      </c>
      <c r="S41" s="55">
        <v>0</v>
      </c>
      <c r="T41" s="55">
        <v>0</v>
      </c>
      <c r="U41" s="55">
        <v>0</v>
      </c>
      <c r="V41" s="55">
        <v>0</v>
      </c>
      <c r="W41" s="55">
        <v>0</v>
      </c>
      <c r="X41" s="55">
        <v>0</v>
      </c>
      <c r="Y41" s="55">
        <v>0</v>
      </c>
      <c r="Z41" s="55">
        <v>0</v>
      </c>
      <c r="AA41" s="55">
        <v>0</v>
      </c>
      <c r="AB41" s="55">
        <v>0</v>
      </c>
      <c r="AC41" s="55">
        <v>0</v>
      </c>
      <c r="AD41" s="55">
        <v>0</v>
      </c>
      <c r="AE41" s="55">
        <v>0</v>
      </c>
    </row>
    <row r="42" spans="2:31" s="65" customFormat="1" ht="15">
      <c r="B42" s="423"/>
      <c r="C42" s="423"/>
      <c r="D42" s="54" t="s">
        <v>397</v>
      </c>
      <c r="E42" s="53">
        <v>0</v>
      </c>
      <c r="F42" s="52">
        <v>0</v>
      </c>
      <c r="G42" s="52">
        <v>0</v>
      </c>
      <c r="H42" s="52">
        <v>0</v>
      </c>
      <c r="I42" s="52">
        <v>0</v>
      </c>
      <c r="J42" s="52">
        <v>0</v>
      </c>
      <c r="K42" s="52">
        <v>0</v>
      </c>
      <c r="L42" s="52">
        <v>0</v>
      </c>
      <c r="M42" s="52">
        <v>0</v>
      </c>
      <c r="N42" s="52">
        <v>0</v>
      </c>
      <c r="O42" s="52">
        <v>0</v>
      </c>
      <c r="P42" s="52">
        <v>0</v>
      </c>
      <c r="Q42" s="52">
        <v>0</v>
      </c>
      <c r="R42" s="52">
        <v>0</v>
      </c>
      <c r="S42" s="52">
        <v>0</v>
      </c>
      <c r="T42" s="52">
        <v>0</v>
      </c>
      <c r="U42" s="52">
        <v>0</v>
      </c>
      <c r="V42" s="52">
        <v>0</v>
      </c>
      <c r="W42" s="52">
        <v>0</v>
      </c>
      <c r="X42" s="52">
        <v>0</v>
      </c>
      <c r="Y42" s="52">
        <v>0</v>
      </c>
      <c r="Z42" s="52">
        <v>0</v>
      </c>
      <c r="AA42" s="52">
        <v>0</v>
      </c>
      <c r="AB42" s="52">
        <v>0</v>
      </c>
      <c r="AC42" s="52">
        <v>0</v>
      </c>
      <c r="AD42" s="52">
        <v>0</v>
      </c>
      <c r="AE42" s="52">
        <v>0</v>
      </c>
    </row>
    <row r="43" spans="2:31" s="65" customFormat="1" ht="15">
      <c r="B43" s="423"/>
      <c r="C43" s="423"/>
      <c r="D43" s="73" t="s">
        <v>406</v>
      </c>
      <c r="E43" s="60">
        <v>-0.32636752473824038</v>
      </c>
      <c r="F43" s="59">
        <v>-0.34022735107282642</v>
      </c>
      <c r="G43" s="59">
        <v>-0.34248306797417172</v>
      </c>
      <c r="H43" s="59">
        <v>-0.34990967580051802</v>
      </c>
      <c r="I43" s="59">
        <v>-0.33140195889821672</v>
      </c>
      <c r="J43" s="59">
        <v>-0.3428125035485815</v>
      </c>
      <c r="K43" s="59">
        <v>-0.33563182200896335</v>
      </c>
      <c r="L43" s="59">
        <v>-0.2768424993158381</v>
      </c>
      <c r="M43" s="59">
        <v>-0.26248558951374434</v>
      </c>
      <c r="N43" s="59">
        <v>-0.25376874863483556</v>
      </c>
      <c r="O43" s="59">
        <v>-0.25273145979144829</v>
      </c>
      <c r="P43" s="59">
        <v>-0.25374503441965618</v>
      </c>
      <c r="Q43" s="59">
        <v>-0.23789734882408689</v>
      </c>
      <c r="R43" s="59">
        <v>-0.21161953405286718</v>
      </c>
      <c r="S43" s="59">
        <v>-0.19811442165231102</v>
      </c>
      <c r="T43" s="59">
        <v>-0.19903801745719343</v>
      </c>
      <c r="U43" s="59">
        <v>-0.22030265285335796</v>
      </c>
      <c r="V43" s="59">
        <v>-0.32171687020339351</v>
      </c>
      <c r="W43" s="59">
        <v>-0.33078309043791398</v>
      </c>
      <c r="X43" s="59">
        <v>-0.31935084356064181</v>
      </c>
      <c r="Y43" s="59">
        <v>-0.31268388689356164</v>
      </c>
      <c r="Z43" s="59">
        <v>-0.30820591769997918</v>
      </c>
      <c r="AA43" s="59">
        <v>-0.312942185508291</v>
      </c>
      <c r="AB43" s="59">
        <v>-0.27517756733891474</v>
      </c>
      <c r="AC43" s="59">
        <v>-0.26550121581900987</v>
      </c>
      <c r="AD43" s="59">
        <v>-0.25411218781399231</v>
      </c>
      <c r="AE43" s="59">
        <v>-0.25445238974255818</v>
      </c>
    </row>
    <row r="44" spans="2:31" s="65" customFormat="1" ht="15">
      <c r="B44" s="423"/>
      <c r="C44" s="423"/>
      <c r="D44" s="57" t="s">
        <v>395</v>
      </c>
      <c r="E44" s="56">
        <v>9742.8137307591078</v>
      </c>
      <c r="F44" s="55">
        <v>10285.278723240483</v>
      </c>
      <c r="G44" s="55">
        <v>10498.141421458406</v>
      </c>
      <c r="H44" s="55">
        <v>10806.582976172413</v>
      </c>
      <c r="I44" s="55">
        <v>10243.358723823299</v>
      </c>
      <c r="J44" s="55">
        <v>10918.252646721592</v>
      </c>
      <c r="K44" s="55">
        <v>10326.118376896049</v>
      </c>
      <c r="L44" s="55">
        <v>9651.3665108057467</v>
      </c>
      <c r="M44" s="55">
        <v>9135.3992032340793</v>
      </c>
      <c r="N44" s="55">
        <v>9319.331026681466</v>
      </c>
      <c r="O44" s="55">
        <v>8987.0941970178828</v>
      </c>
      <c r="P44" s="55">
        <v>8312.6601276515667</v>
      </c>
      <c r="Q44" s="55">
        <v>8020.9759387339564</v>
      </c>
      <c r="R44" s="55">
        <v>6961.8818212299775</v>
      </c>
      <c r="S44" s="55">
        <v>6546.5916551850269</v>
      </c>
      <c r="T44" s="55">
        <v>5913.8448183286437</v>
      </c>
      <c r="U44" s="55">
        <v>4871.9140249475004</v>
      </c>
      <c r="V44" s="55">
        <v>4755.1126729103244</v>
      </c>
      <c r="W44" s="55">
        <v>4484.7765895668235</v>
      </c>
      <c r="X44" s="55">
        <v>4188.1141267887815</v>
      </c>
      <c r="Y44" s="55">
        <v>4426.5351850500074</v>
      </c>
      <c r="Z44" s="55">
        <v>4678.641149064907</v>
      </c>
      <c r="AA44" s="55">
        <v>4718.745383894825</v>
      </c>
      <c r="AB44" s="55">
        <v>4729.428680188983</v>
      </c>
      <c r="AC44" s="55">
        <v>4880.3337265300524</v>
      </c>
      <c r="AD44" s="55">
        <v>4110.1030889209951</v>
      </c>
      <c r="AE44" s="55">
        <v>4194.9535226653534</v>
      </c>
    </row>
    <row r="45" spans="2:31" s="65" customFormat="1" ht="15">
      <c r="B45" s="423"/>
      <c r="C45" s="423"/>
      <c r="D45" s="57" t="s">
        <v>396</v>
      </c>
      <c r="E45" s="56">
        <v>772.82466517666671</v>
      </c>
      <c r="F45" s="55">
        <v>647.68993520000004</v>
      </c>
      <c r="G45" s="55">
        <v>619.50112737333336</v>
      </c>
      <c r="H45" s="55">
        <v>607.88013286</v>
      </c>
      <c r="I45" s="55">
        <v>489.09917980000006</v>
      </c>
      <c r="J45" s="55">
        <v>491.82005102999983</v>
      </c>
      <c r="K45" s="55">
        <v>481.4561513299999</v>
      </c>
      <c r="L45" s="55">
        <v>388.36198606333329</v>
      </c>
      <c r="M45" s="55">
        <v>371.06806711333331</v>
      </c>
      <c r="N45" s="55">
        <v>392.1764282333333</v>
      </c>
      <c r="O45" s="55">
        <v>385.75680656333333</v>
      </c>
      <c r="P45" s="55">
        <v>312.9218710566667</v>
      </c>
      <c r="Q45" s="55">
        <v>317.38674172333333</v>
      </c>
      <c r="R45" s="55">
        <v>229.84549741999999</v>
      </c>
      <c r="S45" s="55">
        <v>110.08376379000001</v>
      </c>
      <c r="T45" s="55">
        <v>80.355582999999982</v>
      </c>
      <c r="U45" s="55">
        <v>0</v>
      </c>
      <c r="V45" s="55">
        <v>0</v>
      </c>
      <c r="W45" s="55">
        <v>0</v>
      </c>
      <c r="X45" s="55">
        <v>0</v>
      </c>
      <c r="Y45" s="55">
        <v>0</v>
      </c>
      <c r="Z45" s="55">
        <v>0</v>
      </c>
      <c r="AA45" s="55">
        <v>0</v>
      </c>
      <c r="AB45" s="55">
        <v>0</v>
      </c>
      <c r="AC45" s="55">
        <v>0</v>
      </c>
      <c r="AD45" s="55">
        <v>0</v>
      </c>
      <c r="AE45" s="55">
        <v>0</v>
      </c>
    </row>
    <row r="46" spans="2:31" s="65" customFormat="1" ht="15">
      <c r="B46" s="423"/>
      <c r="C46" s="423"/>
      <c r="D46" s="57" t="s">
        <v>397</v>
      </c>
      <c r="E46" s="56">
        <v>-10515.964763460512</v>
      </c>
      <c r="F46" s="55">
        <v>-10933.308885791555</v>
      </c>
      <c r="G46" s="55">
        <v>-11117.985031899714</v>
      </c>
      <c r="H46" s="55">
        <v>-11414.813018708213</v>
      </c>
      <c r="I46" s="55">
        <v>-10732.789305582197</v>
      </c>
      <c r="J46" s="55">
        <v>-11410.415510255141</v>
      </c>
      <c r="K46" s="55">
        <v>-10807.910160048057</v>
      </c>
      <c r="L46" s="55">
        <v>-10040.005339368397</v>
      </c>
      <c r="M46" s="55">
        <v>-9506.7297559369272</v>
      </c>
      <c r="N46" s="55">
        <v>-9711.7612236634322</v>
      </c>
      <c r="O46" s="55">
        <v>-9373.1037350410079</v>
      </c>
      <c r="P46" s="55">
        <v>-8625.835743742653</v>
      </c>
      <c r="Q46" s="55">
        <v>-8338.6005778061135</v>
      </c>
      <c r="R46" s="55">
        <v>-7191.9389381840301</v>
      </c>
      <c r="S46" s="55">
        <v>-6656.8735333966797</v>
      </c>
      <c r="T46" s="55">
        <v>-5994.3994393461007</v>
      </c>
      <c r="U46" s="55">
        <v>-4872.1343276003536</v>
      </c>
      <c r="V46" s="55">
        <v>-4755.4343897805275</v>
      </c>
      <c r="W46" s="55">
        <v>-4485.1073726572613</v>
      </c>
      <c r="X46" s="55">
        <v>-4188.4334776323421</v>
      </c>
      <c r="Y46" s="55">
        <v>-4426.8478689369012</v>
      </c>
      <c r="Z46" s="55">
        <v>-4678.9493549826075</v>
      </c>
      <c r="AA46" s="55">
        <v>-4719.0583260803332</v>
      </c>
      <c r="AB46" s="55">
        <v>-4729.7038577563217</v>
      </c>
      <c r="AC46" s="55">
        <v>-4880.5992277458718</v>
      </c>
      <c r="AD46" s="55">
        <v>-4110.357201108809</v>
      </c>
      <c r="AE46" s="55">
        <v>-4195.2079750550956</v>
      </c>
    </row>
    <row r="47" spans="2:31" s="65" customFormat="1" ht="15">
      <c r="B47" s="423"/>
      <c r="C47" s="423"/>
      <c r="D47" s="68" t="s">
        <v>407</v>
      </c>
      <c r="E47" s="67">
        <v>-429.12667425262214</v>
      </c>
      <c r="F47" s="66">
        <v>-433.18380958838776</v>
      </c>
      <c r="G47" s="66">
        <v>-475.06650347052624</v>
      </c>
      <c r="H47" s="66">
        <v>-219.83676987067125</v>
      </c>
      <c r="I47" s="66">
        <v>-711.26468037964537</v>
      </c>
      <c r="J47" s="66">
        <v>-542.07711114479503</v>
      </c>
      <c r="K47" s="66">
        <v>-660.56960839851729</v>
      </c>
      <c r="L47" s="66">
        <v>-708.96802941932822</v>
      </c>
      <c r="M47" s="66">
        <v>-764.10408145938766</v>
      </c>
      <c r="N47" s="66">
        <v>4491.7995866626306</v>
      </c>
      <c r="O47" s="66">
        <v>2189.3271247722919</v>
      </c>
      <c r="P47" s="66">
        <v>717.74827650156499</v>
      </c>
      <c r="Q47" s="66">
        <v>1873.1621445209248</v>
      </c>
      <c r="R47" s="66">
        <v>2476.0893171224975</v>
      </c>
      <c r="S47" s="66">
        <v>1787.2095040290703</v>
      </c>
      <c r="T47" s="66">
        <v>2821.5422491714658</v>
      </c>
      <c r="U47" s="66">
        <v>-1264.6744007824011</v>
      </c>
      <c r="V47" s="66">
        <v>1189.3458405695098</v>
      </c>
      <c r="W47" s="66">
        <v>1495.7878971239793</v>
      </c>
      <c r="X47" s="66">
        <v>1522.433553759279</v>
      </c>
      <c r="Y47" s="66">
        <v>2686.9022560403687</v>
      </c>
      <c r="Z47" s="66">
        <v>-3854.7244025809018</v>
      </c>
      <c r="AA47" s="66">
        <v>-5584.6139278323408</v>
      </c>
      <c r="AB47" s="66">
        <v>-1135.1048549535421</v>
      </c>
      <c r="AC47" s="66">
        <v>-4499.1681669430418</v>
      </c>
      <c r="AD47" s="66">
        <v>-892.43205515357329</v>
      </c>
      <c r="AE47" s="66">
        <v>-2111.6434948299375</v>
      </c>
    </row>
    <row r="48" spans="2:31" s="65" customFormat="1" ht="15">
      <c r="B48" s="423"/>
      <c r="C48" s="423"/>
      <c r="D48" s="57" t="s">
        <v>395</v>
      </c>
      <c r="E48" s="56">
        <v>-534.58423347405676</v>
      </c>
      <c r="F48" s="55">
        <v>-538.14300870327372</v>
      </c>
      <c r="G48" s="55">
        <v>-576.58426958070868</v>
      </c>
      <c r="H48" s="55">
        <v>-321.05702821908608</v>
      </c>
      <c r="I48" s="55">
        <v>-797.10811865348285</v>
      </c>
      <c r="J48" s="55">
        <v>-634.52949715403099</v>
      </c>
      <c r="K48" s="55">
        <v>-753.00037792819126</v>
      </c>
      <c r="L48" s="55">
        <v>-793.39299107363865</v>
      </c>
      <c r="M48" s="55">
        <v>-820.32134545399254</v>
      </c>
      <c r="N48" s="55">
        <v>4439.8335318206655</v>
      </c>
      <c r="O48" s="55">
        <v>2139.2710509377357</v>
      </c>
      <c r="P48" s="55">
        <v>675.52900062157812</v>
      </c>
      <c r="Q48" s="55">
        <v>1833.3741491172971</v>
      </c>
      <c r="R48" s="55">
        <v>2437.5836324515199</v>
      </c>
      <c r="S48" s="55">
        <v>1749.4624690876913</v>
      </c>
      <c r="T48" s="55">
        <v>2786.2463681085228</v>
      </c>
      <c r="U48" s="55">
        <v>-1301.2276067900373</v>
      </c>
      <c r="V48" s="55">
        <v>1156.5502005303276</v>
      </c>
      <c r="W48" s="55">
        <v>1449.6032046147232</v>
      </c>
      <c r="X48" s="55">
        <v>1479.6667214823563</v>
      </c>
      <c r="Y48" s="55">
        <v>2618.9758014511758</v>
      </c>
      <c r="Z48" s="55">
        <v>-3924.1327130458171</v>
      </c>
      <c r="AA48" s="55">
        <v>-5659.6128898188972</v>
      </c>
      <c r="AB48" s="55">
        <v>-1198.0813200727387</v>
      </c>
      <c r="AC48" s="55">
        <v>-4559.9990611772737</v>
      </c>
      <c r="AD48" s="55">
        <v>-936.76811889010469</v>
      </c>
      <c r="AE48" s="55">
        <v>-2166.8078360416807</v>
      </c>
    </row>
    <row r="49" spans="1:31" s="65" customFormat="1" ht="15">
      <c r="B49" s="423"/>
      <c r="C49" s="423"/>
      <c r="D49" s="57" t="s">
        <v>396</v>
      </c>
      <c r="E49" s="56">
        <v>0</v>
      </c>
      <c r="F49" s="55">
        <v>0</v>
      </c>
      <c r="G49" s="55">
        <v>0</v>
      </c>
      <c r="H49" s="55">
        <v>0</v>
      </c>
      <c r="I49" s="55">
        <v>0</v>
      </c>
      <c r="J49" s="55">
        <v>0</v>
      </c>
      <c r="K49" s="55">
        <v>0</v>
      </c>
      <c r="L49" s="55">
        <v>0</v>
      </c>
      <c r="M49" s="55">
        <v>0</v>
      </c>
      <c r="N49" s="55">
        <v>0</v>
      </c>
      <c r="O49" s="55">
        <v>0</v>
      </c>
      <c r="P49" s="55">
        <v>0</v>
      </c>
      <c r="Q49" s="55">
        <v>0</v>
      </c>
      <c r="R49" s="55">
        <v>0</v>
      </c>
      <c r="S49" s="55">
        <v>0</v>
      </c>
      <c r="T49" s="55">
        <v>0</v>
      </c>
      <c r="U49" s="55">
        <v>0</v>
      </c>
      <c r="V49" s="55">
        <v>0</v>
      </c>
      <c r="W49" s="55">
        <v>0</v>
      </c>
      <c r="X49" s="55">
        <v>0</v>
      </c>
      <c r="Y49" s="55">
        <v>0</v>
      </c>
      <c r="Z49" s="55">
        <v>0</v>
      </c>
      <c r="AA49" s="55">
        <v>0</v>
      </c>
      <c r="AB49" s="55">
        <v>0</v>
      </c>
      <c r="AC49" s="55">
        <v>0</v>
      </c>
      <c r="AD49" s="55">
        <v>0</v>
      </c>
      <c r="AE49" s="55">
        <v>0</v>
      </c>
    </row>
    <row r="50" spans="1:31" s="65" customFormat="1" ht="15">
      <c r="B50" s="423"/>
      <c r="C50" s="423"/>
      <c r="D50" s="57" t="s">
        <v>397</v>
      </c>
      <c r="E50" s="56">
        <v>105.45755922143465</v>
      </c>
      <c r="F50" s="55">
        <v>104.95919911488598</v>
      </c>
      <c r="G50" s="55">
        <v>101.51776611018245</v>
      </c>
      <c r="H50" s="55">
        <v>101.22025834841482</v>
      </c>
      <c r="I50" s="55">
        <v>85.843438273837478</v>
      </c>
      <c r="J50" s="55">
        <v>92.45238600923588</v>
      </c>
      <c r="K50" s="55">
        <v>92.430769529673967</v>
      </c>
      <c r="L50" s="55">
        <v>84.424961654310394</v>
      </c>
      <c r="M50" s="55">
        <v>56.217263994604913</v>
      </c>
      <c r="N50" s="55">
        <v>51.966054841965537</v>
      </c>
      <c r="O50" s="55">
        <v>50.056073834556173</v>
      </c>
      <c r="P50" s="55">
        <v>42.219275879986867</v>
      </c>
      <c r="Q50" s="55">
        <v>39.787995403627818</v>
      </c>
      <c r="R50" s="55">
        <v>38.505684670977452</v>
      </c>
      <c r="S50" s="55">
        <v>37.747034941379106</v>
      </c>
      <c r="T50" s="55">
        <v>35.295881062942613</v>
      </c>
      <c r="U50" s="55">
        <v>36.55320600763612</v>
      </c>
      <c r="V50" s="55">
        <v>32.795640039182253</v>
      </c>
      <c r="W50" s="55">
        <v>46.184692509256138</v>
      </c>
      <c r="X50" s="55">
        <v>42.766832276922891</v>
      </c>
      <c r="Y50" s="55">
        <v>67.926454589192872</v>
      </c>
      <c r="Z50" s="55">
        <v>69.408310464915147</v>
      </c>
      <c r="AA50" s="55">
        <v>74.998961986556722</v>
      </c>
      <c r="AB50" s="55">
        <v>62.97646511919659</v>
      </c>
      <c r="AC50" s="55">
        <v>60.83089423423128</v>
      </c>
      <c r="AD50" s="55">
        <v>44.336063736531436</v>
      </c>
      <c r="AE50" s="55">
        <v>55.164341211743249</v>
      </c>
    </row>
    <row r="51" spans="1:31" s="65" customFormat="1" ht="15">
      <c r="B51" s="527"/>
      <c r="C51" s="423"/>
      <c r="D51" s="68" t="s">
        <v>408</v>
      </c>
      <c r="E51" s="67">
        <v>2588.0764952368318</v>
      </c>
      <c r="F51" s="66">
        <v>313.74579919667804</v>
      </c>
      <c r="G51" s="66">
        <v>-2426.0163007842602</v>
      </c>
      <c r="H51" s="66">
        <v>-7474.1670103742536</v>
      </c>
      <c r="I51" s="66">
        <v>1808.2246342611975</v>
      </c>
      <c r="J51" s="66">
        <v>1705.7487520600146</v>
      </c>
      <c r="K51" s="66">
        <v>1087.9624803427746</v>
      </c>
      <c r="L51" s="66">
        <v>-1452.9841347942504</v>
      </c>
      <c r="M51" s="66">
        <v>-2453.5282640609821</v>
      </c>
      <c r="N51" s="66">
        <v>-5921.8840241127637</v>
      </c>
      <c r="O51" s="66">
        <v>2389.9407836954379</v>
      </c>
      <c r="P51" s="66">
        <v>4251.1332575119268</v>
      </c>
      <c r="Q51" s="66">
        <v>-8869.4175934154628</v>
      </c>
      <c r="R51" s="66">
        <v>-6204.313382543387</v>
      </c>
      <c r="S51" s="66">
        <v>8821.1804411258145</v>
      </c>
      <c r="T51" s="66">
        <v>631.32263214046623</v>
      </c>
      <c r="U51" s="66">
        <v>-2662.7358583947239</v>
      </c>
      <c r="V51" s="66">
        <v>-3372.7163980976925</v>
      </c>
      <c r="W51" s="66">
        <v>16373.37928350585</v>
      </c>
      <c r="X51" s="66">
        <v>-9684.4641230454981</v>
      </c>
      <c r="Y51" s="66">
        <v>2722.1835615951791</v>
      </c>
      <c r="Z51" s="66">
        <v>1329.3663043871009</v>
      </c>
      <c r="AA51" s="66">
        <v>2807.0890554341536</v>
      </c>
      <c r="AB51" s="66">
        <v>1265.664919983727</v>
      </c>
      <c r="AC51" s="66">
        <v>-4345.1681302115676</v>
      </c>
      <c r="AD51" s="66">
        <v>1718.7335531169686</v>
      </c>
      <c r="AE51" s="66">
        <v>-2863.4341417144483</v>
      </c>
    </row>
    <row r="52" spans="1:31" s="65" customFormat="1" ht="15" customHeight="1">
      <c r="B52" s="423"/>
      <c r="C52" s="423"/>
      <c r="D52" s="57" t="s">
        <v>395</v>
      </c>
      <c r="E52" s="56">
        <v>672.85069125947166</v>
      </c>
      <c r="F52" s="55">
        <v>-2117.1942634067591</v>
      </c>
      <c r="G52" s="55">
        <v>780.50625928433465</v>
      </c>
      <c r="H52" s="55">
        <v>-1005.7014736527907</v>
      </c>
      <c r="I52" s="55">
        <v>-362.59497216674202</v>
      </c>
      <c r="J52" s="55">
        <v>1456.7617379534977</v>
      </c>
      <c r="K52" s="55">
        <v>509.50842597189859</v>
      </c>
      <c r="L52" s="55">
        <v>162.228678367757</v>
      </c>
      <c r="M52" s="55">
        <v>141.17786504401343</v>
      </c>
      <c r="N52" s="55">
        <v>-2732.5474610156848</v>
      </c>
      <c r="O52" s="55">
        <v>-903.0270648774823</v>
      </c>
      <c r="P52" s="55">
        <v>1112.9720192040618</v>
      </c>
      <c r="Q52" s="55">
        <v>-3780.8440307092324</v>
      </c>
      <c r="R52" s="55">
        <v>-1754.3456640105085</v>
      </c>
      <c r="S52" s="55">
        <v>-2569.7109383544594</v>
      </c>
      <c r="T52" s="55">
        <v>291.10143097519068</v>
      </c>
      <c r="U52" s="55">
        <v>2418.2448551823786</v>
      </c>
      <c r="V52" s="55">
        <v>-1339.5463711542955</v>
      </c>
      <c r="W52" s="55">
        <v>1716.2255282002409</v>
      </c>
      <c r="X52" s="55">
        <v>-740.89752780616004</v>
      </c>
      <c r="Y52" s="55">
        <v>426.62692138999739</v>
      </c>
      <c r="Z52" s="55">
        <v>-917.74273342629567</v>
      </c>
      <c r="AA52" s="55">
        <v>2570.8004613851153</v>
      </c>
      <c r="AB52" s="55">
        <v>-2940.4115190491511</v>
      </c>
      <c r="AC52" s="55">
        <v>-344.67341763402936</v>
      </c>
      <c r="AD52" s="55">
        <v>-1626.6150935016085</v>
      </c>
      <c r="AE52" s="55">
        <v>-2653.8751025192109</v>
      </c>
    </row>
    <row r="53" spans="1:31" s="65" customFormat="1" ht="15">
      <c r="B53" s="423"/>
      <c r="C53" s="423"/>
      <c r="D53" s="57" t="s">
        <v>396</v>
      </c>
      <c r="E53" s="56">
        <v>1942.6739931249851</v>
      </c>
      <c r="F53" s="55">
        <v>2468.7836324133341</v>
      </c>
      <c r="G53" s="55">
        <v>-3209.6900421480636</v>
      </c>
      <c r="H53" s="55">
        <v>-6703.6440221164294</v>
      </c>
      <c r="I53" s="55">
        <v>2361.4222726159924</v>
      </c>
      <c r="J53" s="55">
        <v>550.16348981049339</v>
      </c>
      <c r="K53" s="55">
        <v>-89.428343273783653</v>
      </c>
      <c r="L53" s="55">
        <v>-2232.4323029388229</v>
      </c>
      <c r="M53" s="55">
        <v>-2735.2136090673821</v>
      </c>
      <c r="N53" s="55">
        <v>-2770.8170141041883</v>
      </c>
      <c r="O53" s="55">
        <v>3018.5958844724064</v>
      </c>
      <c r="P53" s="55">
        <v>2986.926079564993</v>
      </c>
      <c r="Q53" s="55">
        <v>-4388.5811149426463</v>
      </c>
      <c r="R53" s="55">
        <v>-4576.380498922771</v>
      </c>
      <c r="S53" s="55">
        <v>11918.585883317521</v>
      </c>
      <c r="T53" s="55">
        <v>-1076.7180407035601</v>
      </c>
      <c r="U53" s="55">
        <v>-5575.6077106174444</v>
      </c>
      <c r="V53" s="55">
        <v>-1680.8394136171794</v>
      </c>
      <c r="W53" s="55">
        <v>14330.860995874951</v>
      </c>
      <c r="X53" s="55">
        <v>-8628.7702528648661</v>
      </c>
      <c r="Y53" s="55">
        <v>2375.2261580414824</v>
      </c>
      <c r="Z53" s="55">
        <v>1699.3838695126522</v>
      </c>
      <c r="AA53" s="55">
        <v>-202.42380534208553</v>
      </c>
      <c r="AB53" s="55">
        <v>3681.2663686382325</v>
      </c>
      <c r="AC53" s="55">
        <v>-4611.2661360960137</v>
      </c>
      <c r="AD53" s="55">
        <v>4291.7872804209555</v>
      </c>
      <c r="AE53" s="55">
        <v>1379.406602599332</v>
      </c>
    </row>
    <row r="54" spans="1:31" s="65" customFormat="1" ht="15">
      <c r="B54" s="423"/>
      <c r="C54" s="423"/>
      <c r="D54" s="57" t="s">
        <v>397</v>
      </c>
      <c r="E54" s="56">
        <v>-27.448189147625278</v>
      </c>
      <c r="F54" s="52">
        <v>-37.843569809896763</v>
      </c>
      <c r="G54" s="52">
        <v>3.167482079468904</v>
      </c>
      <c r="H54" s="52">
        <v>235.1784853949672</v>
      </c>
      <c r="I54" s="52">
        <v>-190.60266618805289</v>
      </c>
      <c r="J54" s="52">
        <v>-301.17647570397651</v>
      </c>
      <c r="K54" s="52">
        <v>667.88239764465982</v>
      </c>
      <c r="L54" s="52">
        <v>617.21948977681552</v>
      </c>
      <c r="M54" s="52">
        <v>140.50747996238616</v>
      </c>
      <c r="N54" s="52">
        <v>-418.51954899289001</v>
      </c>
      <c r="O54" s="52">
        <v>274.37196410051354</v>
      </c>
      <c r="P54" s="52">
        <v>151.23515874287241</v>
      </c>
      <c r="Q54" s="52">
        <v>-699.99244776358296</v>
      </c>
      <c r="R54" s="52">
        <v>126.41278038989262</v>
      </c>
      <c r="S54" s="52">
        <v>-527.69450383724723</v>
      </c>
      <c r="T54" s="52">
        <v>1416.9392418688356</v>
      </c>
      <c r="U54" s="52">
        <v>494.62699704034196</v>
      </c>
      <c r="V54" s="52">
        <v>-352.33061332621787</v>
      </c>
      <c r="W54" s="52">
        <v>326.2927594306592</v>
      </c>
      <c r="X54" s="52">
        <v>-314.79634237447294</v>
      </c>
      <c r="Y54" s="52">
        <v>-79.669517836301253</v>
      </c>
      <c r="Z54" s="52">
        <v>547.72516830074437</v>
      </c>
      <c r="AA54" s="52">
        <v>438.71239939112382</v>
      </c>
      <c r="AB54" s="52">
        <v>524.810070394646</v>
      </c>
      <c r="AC54" s="52">
        <v>610.77142351847488</v>
      </c>
      <c r="AD54" s="52">
        <v>-946.43863380237838</v>
      </c>
      <c r="AE54" s="52">
        <v>-1588.9656417945696</v>
      </c>
    </row>
    <row r="55" spans="1:31" s="70" customFormat="1" ht="14.25">
      <c r="B55" s="73"/>
      <c r="C55" s="73"/>
      <c r="D55" s="68" t="s">
        <v>125</v>
      </c>
      <c r="E55" s="67">
        <f t="shared" ref="E55:AB55" si="7">SUM(E23,E31,E39,E27,E35,E43,E47,E51)</f>
        <v>-8256.4806681471327</v>
      </c>
      <c r="F55" s="66">
        <f t="shared" si="7"/>
        <v>1196.1071368694663</v>
      </c>
      <c r="G55" s="66">
        <f t="shared" si="7"/>
        <v>1969.1303743181315</v>
      </c>
      <c r="H55" s="66">
        <f t="shared" si="7"/>
        <v>-3642.6717612573393</v>
      </c>
      <c r="I55" s="66">
        <f t="shared" si="7"/>
        <v>6026.060803443057</v>
      </c>
      <c r="J55" s="66">
        <f t="shared" si="7"/>
        <v>6856.6081947529774</v>
      </c>
      <c r="K55" s="66">
        <f t="shared" si="7"/>
        <v>4981.4956240149586</v>
      </c>
      <c r="L55" s="66">
        <f t="shared" si="7"/>
        <v>11392.08831311189</v>
      </c>
      <c r="M55" s="66">
        <f t="shared" si="7"/>
        <v>7666.8366679098908</v>
      </c>
      <c r="N55" s="66">
        <f t="shared" si="7"/>
        <v>12095.01238191065</v>
      </c>
      <c r="O55" s="66">
        <f t="shared" si="7"/>
        <v>18722.273743277561</v>
      </c>
      <c r="P55" s="66">
        <f t="shared" si="7"/>
        <v>20767.212569928648</v>
      </c>
      <c r="Q55" s="66">
        <f t="shared" si="7"/>
        <v>11391.642114598395</v>
      </c>
      <c r="R55" s="66">
        <f t="shared" si="7"/>
        <v>15043.157789426084</v>
      </c>
      <c r="S55" s="66">
        <f t="shared" si="7"/>
        <v>45112.301077633994</v>
      </c>
      <c r="T55" s="66">
        <f t="shared" si="7"/>
        <v>17210.138607926285</v>
      </c>
      <c r="U55" s="66">
        <f t="shared" si="7"/>
        <v>20748.694272250959</v>
      </c>
      <c r="V55" s="66">
        <f t="shared" si="7"/>
        <v>19261.073848515109</v>
      </c>
      <c r="W55" s="66">
        <f t="shared" si="7"/>
        <v>33700.625993816881</v>
      </c>
      <c r="X55" s="66">
        <f t="shared" si="7"/>
        <v>-6194.914751307062</v>
      </c>
      <c r="Y55" s="66">
        <f t="shared" si="7"/>
        <v>16666.55400641483</v>
      </c>
      <c r="Z55" s="66">
        <f t="shared" si="7"/>
        <v>-6982.1839909444288</v>
      </c>
      <c r="AA55" s="66">
        <f t="shared" si="7"/>
        <v>-5707.2399700138049</v>
      </c>
      <c r="AB55" s="66">
        <f t="shared" si="7"/>
        <v>-1977.9718359839744</v>
      </c>
      <c r="AC55" s="66">
        <f t="shared" ref="AC55:AE58" si="8">SUM(AC23,AC31,AC39,AC27,AC35,AC43,AC47,AC51)</f>
        <v>-11160.377550448247</v>
      </c>
      <c r="AD55" s="66">
        <f t="shared" si="8"/>
        <v>727.38533781444494</v>
      </c>
      <c r="AE55" s="66">
        <f t="shared" si="8"/>
        <v>-4173.1203070203301</v>
      </c>
    </row>
    <row r="56" spans="1:31" s="65" customFormat="1" ht="15">
      <c r="B56" s="423"/>
      <c r="C56" s="423"/>
      <c r="D56" s="57" t="s">
        <v>395</v>
      </c>
      <c r="E56" s="56">
        <f t="shared" ref="E56:AB56" si="9">SUM(E24,E32,E40,E28,E36,E44,E48,E52)</f>
        <v>10541.12682673868</v>
      </c>
      <c r="F56" s="55">
        <f t="shared" si="9"/>
        <v>15823.754407873512</v>
      </c>
      <c r="G56" s="55">
        <f t="shared" si="9"/>
        <v>18531.808999004956</v>
      </c>
      <c r="H56" s="55">
        <f t="shared" si="9"/>
        <v>17780.485075213015</v>
      </c>
      <c r="I56" s="55">
        <f t="shared" si="9"/>
        <v>17140.588603096192</v>
      </c>
      <c r="J56" s="55">
        <f t="shared" si="9"/>
        <v>18871.389535227201</v>
      </c>
      <c r="K56" s="55">
        <f t="shared" si="9"/>
        <v>14143.211841345201</v>
      </c>
      <c r="L56" s="55">
        <f t="shared" si="9"/>
        <v>14165.520869230495</v>
      </c>
      <c r="M56" s="55">
        <f t="shared" si="9"/>
        <v>9565.1698984695395</v>
      </c>
      <c r="N56" s="55">
        <f t="shared" si="9"/>
        <v>11764.639535350587</v>
      </c>
      <c r="O56" s="55">
        <f t="shared" si="9"/>
        <v>11615.206832435884</v>
      </c>
      <c r="P56" s="55">
        <f t="shared" si="9"/>
        <v>14715.91957067687</v>
      </c>
      <c r="Q56" s="55">
        <f t="shared" si="9"/>
        <v>7832.6513625682173</v>
      </c>
      <c r="R56" s="55">
        <f t="shared" si="9"/>
        <v>9398.193343787545</v>
      </c>
      <c r="S56" s="55">
        <f t="shared" si="9"/>
        <v>7777.7279437432517</v>
      </c>
      <c r="T56" s="55">
        <f t="shared" si="9"/>
        <v>10669.546105478985</v>
      </c>
      <c r="U56" s="55">
        <f t="shared" si="9"/>
        <v>7808.6911004449885</v>
      </c>
      <c r="V56" s="55">
        <f t="shared" si="9"/>
        <v>6170.8216877526147</v>
      </c>
      <c r="W56" s="55">
        <f t="shared" si="9"/>
        <v>9569.386168495781</v>
      </c>
      <c r="X56" s="55">
        <f t="shared" si="9"/>
        <v>6447.0162688323198</v>
      </c>
      <c r="Y56" s="55">
        <f t="shared" si="9"/>
        <v>8536.4002956447639</v>
      </c>
      <c r="Z56" s="55">
        <f t="shared" si="9"/>
        <v>53.352453953514214</v>
      </c>
      <c r="AA56" s="55">
        <f t="shared" si="9"/>
        <v>1175.0925196082771</v>
      </c>
      <c r="AB56" s="55">
        <f t="shared" si="9"/>
        <v>-2035.4986973228713</v>
      </c>
      <c r="AC56" s="55">
        <f t="shared" si="8"/>
        <v>-2358.3951426819172</v>
      </c>
      <c r="AD56" s="55">
        <f t="shared" si="8"/>
        <v>1256.7656246998167</v>
      </c>
      <c r="AE56" s="55">
        <f t="shared" si="8"/>
        <v>-2035.7028119992201</v>
      </c>
    </row>
    <row r="57" spans="1:31" s="65" customFormat="1" ht="15">
      <c r="B57" s="423"/>
      <c r="C57" s="423"/>
      <c r="D57" s="57" t="s">
        <v>396</v>
      </c>
      <c r="E57" s="56">
        <f t="shared" ref="E57:AB57" si="10">SUM(E25,E33,E41,E29,E37,E45,E49,E53)</f>
        <v>-9302.4711649188339</v>
      </c>
      <c r="F57" s="55">
        <f t="shared" si="10"/>
        <v>-2425.0810198829158</v>
      </c>
      <c r="G57" s="55">
        <f t="shared" si="10"/>
        <v>-5782.2244475535936</v>
      </c>
      <c r="H57" s="55">
        <f t="shared" si="10"/>
        <v>-10802.897303477395</v>
      </c>
      <c r="I57" s="55">
        <f t="shared" si="10"/>
        <v>-930.2027469409486</v>
      </c>
      <c r="J57" s="55">
        <f t="shared" si="10"/>
        <v>-468.92974741359001</v>
      </c>
      <c r="K57" s="55">
        <f t="shared" si="10"/>
        <v>498.32761596830073</v>
      </c>
      <c r="L57" s="55">
        <f t="shared" si="10"/>
        <v>5980.3897131953872</v>
      </c>
      <c r="M57" s="55">
        <f t="shared" si="10"/>
        <v>7313.3626927312625</v>
      </c>
      <c r="N57" s="55">
        <f t="shared" si="10"/>
        <v>11325.183472832892</v>
      </c>
      <c r="O57" s="55">
        <f t="shared" si="10"/>
        <v>16861.504338933031</v>
      </c>
      <c r="P57" s="55">
        <f t="shared" si="10"/>
        <v>14391.907936117872</v>
      </c>
      <c r="Q57" s="55">
        <f t="shared" si="10"/>
        <v>13876.917124830275</v>
      </c>
      <c r="R57" s="55">
        <f t="shared" si="10"/>
        <v>11501.240848190875</v>
      </c>
      <c r="S57" s="55">
        <f t="shared" si="10"/>
        <v>42928.672416551432</v>
      </c>
      <c r="T57" s="55">
        <f t="shared" si="10"/>
        <v>10308.742334108741</v>
      </c>
      <c r="U57" s="55">
        <f t="shared" si="10"/>
        <v>18899.995872157979</v>
      </c>
      <c r="V57" s="55">
        <f t="shared" si="10"/>
        <v>20937.893832223057</v>
      </c>
      <c r="W57" s="55">
        <f t="shared" si="10"/>
        <v>28009.139254086265</v>
      </c>
      <c r="X57" s="55">
        <f t="shared" si="10"/>
        <v>-5862.9724584404048</v>
      </c>
      <c r="Y57" s="55">
        <f t="shared" si="10"/>
        <v>13957.152899548</v>
      </c>
      <c r="Z57" s="55">
        <f t="shared" si="10"/>
        <v>-1115.1227963662843</v>
      </c>
      <c r="AA57" s="55">
        <f t="shared" si="10"/>
        <v>-1451.8280609036233</v>
      </c>
      <c r="AB57" s="55">
        <f t="shared" si="10"/>
        <v>2939.6692391270581</v>
      </c>
      <c r="AC57" s="55">
        <f t="shared" si="8"/>
        <v>-7017.325595201808</v>
      </c>
      <c r="AD57" s="55">
        <f t="shared" si="8"/>
        <v>4122.9206777521822</v>
      </c>
      <c r="AE57" s="55">
        <f t="shared" si="8"/>
        <v>3389.4729124057167</v>
      </c>
    </row>
    <row r="58" spans="1:31" s="65" customFormat="1" ht="15.75" thickBot="1">
      <c r="B58" s="423"/>
      <c r="C58" s="423"/>
      <c r="D58" s="64" t="s">
        <v>397</v>
      </c>
      <c r="E58" s="63">
        <f t="shared" ref="E58:AB58" si="11">SUM(E26,E34,E42,E30,E38,E46,E50,E54)</f>
        <v>-9495.1363299669829</v>
      </c>
      <c r="F58" s="62">
        <f t="shared" si="11"/>
        <v>-12202.566251121132</v>
      </c>
      <c r="G58" s="62">
        <f t="shared" si="11"/>
        <v>-10780.454177133228</v>
      </c>
      <c r="H58" s="62">
        <f t="shared" si="11"/>
        <v>-10620.259532992961</v>
      </c>
      <c r="I58" s="62">
        <f t="shared" si="11"/>
        <v>-10184.325052712185</v>
      </c>
      <c r="J58" s="62">
        <f t="shared" si="11"/>
        <v>-11545.851593060634</v>
      </c>
      <c r="K58" s="62">
        <f t="shared" si="11"/>
        <v>-9660.0438332985414</v>
      </c>
      <c r="L58" s="62">
        <f t="shared" si="11"/>
        <v>-8753.8222693139942</v>
      </c>
      <c r="M58" s="62">
        <f t="shared" si="11"/>
        <v>-9211.6959232909121</v>
      </c>
      <c r="N58" s="62">
        <f t="shared" si="11"/>
        <v>-10994.810626272827</v>
      </c>
      <c r="O58" s="62">
        <f t="shared" si="11"/>
        <v>-9754.4374280913544</v>
      </c>
      <c r="P58" s="62">
        <f t="shared" si="11"/>
        <v>-8340.6149368660881</v>
      </c>
      <c r="Q58" s="62">
        <f t="shared" si="11"/>
        <v>-10317.926372800095</v>
      </c>
      <c r="R58" s="62">
        <f t="shared" si="11"/>
        <v>-5856.2764025523329</v>
      </c>
      <c r="S58" s="62">
        <f t="shared" si="11"/>
        <v>-5594.0992826606889</v>
      </c>
      <c r="T58" s="62">
        <f t="shared" si="11"/>
        <v>-3768.1498316614416</v>
      </c>
      <c r="U58" s="62">
        <f t="shared" si="11"/>
        <v>-5959.9927003520079</v>
      </c>
      <c r="V58" s="62">
        <f t="shared" si="11"/>
        <v>-7847.641671460563</v>
      </c>
      <c r="W58" s="62">
        <f t="shared" si="11"/>
        <v>-3877.8994287651658</v>
      </c>
      <c r="X58" s="62">
        <f t="shared" si="11"/>
        <v>-6778.9585616989762</v>
      </c>
      <c r="Y58" s="62">
        <f t="shared" si="11"/>
        <v>-5826.9991887779352</v>
      </c>
      <c r="Z58" s="62">
        <f t="shared" si="11"/>
        <v>-5920.4136485316603</v>
      </c>
      <c r="AA58" s="62">
        <f t="shared" si="11"/>
        <v>-5430.5044287184573</v>
      </c>
      <c r="AB58" s="62">
        <f t="shared" si="11"/>
        <v>-2882.14237778816</v>
      </c>
      <c r="AC58" s="62">
        <f t="shared" si="8"/>
        <v>-1784.6568125645226</v>
      </c>
      <c r="AD58" s="62">
        <f t="shared" si="8"/>
        <v>-4652.300964637554</v>
      </c>
      <c r="AE58" s="62">
        <f t="shared" si="8"/>
        <v>-5526.8904074268257</v>
      </c>
    </row>
    <row r="59" spans="1:31" s="70" customFormat="1" ht="15" thickTop="1">
      <c r="B59" s="73"/>
      <c r="C59" s="73"/>
      <c r="D59" s="61" t="s">
        <v>124</v>
      </c>
      <c r="E59" s="60">
        <f t="shared" ref="E59:AB59" si="12">E17-E55</f>
        <v>-8986.3550403946629</v>
      </c>
      <c r="F59" s="59">
        <f t="shared" si="12"/>
        <v>-8795.4510023648745</v>
      </c>
      <c r="G59" s="59">
        <f t="shared" si="12"/>
        <v>-7497.2452024390486</v>
      </c>
      <c r="H59" s="59">
        <f t="shared" si="12"/>
        <v>-9772.3557711541671</v>
      </c>
      <c r="I59" s="59">
        <f t="shared" si="12"/>
        <v>-9809.0639411707907</v>
      </c>
      <c r="J59" s="59">
        <f t="shared" si="12"/>
        <v>-9814.8364654846118</v>
      </c>
      <c r="K59" s="59">
        <f t="shared" si="12"/>
        <v>-7711.9140571510325</v>
      </c>
      <c r="L59" s="59">
        <f t="shared" si="12"/>
        <v>-12003.673699878942</v>
      </c>
      <c r="M59" s="59">
        <f t="shared" si="12"/>
        <v>-10142.892349473339</v>
      </c>
      <c r="N59" s="59">
        <f t="shared" si="12"/>
        <v>-13496.644697863447</v>
      </c>
      <c r="O59" s="59">
        <f t="shared" si="12"/>
        <v>-14788.434677185403</v>
      </c>
      <c r="P59" s="59">
        <f t="shared" si="12"/>
        <v>-13795.264502815124</v>
      </c>
      <c r="Q59" s="59">
        <f t="shared" si="12"/>
        <v>-14338.088266652867</v>
      </c>
      <c r="R59" s="59">
        <f t="shared" si="12"/>
        <v>-13360.50166450387</v>
      </c>
      <c r="S59" s="59">
        <f t="shared" si="12"/>
        <v>-16212.422674067449</v>
      </c>
      <c r="T59" s="59">
        <f t="shared" si="12"/>
        <v>-14393.661157618593</v>
      </c>
      <c r="U59" s="59">
        <f t="shared" si="12"/>
        <v>-11301.645089927686</v>
      </c>
      <c r="V59" s="59">
        <f t="shared" si="12"/>
        <v>-10353.92110954813</v>
      </c>
      <c r="W59" s="59">
        <f t="shared" si="12"/>
        <v>-9593.190558264032</v>
      </c>
      <c r="X59" s="59">
        <f t="shared" si="12"/>
        <v>-10336.092741887363</v>
      </c>
      <c r="Y59" s="59">
        <f t="shared" si="12"/>
        <v>-13874.482701726833</v>
      </c>
      <c r="Z59" s="59">
        <f t="shared" si="12"/>
        <v>-14524.118739376059</v>
      </c>
      <c r="AA59" s="59">
        <f t="shared" si="12"/>
        <v>-18066.620352730548</v>
      </c>
      <c r="AB59" s="59">
        <f t="shared" si="12"/>
        <v>-13600.904518438445</v>
      </c>
      <c r="AC59" s="59">
        <f t="shared" ref="AC59:AE62" si="13">AC17-AC55</f>
        <v>-9498.9121914050047</v>
      </c>
      <c r="AD59" s="59">
        <f t="shared" si="13"/>
        <v>-14642.827891944198</v>
      </c>
      <c r="AE59" s="59">
        <f t="shared" si="13"/>
        <v>-11427.498110646895</v>
      </c>
    </row>
    <row r="60" spans="1:31" s="65" customFormat="1" ht="15">
      <c r="B60" s="423"/>
      <c r="C60" s="423"/>
      <c r="D60" s="57" t="s">
        <v>395</v>
      </c>
      <c r="E60" s="56">
        <f t="shared" ref="E60:AB60" si="14">E18-E56</f>
        <v>4594.5045765671202</v>
      </c>
      <c r="F60" s="55">
        <f t="shared" si="14"/>
        <v>4993.5408092761463</v>
      </c>
      <c r="G60" s="55">
        <f t="shared" si="14"/>
        <v>6648.2744121132928</v>
      </c>
      <c r="H60" s="55">
        <f t="shared" si="14"/>
        <v>3868.2239826237783</v>
      </c>
      <c r="I60" s="55">
        <f t="shared" si="14"/>
        <v>5041.2214273195787</v>
      </c>
      <c r="J60" s="55">
        <f t="shared" si="14"/>
        <v>5084.8741709817041</v>
      </c>
      <c r="K60" s="55">
        <f t="shared" si="14"/>
        <v>7468.2732189906346</v>
      </c>
      <c r="L60" s="55">
        <f t="shared" si="14"/>
        <v>4645.1969225219291</v>
      </c>
      <c r="M60" s="55">
        <f t="shared" si="14"/>
        <v>7114.9807324941939</v>
      </c>
      <c r="N60" s="55">
        <f t="shared" si="14"/>
        <v>3665.0779394692727</v>
      </c>
      <c r="O60" s="55">
        <f t="shared" si="14"/>
        <v>3826.0014705931826</v>
      </c>
      <c r="P60" s="55">
        <f t="shared" si="14"/>
        <v>5202.6238327965802</v>
      </c>
      <c r="Q60" s="55">
        <f t="shared" si="14"/>
        <v>5716.3614238424152</v>
      </c>
      <c r="R60" s="55">
        <f t="shared" si="14"/>
        <v>6817.5177892481697</v>
      </c>
      <c r="S60" s="55">
        <f t="shared" si="14"/>
        <v>3672.1659778581015</v>
      </c>
      <c r="T60" s="55">
        <f t="shared" si="14"/>
        <v>4750.3148533808053</v>
      </c>
      <c r="U60" s="55">
        <f t="shared" si="14"/>
        <v>6953.2108099383822</v>
      </c>
      <c r="V60" s="55">
        <f t="shared" si="14"/>
        <v>8563.6233020640211</v>
      </c>
      <c r="W60" s="55">
        <f t="shared" si="14"/>
        <v>9230.218108412897</v>
      </c>
      <c r="X60" s="55">
        <f t="shared" si="14"/>
        <v>7474.8563933002279</v>
      </c>
      <c r="Y60" s="55">
        <f t="shared" si="14"/>
        <v>3875.729699369871</v>
      </c>
      <c r="Z60" s="55">
        <f t="shared" si="14"/>
        <v>2668.2221979056044</v>
      </c>
      <c r="AA60" s="55">
        <f t="shared" si="14"/>
        <v>450.21189184328796</v>
      </c>
      <c r="AB60" s="55">
        <f t="shared" si="14"/>
        <v>5187.5069685788676</v>
      </c>
      <c r="AC60" s="55">
        <f t="shared" si="13"/>
        <v>8988.5849276799909</v>
      </c>
      <c r="AD60" s="55">
        <f t="shared" si="13"/>
        <v>3918.6327643435279</v>
      </c>
      <c r="AE60" s="55">
        <f t="shared" si="13"/>
        <v>7581.8186918552701</v>
      </c>
    </row>
    <row r="61" spans="1:31" s="65" customFormat="1" ht="15">
      <c r="B61" s="423"/>
      <c r="C61" s="423"/>
      <c r="D61" s="57" t="s">
        <v>396</v>
      </c>
      <c r="E61" s="56">
        <f t="shared" ref="E61:AB61" si="15">E19-E57</f>
        <v>-2442.6091616121321</v>
      </c>
      <c r="F61" s="55">
        <f t="shared" si="15"/>
        <v>-2473.9990362333019</v>
      </c>
      <c r="G61" s="55">
        <f t="shared" si="15"/>
        <v>-2069.116088148241</v>
      </c>
      <c r="H61" s="55">
        <f t="shared" si="15"/>
        <v>-2289.7584602841525</v>
      </c>
      <c r="I61" s="55">
        <f t="shared" si="15"/>
        <v>-2418.1842750961687</v>
      </c>
      <c r="J61" s="55">
        <f t="shared" si="15"/>
        <v>-2174.9988922973489</v>
      </c>
      <c r="K61" s="55">
        <f t="shared" si="15"/>
        <v>-2417.3529672392178</v>
      </c>
      <c r="L61" s="55">
        <f t="shared" si="15"/>
        <v>-2875.2052175228037</v>
      </c>
      <c r="M61" s="55">
        <f t="shared" si="15"/>
        <v>-3240.2906433949292</v>
      </c>
      <c r="N61" s="55">
        <f t="shared" si="15"/>
        <v>-3004.5646796644378</v>
      </c>
      <c r="O61" s="55">
        <f t="shared" si="15"/>
        <v>-3045.0042685698063</v>
      </c>
      <c r="P61" s="55">
        <f t="shared" si="15"/>
        <v>-2497.8968953211715</v>
      </c>
      <c r="Q61" s="55">
        <f t="shared" si="15"/>
        <v>-2683.2722523376306</v>
      </c>
      <c r="R61" s="55">
        <f t="shared" si="15"/>
        <v>-1985.3375939522775</v>
      </c>
      <c r="S61" s="55">
        <f t="shared" si="15"/>
        <v>-1953.0042649477691</v>
      </c>
      <c r="T61" s="55">
        <f t="shared" si="15"/>
        <v>-1671.4308971898863</v>
      </c>
      <c r="U61" s="55">
        <f t="shared" si="15"/>
        <v>-1702.4092019762065</v>
      </c>
      <c r="V61" s="55">
        <f t="shared" si="15"/>
        <v>-1696.8421915787367</v>
      </c>
      <c r="W61" s="55">
        <f t="shared" si="15"/>
        <v>-1856.1144184503573</v>
      </c>
      <c r="X61" s="55">
        <f t="shared" si="15"/>
        <v>-1910.504180404705</v>
      </c>
      <c r="Y61" s="55">
        <f t="shared" si="15"/>
        <v>-1820.5871319660182</v>
      </c>
      <c r="Z61" s="55">
        <f t="shared" si="15"/>
        <v>-1348.1476407271091</v>
      </c>
      <c r="AA61" s="55">
        <f t="shared" si="15"/>
        <v>-1438.6324753598524</v>
      </c>
      <c r="AB61" s="55">
        <f t="shared" si="15"/>
        <v>-2045.7781238754205</v>
      </c>
      <c r="AC61" s="55">
        <f t="shared" si="13"/>
        <v>-2249.5886808381765</v>
      </c>
      <c r="AD61" s="55">
        <f t="shared" si="13"/>
        <v>-2142.2812931013823</v>
      </c>
      <c r="AE61" s="55">
        <f t="shared" si="13"/>
        <v>-2263.3240122678517</v>
      </c>
    </row>
    <row r="62" spans="1:31" s="65" customFormat="1" ht="15">
      <c r="B62" s="423"/>
      <c r="C62" s="423"/>
      <c r="D62" s="57" t="s">
        <v>397</v>
      </c>
      <c r="E62" s="56">
        <f t="shared" ref="E62:AB62" si="16">E20-E58</f>
        <v>-260.64947392326576</v>
      </c>
      <c r="F62" s="55">
        <f t="shared" si="16"/>
        <v>-265.18640648395558</v>
      </c>
      <c r="G62" s="55">
        <f t="shared" si="16"/>
        <v>-269.39820226402844</v>
      </c>
      <c r="H62" s="55">
        <f t="shared" si="16"/>
        <v>-274.46538485621568</v>
      </c>
      <c r="I62" s="55">
        <f t="shared" si="16"/>
        <v>-290.458510379176</v>
      </c>
      <c r="J62" s="55">
        <f t="shared" si="16"/>
        <v>-293.89964062084982</v>
      </c>
      <c r="K62" s="55">
        <f t="shared" si="16"/>
        <v>-238.13814532981814</v>
      </c>
      <c r="L62" s="55">
        <f t="shared" si="16"/>
        <v>-278.67169003031813</v>
      </c>
      <c r="M62" s="55">
        <f t="shared" si="16"/>
        <v>-265.04547241685395</v>
      </c>
      <c r="N62" s="55">
        <f t="shared" si="16"/>
        <v>-284.92922758955501</v>
      </c>
      <c r="O62" s="55">
        <f t="shared" si="16"/>
        <v>-355.07955187990592</v>
      </c>
      <c r="P62" s="55">
        <f t="shared" si="16"/>
        <v>-367.46505997651184</v>
      </c>
      <c r="Q62" s="55">
        <f t="shared" si="16"/>
        <v>-373.56868320722424</v>
      </c>
      <c r="R62" s="55">
        <f t="shared" si="16"/>
        <v>-384.3292733208973</v>
      </c>
      <c r="S62" s="55">
        <f t="shared" si="16"/>
        <v>-382.20912312146538</v>
      </c>
      <c r="T62" s="55">
        <f t="shared" si="16"/>
        <v>-417.86080075578138</v>
      </c>
      <c r="U62" s="55">
        <f t="shared" si="16"/>
        <v>-405.91818650521418</v>
      </c>
      <c r="V62" s="55">
        <f t="shared" si="16"/>
        <v>-387.18465746342099</v>
      </c>
      <c r="W62" s="55">
        <f t="shared" si="16"/>
        <v>-373.13158333159663</v>
      </c>
      <c r="X62" s="55">
        <f t="shared" si="16"/>
        <v>-254.6533889819284</v>
      </c>
      <c r="Y62" s="55">
        <f t="shared" si="16"/>
        <v>-284.03619793109556</v>
      </c>
      <c r="Z62" s="55">
        <f t="shared" si="16"/>
        <v>-278.03509608911827</v>
      </c>
      <c r="AA62" s="55">
        <f t="shared" si="16"/>
        <v>-283.13907474263397</v>
      </c>
      <c r="AB62" s="55">
        <f t="shared" si="16"/>
        <v>-278.62490033539962</v>
      </c>
      <c r="AC62" s="55">
        <f t="shared" si="13"/>
        <v>-268.99488864467094</v>
      </c>
      <c r="AD62" s="55">
        <f t="shared" si="13"/>
        <v>-215.02626903263808</v>
      </c>
      <c r="AE62" s="55">
        <f t="shared" si="13"/>
        <v>-174.11504789070295</v>
      </c>
    </row>
    <row r="63" spans="1:31" s="51" customFormat="1" ht="15">
      <c r="A63" s="65"/>
      <c r="B63" s="423"/>
      <c r="C63" s="423"/>
      <c r="D63" s="54" t="s">
        <v>409</v>
      </c>
      <c r="E63" s="53">
        <f t="shared" ref="E63:AB63" si="17">E21</f>
        <v>-10877.600981426513</v>
      </c>
      <c r="F63" s="52">
        <f t="shared" si="17"/>
        <v>-11049.806368923906</v>
      </c>
      <c r="G63" s="52">
        <f t="shared" si="17"/>
        <v>-11807.005324140289</v>
      </c>
      <c r="H63" s="52">
        <f t="shared" si="17"/>
        <v>-11076.355908637637</v>
      </c>
      <c r="I63" s="52">
        <f t="shared" si="17"/>
        <v>-12141.64258301512</v>
      </c>
      <c r="J63" s="52">
        <f t="shared" si="17"/>
        <v>-12430.812103547969</v>
      </c>
      <c r="K63" s="52">
        <f t="shared" si="17"/>
        <v>-12524.696163572877</v>
      </c>
      <c r="L63" s="52">
        <f t="shared" si="17"/>
        <v>-13494.993714847755</v>
      </c>
      <c r="M63" s="52">
        <f t="shared" si="17"/>
        <v>-13752.536966155511</v>
      </c>
      <c r="N63" s="52">
        <f t="shared" si="17"/>
        <v>-13872.228730078583</v>
      </c>
      <c r="O63" s="52">
        <f t="shared" si="17"/>
        <v>-15214.352327328641</v>
      </c>
      <c r="P63" s="52">
        <f t="shared" si="17"/>
        <v>-16132.526380314026</v>
      </c>
      <c r="Q63" s="52">
        <f t="shared" si="17"/>
        <v>-16997.608754950554</v>
      </c>
      <c r="R63" s="52">
        <f t="shared" si="17"/>
        <v>-17808.352586478897</v>
      </c>
      <c r="S63" s="52">
        <f t="shared" si="17"/>
        <v>-17549.375263856604</v>
      </c>
      <c r="T63" s="52">
        <f t="shared" si="17"/>
        <v>-17054.684313054015</v>
      </c>
      <c r="U63" s="52">
        <f t="shared" si="17"/>
        <v>-16146.528511385053</v>
      </c>
      <c r="V63" s="52">
        <f t="shared" si="17"/>
        <v>-16833.51756256981</v>
      </c>
      <c r="W63" s="52">
        <f t="shared" si="17"/>
        <v>-16594.162664895124</v>
      </c>
      <c r="X63" s="52">
        <f t="shared" si="17"/>
        <v>-15645.791565800828</v>
      </c>
      <c r="Y63" s="52">
        <f t="shared" si="17"/>
        <v>-15645.589071199367</v>
      </c>
      <c r="Z63" s="52">
        <f t="shared" si="17"/>
        <v>-15566.15820046575</v>
      </c>
      <c r="AA63" s="52">
        <f t="shared" si="17"/>
        <v>-16795.06069447122</v>
      </c>
      <c r="AB63" s="52">
        <f t="shared" si="17"/>
        <v>-16464.008462806407</v>
      </c>
      <c r="AC63" s="52">
        <f>AC21</f>
        <v>-15968.913549602357</v>
      </c>
      <c r="AD63" s="52">
        <f>AD21</f>
        <v>-16204.153094153657</v>
      </c>
      <c r="AE63" s="52">
        <f>AE21</f>
        <v>-16571.877742343495</v>
      </c>
    </row>
    <row r="64" spans="1:31" ht="13.5">
      <c r="A64" s="418"/>
      <c r="B64" s="418"/>
      <c r="C64" s="418"/>
      <c r="E64" s="50"/>
      <c r="F64" s="50"/>
      <c r="G64" s="50"/>
      <c r="H64" s="50"/>
      <c r="I64" s="50"/>
      <c r="J64" s="50"/>
      <c r="K64" s="50"/>
      <c r="L64" s="50"/>
      <c r="M64" s="50"/>
      <c r="N64" s="50"/>
      <c r="O64" s="50"/>
      <c r="P64" s="50"/>
      <c r="Q64" s="50"/>
      <c r="R64" s="50"/>
      <c r="S64" s="50"/>
      <c r="T64" s="50"/>
    </row>
    <row r="65" spans="1:20" ht="13.5">
      <c r="A65" s="418"/>
      <c r="B65" s="418"/>
      <c r="C65" s="418"/>
      <c r="E65" s="50"/>
      <c r="F65" s="50"/>
      <c r="I65" s="50"/>
      <c r="J65" s="50"/>
      <c r="K65" s="50"/>
      <c r="L65" s="50"/>
      <c r="M65" s="50"/>
      <c r="N65" s="50"/>
      <c r="O65" s="50"/>
      <c r="P65" s="50"/>
      <c r="Q65" s="50"/>
      <c r="R65" s="50"/>
      <c r="S65" s="50"/>
      <c r="T65" s="50"/>
    </row>
  </sheetData>
  <phoneticPr fontId="3"/>
  <pageMargins left="0.25" right="0.25" top="0.75" bottom="0.75" header="0.3" footer="0.3"/>
  <pageSetup paperSize="9" scale="5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L61"/>
  <sheetViews>
    <sheetView showGridLines="0" zoomScaleNormal="100" workbookViewId="0">
      <pane xSplit="7" ySplit="3" topLeftCell="H4" activePane="bottomRight" state="frozen"/>
      <selection pane="topRight" activeCell="H1" sqref="H1"/>
      <selection pane="bottomLeft" activeCell="A4" sqref="A4"/>
      <selection pane="bottomRight" activeCell="S26" sqref="S26"/>
    </sheetView>
  </sheetViews>
  <sheetFormatPr defaultColWidth="18.7109375" defaultRowHeight="12.75" customHeight="1"/>
  <cols>
    <col min="1" max="3" width="3.5703125" style="6" customWidth="1"/>
    <col min="4" max="4" width="6.140625" style="6" customWidth="1"/>
    <col min="5" max="5" width="6.28515625" style="9" customWidth="1"/>
    <col min="6" max="6" width="32" style="8" customWidth="1"/>
    <col min="7" max="7" width="7.85546875" style="7" customWidth="1"/>
    <col min="8" max="34" width="5.85546875" style="84" customWidth="1"/>
    <col min="35" max="16384" width="18.7109375" style="6"/>
  </cols>
  <sheetData>
    <row r="2" spans="2:34" ht="15">
      <c r="B2" s="425" t="s">
        <v>378</v>
      </c>
      <c r="C2" s="426">
        <v>11</v>
      </c>
      <c r="D2" s="21" t="s">
        <v>410</v>
      </c>
      <c r="E2" s="21"/>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2:34" ht="17.100000000000001" customHeight="1">
      <c r="D3" s="20" t="s">
        <v>50</v>
      </c>
      <c r="E3" s="19"/>
      <c r="F3" s="27"/>
      <c r="G3" s="95" t="s">
        <v>131</v>
      </c>
      <c r="H3" s="18">
        <v>1990</v>
      </c>
      <c r="I3" s="18">
        <f t="shared" ref="I3:AH3" si="0">H3+1</f>
        <v>1991</v>
      </c>
      <c r="J3" s="18">
        <f t="shared" si="0"/>
        <v>1992</v>
      </c>
      <c r="K3" s="18">
        <f t="shared" si="0"/>
        <v>1993</v>
      </c>
      <c r="L3" s="18">
        <f t="shared" si="0"/>
        <v>1994</v>
      </c>
      <c r="M3" s="18">
        <f t="shared" si="0"/>
        <v>1995</v>
      </c>
      <c r="N3" s="18">
        <f t="shared" si="0"/>
        <v>1996</v>
      </c>
      <c r="O3" s="18">
        <f t="shared" si="0"/>
        <v>1997</v>
      </c>
      <c r="P3" s="18">
        <f t="shared" si="0"/>
        <v>1998</v>
      </c>
      <c r="Q3" s="18">
        <f t="shared" si="0"/>
        <v>1999</v>
      </c>
      <c r="R3" s="18">
        <f t="shared" si="0"/>
        <v>2000</v>
      </c>
      <c r="S3" s="18">
        <f t="shared" si="0"/>
        <v>2001</v>
      </c>
      <c r="T3" s="18">
        <f t="shared" si="0"/>
        <v>2002</v>
      </c>
      <c r="U3" s="18">
        <f t="shared" si="0"/>
        <v>2003</v>
      </c>
      <c r="V3" s="18">
        <f t="shared" si="0"/>
        <v>2004</v>
      </c>
      <c r="W3" s="18">
        <f t="shared" si="0"/>
        <v>2005</v>
      </c>
      <c r="X3" s="18">
        <f t="shared" si="0"/>
        <v>2006</v>
      </c>
      <c r="Y3" s="18">
        <f t="shared" si="0"/>
        <v>2007</v>
      </c>
      <c r="Z3" s="18">
        <f t="shared" si="0"/>
        <v>2008</v>
      </c>
      <c r="AA3" s="18">
        <f t="shared" si="0"/>
        <v>2009</v>
      </c>
      <c r="AB3" s="18">
        <f t="shared" si="0"/>
        <v>2010</v>
      </c>
      <c r="AC3" s="18">
        <f t="shared" si="0"/>
        <v>2011</v>
      </c>
      <c r="AD3" s="18">
        <f t="shared" si="0"/>
        <v>2012</v>
      </c>
      <c r="AE3" s="18">
        <f t="shared" si="0"/>
        <v>2013</v>
      </c>
      <c r="AF3" s="380">
        <f t="shared" si="0"/>
        <v>2014</v>
      </c>
      <c r="AG3" s="470">
        <f t="shared" si="0"/>
        <v>2015</v>
      </c>
      <c r="AH3" s="510">
        <f t="shared" si="0"/>
        <v>2016</v>
      </c>
    </row>
    <row r="4" spans="2:34" ht="17.100000000000001" customHeight="1">
      <c r="D4" s="738" t="s">
        <v>49</v>
      </c>
      <c r="E4" s="28" t="s">
        <v>51</v>
      </c>
      <c r="F4" s="88"/>
      <c r="G4" s="26" t="s">
        <v>441</v>
      </c>
      <c r="H4" s="90">
        <v>24.51</v>
      </c>
      <c r="I4" s="90">
        <v>24.51</v>
      </c>
      <c r="J4" s="90">
        <v>24.510000000000005</v>
      </c>
      <c r="K4" s="90">
        <v>24.51</v>
      </c>
      <c r="L4" s="90">
        <v>24.51</v>
      </c>
      <c r="M4" s="90">
        <v>24.51</v>
      </c>
      <c r="N4" s="90">
        <v>24.51</v>
      </c>
      <c r="O4" s="90">
        <v>24.509999999999998</v>
      </c>
      <c r="P4" s="90">
        <v>24.510000000000005</v>
      </c>
      <c r="Q4" s="90">
        <v>24.509999999999998</v>
      </c>
      <c r="R4" s="90">
        <v>24.510000000000005</v>
      </c>
      <c r="S4" s="90">
        <v>24.51</v>
      </c>
      <c r="T4" s="90">
        <v>24.51</v>
      </c>
      <c r="U4" s="90">
        <v>24.510000000000005</v>
      </c>
      <c r="V4" s="90">
        <v>24.510000000000005</v>
      </c>
      <c r="W4" s="90">
        <v>24.510000000000005</v>
      </c>
      <c r="X4" s="90">
        <v>24.51</v>
      </c>
      <c r="Y4" s="90">
        <v>24.51</v>
      </c>
      <c r="Z4" s="90">
        <v>24.51</v>
      </c>
      <c r="AA4" s="90">
        <v>24.51</v>
      </c>
      <c r="AB4" s="90">
        <v>24.509999999999998</v>
      </c>
      <c r="AC4" s="90">
        <v>24.51</v>
      </c>
      <c r="AD4" s="90">
        <v>24.510000000000005</v>
      </c>
      <c r="AE4" s="90">
        <v>24.548163748265374</v>
      </c>
      <c r="AF4" s="90">
        <v>24.547580103387425</v>
      </c>
      <c r="AG4" s="90">
        <v>24.548052526554756</v>
      </c>
      <c r="AH4" s="90">
        <v>24.545283174480268</v>
      </c>
    </row>
    <row r="5" spans="2:34" ht="17.100000000000001" customHeight="1">
      <c r="D5" s="739"/>
      <c r="E5" s="91" t="s">
        <v>48</v>
      </c>
      <c r="F5" s="88"/>
      <c r="G5" s="26" t="s">
        <v>442</v>
      </c>
      <c r="H5" s="90">
        <v>24.51</v>
      </c>
      <c r="I5" s="90">
        <v>24.51</v>
      </c>
      <c r="J5" s="90">
        <v>24.51</v>
      </c>
      <c r="K5" s="90">
        <v>24.51</v>
      </c>
      <c r="L5" s="90">
        <v>24.51</v>
      </c>
      <c r="M5" s="90">
        <v>24.51</v>
      </c>
      <c r="N5" s="90">
        <v>24.51</v>
      </c>
      <c r="O5" s="90">
        <v>24.51</v>
      </c>
      <c r="P5" s="90">
        <v>24.51</v>
      </c>
      <c r="Q5" s="90">
        <v>24.51</v>
      </c>
      <c r="R5" s="90">
        <v>24.51</v>
      </c>
      <c r="S5" s="90">
        <v>24.51</v>
      </c>
      <c r="T5" s="90">
        <v>24.51</v>
      </c>
      <c r="U5" s="90">
        <v>24.51</v>
      </c>
      <c r="V5" s="90">
        <v>24.51</v>
      </c>
      <c r="W5" s="90">
        <v>24.51</v>
      </c>
      <c r="X5" s="90">
        <v>24.51</v>
      </c>
      <c r="Y5" s="90">
        <v>24.51</v>
      </c>
      <c r="Z5" s="90">
        <v>24.51</v>
      </c>
      <c r="AA5" s="90">
        <v>24.51</v>
      </c>
      <c r="AB5" s="90">
        <v>24.51</v>
      </c>
      <c r="AC5" s="90">
        <v>24.51</v>
      </c>
      <c r="AD5" s="90">
        <v>24.51</v>
      </c>
      <c r="AE5" s="90">
        <v>24.422913012424146</v>
      </c>
      <c r="AF5" s="90">
        <v>24.422913012424146</v>
      </c>
      <c r="AG5" s="90">
        <v>24.422913012424146</v>
      </c>
      <c r="AH5" s="90">
        <v>24.422913012424146</v>
      </c>
    </row>
    <row r="6" spans="2:34" ht="17.100000000000001" customHeight="1">
      <c r="D6" s="739"/>
      <c r="E6" s="91" t="s">
        <v>47</v>
      </c>
      <c r="F6" s="88"/>
      <c r="G6" s="26" t="s">
        <v>443</v>
      </c>
      <c r="H6" s="90">
        <v>24.51</v>
      </c>
      <c r="I6" s="90">
        <v>24.51</v>
      </c>
      <c r="J6" s="90">
        <v>24.51</v>
      </c>
      <c r="K6" s="90">
        <v>24.51</v>
      </c>
      <c r="L6" s="90">
        <v>24.51</v>
      </c>
      <c r="M6" s="90">
        <v>24.51</v>
      </c>
      <c r="N6" s="90">
        <v>24.51</v>
      </c>
      <c r="O6" s="90">
        <v>24.51</v>
      </c>
      <c r="P6" s="90">
        <v>24.51</v>
      </c>
      <c r="Q6" s="90">
        <v>24.51</v>
      </c>
      <c r="R6" s="90">
        <v>24.51</v>
      </c>
      <c r="S6" s="90">
        <v>24.51</v>
      </c>
      <c r="T6" s="90">
        <v>24.51</v>
      </c>
      <c r="U6" s="90">
        <v>24.51</v>
      </c>
      <c r="V6" s="90">
        <v>24.51</v>
      </c>
      <c r="W6" s="90">
        <v>24.51</v>
      </c>
      <c r="X6" s="90">
        <v>24.51</v>
      </c>
      <c r="Y6" s="90">
        <v>24.51</v>
      </c>
      <c r="Z6" s="90">
        <v>24.51</v>
      </c>
      <c r="AA6" s="90">
        <v>24.51</v>
      </c>
      <c r="AB6" s="90">
        <v>24.51</v>
      </c>
      <c r="AC6" s="90">
        <v>24.51</v>
      </c>
      <c r="AD6" s="90">
        <v>24.51</v>
      </c>
      <c r="AE6" s="90">
        <v>25.058227655761112</v>
      </c>
      <c r="AF6" s="90">
        <v>25.058227655761112</v>
      </c>
      <c r="AG6" s="90">
        <v>25.058227655761112</v>
      </c>
      <c r="AH6" s="90">
        <v>25.058227655761112</v>
      </c>
    </row>
    <row r="7" spans="2:34" ht="17.100000000000001" customHeight="1">
      <c r="D7" s="739"/>
      <c r="E7" s="28" t="s">
        <v>46</v>
      </c>
      <c r="F7" s="88"/>
      <c r="G7" s="26" t="s">
        <v>459</v>
      </c>
      <c r="H7" s="90">
        <v>24.71</v>
      </c>
      <c r="I7" s="90">
        <v>24.71</v>
      </c>
      <c r="J7" s="90">
        <v>24.71</v>
      </c>
      <c r="K7" s="90">
        <v>24.71</v>
      </c>
      <c r="L7" s="90">
        <v>24.71</v>
      </c>
      <c r="M7" s="90">
        <v>24.71</v>
      </c>
      <c r="N7" s="90">
        <v>24.71</v>
      </c>
      <c r="O7" s="90">
        <v>24.71</v>
      </c>
      <c r="P7" s="90">
        <v>24.71</v>
      </c>
      <c r="Q7" s="90">
        <v>24.71</v>
      </c>
      <c r="R7" s="90">
        <v>24.71</v>
      </c>
      <c r="S7" s="90">
        <v>24.71</v>
      </c>
      <c r="T7" s="90">
        <v>24.71</v>
      </c>
      <c r="U7" s="90">
        <v>24.71</v>
      </c>
      <c r="V7" s="90">
        <v>24.71</v>
      </c>
      <c r="W7" s="90">
        <v>24.71</v>
      </c>
      <c r="X7" s="90">
        <v>24.71</v>
      </c>
      <c r="Y7" s="90">
        <v>24.71</v>
      </c>
      <c r="Z7" s="90">
        <v>24.71</v>
      </c>
      <c r="AA7" s="90">
        <v>24.71</v>
      </c>
      <c r="AB7" s="90">
        <v>24.71</v>
      </c>
      <c r="AC7" s="90">
        <v>24.71</v>
      </c>
      <c r="AD7" s="90">
        <v>24.71</v>
      </c>
      <c r="AE7" s="90">
        <v>24.418477036295684</v>
      </c>
      <c r="AF7" s="90">
        <v>24.418477036295684</v>
      </c>
      <c r="AG7" s="90">
        <v>24.418477036295684</v>
      </c>
      <c r="AH7" s="90">
        <v>24.418477036295684</v>
      </c>
    </row>
    <row r="8" spans="2:34" ht="17.100000000000001" customHeight="1">
      <c r="D8" s="739"/>
      <c r="E8" s="509" t="s">
        <v>500</v>
      </c>
      <c r="F8" s="88"/>
      <c r="G8" s="26" t="s">
        <v>460</v>
      </c>
      <c r="H8" s="90">
        <v>24.71</v>
      </c>
      <c r="I8" s="90">
        <v>24.71</v>
      </c>
      <c r="J8" s="90">
        <v>24.71</v>
      </c>
      <c r="K8" s="90">
        <v>24.71</v>
      </c>
      <c r="L8" s="90">
        <v>24.71</v>
      </c>
      <c r="M8" s="90">
        <v>24.71</v>
      </c>
      <c r="N8" s="90">
        <v>24.71</v>
      </c>
      <c r="O8" s="90">
        <v>24.71</v>
      </c>
      <c r="P8" s="90">
        <v>24.71</v>
      </c>
      <c r="Q8" s="90">
        <v>24.71</v>
      </c>
      <c r="R8" s="90">
        <v>24.71</v>
      </c>
      <c r="S8" s="90">
        <v>24.71</v>
      </c>
      <c r="T8" s="90">
        <v>24.71</v>
      </c>
      <c r="U8" s="90">
        <v>24.71</v>
      </c>
      <c r="V8" s="90">
        <v>24.71</v>
      </c>
      <c r="W8" s="90">
        <v>24.71</v>
      </c>
      <c r="X8" s="90">
        <v>24.71</v>
      </c>
      <c r="Y8" s="90">
        <v>24.71</v>
      </c>
      <c r="Z8" s="90">
        <v>24.71</v>
      </c>
      <c r="AA8" s="90">
        <v>24.71</v>
      </c>
      <c r="AB8" s="90">
        <v>24.71</v>
      </c>
      <c r="AC8" s="90">
        <v>24.71</v>
      </c>
      <c r="AD8" s="90">
        <v>24.71</v>
      </c>
      <c r="AE8" s="90">
        <v>24.418477036295684</v>
      </c>
      <c r="AF8" s="90">
        <v>24.418477036295684</v>
      </c>
      <c r="AG8" s="90">
        <v>24.418477036295684</v>
      </c>
      <c r="AH8" s="90">
        <v>24.418477036295684</v>
      </c>
    </row>
    <row r="9" spans="2:34" ht="17.100000000000001" customHeight="1">
      <c r="D9" s="739"/>
      <c r="E9" s="91" t="s">
        <v>52</v>
      </c>
      <c r="F9" s="88"/>
      <c r="G9" s="26" t="s">
        <v>461</v>
      </c>
      <c r="H9" s="90">
        <v>24.71</v>
      </c>
      <c r="I9" s="90">
        <v>24.71</v>
      </c>
      <c r="J9" s="90">
        <v>24.71</v>
      </c>
      <c r="K9" s="90">
        <v>24.71</v>
      </c>
      <c r="L9" s="90">
        <v>24.71</v>
      </c>
      <c r="M9" s="90">
        <v>24.71</v>
      </c>
      <c r="N9" s="90">
        <v>24.71</v>
      </c>
      <c r="O9" s="90">
        <v>24.71</v>
      </c>
      <c r="P9" s="90">
        <v>24.71</v>
      </c>
      <c r="Q9" s="90">
        <v>24.71</v>
      </c>
      <c r="R9" s="90">
        <v>24.71</v>
      </c>
      <c r="S9" s="90">
        <v>24.71</v>
      </c>
      <c r="T9" s="90">
        <v>24.71</v>
      </c>
      <c r="U9" s="90">
        <v>24.71</v>
      </c>
      <c r="V9" s="90">
        <v>24.71</v>
      </c>
      <c r="W9" s="90">
        <v>24.71</v>
      </c>
      <c r="X9" s="90">
        <v>24.71</v>
      </c>
      <c r="Y9" s="90">
        <v>24.71</v>
      </c>
      <c r="Z9" s="90">
        <v>24.71</v>
      </c>
      <c r="AA9" s="90">
        <v>24.71</v>
      </c>
      <c r="AB9" s="90">
        <v>24.71</v>
      </c>
      <c r="AC9" s="90">
        <v>24.71</v>
      </c>
      <c r="AD9" s="90">
        <v>24.71</v>
      </c>
      <c r="AE9" s="90">
        <v>24.418477036295684</v>
      </c>
      <c r="AF9" s="90">
        <v>24.418477036295684</v>
      </c>
      <c r="AG9" s="90">
        <v>24.418477036295684</v>
      </c>
      <c r="AH9" s="90">
        <v>24.418477036295684</v>
      </c>
    </row>
    <row r="10" spans="2:34" ht="17.100000000000001" customHeight="1">
      <c r="D10" s="739"/>
      <c r="E10" s="28" t="s">
        <v>45</v>
      </c>
      <c r="F10" s="88"/>
      <c r="G10" s="26" t="s">
        <v>462</v>
      </c>
      <c r="H10" s="90">
        <v>24.9</v>
      </c>
      <c r="I10" s="90">
        <v>24.9</v>
      </c>
      <c r="J10" s="90">
        <v>24.9</v>
      </c>
      <c r="K10" s="90">
        <v>24.9</v>
      </c>
      <c r="L10" s="90">
        <v>24.9</v>
      </c>
      <c r="M10" s="90">
        <v>24.9</v>
      </c>
      <c r="N10" s="90">
        <v>24.9</v>
      </c>
      <c r="O10" s="90">
        <v>24.9</v>
      </c>
      <c r="P10" s="90">
        <v>24.9</v>
      </c>
      <c r="Q10" s="90">
        <v>24.9</v>
      </c>
      <c r="R10" s="90">
        <v>24.9</v>
      </c>
      <c r="S10" s="90">
        <v>24.9</v>
      </c>
      <c r="T10" s="90">
        <v>24.9</v>
      </c>
      <c r="U10" s="90">
        <v>24.9</v>
      </c>
      <c r="V10" s="90">
        <v>24.9</v>
      </c>
      <c r="W10" s="90">
        <v>24.9</v>
      </c>
      <c r="X10" s="90">
        <v>24.9</v>
      </c>
      <c r="Y10" s="90">
        <v>24.9</v>
      </c>
      <c r="Z10" s="90">
        <v>24.9</v>
      </c>
      <c r="AA10" s="90">
        <v>24.9</v>
      </c>
      <c r="AB10" s="90">
        <v>24.9</v>
      </c>
      <c r="AC10" s="90">
        <v>24.9</v>
      </c>
      <c r="AD10" s="90">
        <v>24.9</v>
      </c>
      <c r="AE10" s="90">
        <v>23.742142934161798</v>
      </c>
      <c r="AF10" s="90">
        <v>23.742142934161798</v>
      </c>
      <c r="AG10" s="90">
        <v>23.742142934161798</v>
      </c>
      <c r="AH10" s="90">
        <v>23.742142934161798</v>
      </c>
    </row>
    <row r="11" spans="2:34" ht="17.100000000000001" customHeight="1">
      <c r="D11" s="740"/>
      <c r="E11" s="28" t="s">
        <v>44</v>
      </c>
      <c r="F11" s="88"/>
      <c r="G11" s="26" t="s">
        <v>449</v>
      </c>
      <c r="H11" s="90">
        <v>25.46</v>
      </c>
      <c r="I11" s="90">
        <v>25.46</v>
      </c>
      <c r="J11" s="90">
        <v>25.46</v>
      </c>
      <c r="K11" s="90">
        <v>25.46</v>
      </c>
      <c r="L11" s="90">
        <v>25.46</v>
      </c>
      <c r="M11" s="90">
        <v>25.46</v>
      </c>
      <c r="N11" s="90">
        <v>25.46</v>
      </c>
      <c r="O11" s="90">
        <v>25.46</v>
      </c>
      <c r="P11" s="90">
        <v>25.46</v>
      </c>
      <c r="Q11" s="90">
        <v>25.46</v>
      </c>
      <c r="R11" s="90">
        <v>25.46</v>
      </c>
      <c r="S11" s="90">
        <v>25.46</v>
      </c>
      <c r="T11" s="90">
        <v>25.46</v>
      </c>
      <c r="U11" s="90">
        <v>25.46</v>
      </c>
      <c r="V11" s="90">
        <v>25.46</v>
      </c>
      <c r="W11" s="90">
        <v>25.46</v>
      </c>
      <c r="X11" s="90">
        <v>25.46</v>
      </c>
      <c r="Y11" s="90">
        <v>25.46</v>
      </c>
      <c r="Z11" s="90">
        <v>25.46</v>
      </c>
      <c r="AA11" s="90">
        <v>25.46</v>
      </c>
      <c r="AB11" s="90">
        <v>25.46</v>
      </c>
      <c r="AC11" s="90">
        <v>25.46</v>
      </c>
      <c r="AD11" s="90">
        <v>25.46</v>
      </c>
      <c r="AE11" s="90">
        <v>25.924961949448729</v>
      </c>
      <c r="AF11" s="90">
        <v>25.924961949448729</v>
      </c>
      <c r="AG11" s="90">
        <v>25.924961949448729</v>
      </c>
      <c r="AH11" s="90">
        <v>25.924961949448729</v>
      </c>
    </row>
    <row r="12" spans="2:34" ht="17.100000000000001" customHeight="1">
      <c r="D12" s="738" t="s">
        <v>43</v>
      </c>
      <c r="E12" s="28" t="s">
        <v>42</v>
      </c>
      <c r="F12" s="88"/>
      <c r="G12" s="26" t="s">
        <v>450</v>
      </c>
      <c r="H12" s="90">
        <v>29.38</v>
      </c>
      <c r="I12" s="90">
        <v>29.38</v>
      </c>
      <c r="J12" s="90">
        <v>29.38</v>
      </c>
      <c r="K12" s="90">
        <v>29.38</v>
      </c>
      <c r="L12" s="90">
        <v>29.38</v>
      </c>
      <c r="M12" s="90">
        <v>29.38</v>
      </c>
      <c r="N12" s="90">
        <v>29.38</v>
      </c>
      <c r="O12" s="90">
        <v>29.38</v>
      </c>
      <c r="P12" s="90">
        <v>29.38</v>
      </c>
      <c r="Q12" s="90">
        <v>29.38</v>
      </c>
      <c r="R12" s="90">
        <v>29.38</v>
      </c>
      <c r="S12" s="90">
        <v>29.38</v>
      </c>
      <c r="T12" s="90">
        <v>29.38</v>
      </c>
      <c r="U12" s="90">
        <v>29.38</v>
      </c>
      <c r="V12" s="90">
        <v>29.38</v>
      </c>
      <c r="W12" s="90">
        <v>29.38</v>
      </c>
      <c r="X12" s="90">
        <v>29.38</v>
      </c>
      <c r="Y12" s="90">
        <v>29.38</v>
      </c>
      <c r="Z12" s="90">
        <v>29.38</v>
      </c>
      <c r="AA12" s="90">
        <v>29.38</v>
      </c>
      <c r="AB12" s="90">
        <v>29.38</v>
      </c>
      <c r="AC12" s="90">
        <v>29.38</v>
      </c>
      <c r="AD12" s="90">
        <v>29.38</v>
      </c>
      <c r="AE12" s="90">
        <v>30.216753682913012</v>
      </c>
      <c r="AF12" s="90">
        <v>30.216753682913012</v>
      </c>
      <c r="AG12" s="90">
        <v>30.216753682913012</v>
      </c>
      <c r="AH12" s="90">
        <v>30.216753682913012</v>
      </c>
    </row>
    <row r="13" spans="2:34" ht="17.100000000000001" customHeight="1">
      <c r="D13" s="739"/>
      <c r="E13" s="28" t="s">
        <v>41</v>
      </c>
      <c r="F13" s="88"/>
      <c r="G13" s="26" t="s">
        <v>463</v>
      </c>
      <c r="H13" s="90">
        <v>20.9</v>
      </c>
      <c r="I13" s="90">
        <v>20.9</v>
      </c>
      <c r="J13" s="90">
        <v>20.9</v>
      </c>
      <c r="K13" s="90">
        <v>20.9</v>
      </c>
      <c r="L13" s="90">
        <v>20.9</v>
      </c>
      <c r="M13" s="90">
        <v>20.9</v>
      </c>
      <c r="N13" s="90">
        <v>20.9</v>
      </c>
      <c r="O13" s="90">
        <v>20.9</v>
      </c>
      <c r="P13" s="90">
        <v>20.9</v>
      </c>
      <c r="Q13" s="90">
        <v>20.9</v>
      </c>
      <c r="R13" s="90">
        <v>20.9</v>
      </c>
      <c r="S13" s="90">
        <v>20.9</v>
      </c>
      <c r="T13" s="90">
        <v>20.9</v>
      </c>
      <c r="U13" s="90">
        <v>20.9</v>
      </c>
      <c r="V13" s="90">
        <v>20.9</v>
      </c>
      <c r="W13" s="90">
        <v>20.9</v>
      </c>
      <c r="X13" s="90">
        <v>20.9</v>
      </c>
      <c r="Y13" s="90">
        <v>20.9</v>
      </c>
      <c r="Z13" s="90">
        <v>20.9</v>
      </c>
      <c r="AA13" s="90">
        <v>20.9</v>
      </c>
      <c r="AB13" s="90">
        <v>20.9</v>
      </c>
      <c r="AC13" s="90">
        <v>20.9</v>
      </c>
      <c r="AD13" s="90">
        <v>20.9</v>
      </c>
      <c r="AE13" s="90">
        <v>20.9</v>
      </c>
      <c r="AF13" s="90">
        <v>20.9</v>
      </c>
      <c r="AG13" s="90">
        <v>20.9</v>
      </c>
      <c r="AH13" s="90">
        <v>20.9</v>
      </c>
    </row>
    <row r="14" spans="2:34" ht="17.100000000000001" customHeight="1">
      <c r="D14" s="739"/>
      <c r="E14" s="28" t="s">
        <v>40</v>
      </c>
      <c r="F14" s="88"/>
      <c r="G14" s="26" t="s">
        <v>464</v>
      </c>
      <c r="H14" s="90">
        <v>29.38</v>
      </c>
      <c r="I14" s="90">
        <v>29.38</v>
      </c>
      <c r="J14" s="90">
        <v>29.38</v>
      </c>
      <c r="K14" s="90">
        <v>29.38</v>
      </c>
      <c r="L14" s="90">
        <v>29.38</v>
      </c>
      <c r="M14" s="90">
        <v>29.38</v>
      </c>
      <c r="N14" s="90">
        <v>29.38</v>
      </c>
      <c r="O14" s="90">
        <v>29.38</v>
      </c>
      <c r="P14" s="90">
        <v>29.38</v>
      </c>
      <c r="Q14" s="90">
        <v>29.38</v>
      </c>
      <c r="R14" s="90">
        <v>29.38</v>
      </c>
      <c r="S14" s="90">
        <v>29.38</v>
      </c>
      <c r="T14" s="90">
        <v>29.38</v>
      </c>
      <c r="U14" s="90">
        <v>29.38</v>
      </c>
      <c r="V14" s="90">
        <v>29.38</v>
      </c>
      <c r="W14" s="90">
        <v>29.38</v>
      </c>
      <c r="X14" s="90">
        <v>29.38</v>
      </c>
      <c r="Y14" s="90">
        <v>29.38</v>
      </c>
      <c r="Z14" s="90">
        <v>29.38</v>
      </c>
      <c r="AA14" s="90">
        <v>29.38</v>
      </c>
      <c r="AB14" s="90">
        <v>29.38</v>
      </c>
      <c r="AC14" s="90">
        <v>29.38</v>
      </c>
      <c r="AD14" s="90">
        <v>29.38</v>
      </c>
      <c r="AE14" s="90">
        <v>25.924961949448729</v>
      </c>
      <c r="AF14" s="90">
        <v>25.924961949448729</v>
      </c>
      <c r="AG14" s="90">
        <v>25.924961949448729</v>
      </c>
      <c r="AH14" s="90">
        <v>25.924961949448729</v>
      </c>
    </row>
    <row r="15" spans="2:34" ht="17.100000000000001" customHeight="1">
      <c r="D15" s="739"/>
      <c r="E15" s="28" t="s">
        <v>39</v>
      </c>
      <c r="F15" s="88"/>
      <c r="G15" s="26" t="s">
        <v>451</v>
      </c>
      <c r="H15" s="90">
        <v>10.99</v>
      </c>
      <c r="I15" s="90">
        <v>10.99</v>
      </c>
      <c r="J15" s="90">
        <v>10.99</v>
      </c>
      <c r="K15" s="90">
        <v>10.99</v>
      </c>
      <c r="L15" s="90">
        <v>10.99</v>
      </c>
      <c r="M15" s="90">
        <v>10.99</v>
      </c>
      <c r="N15" s="90">
        <v>10.99</v>
      </c>
      <c r="O15" s="90">
        <v>10.99</v>
      </c>
      <c r="P15" s="90">
        <v>10.99</v>
      </c>
      <c r="Q15" s="90">
        <v>10.99</v>
      </c>
      <c r="R15" s="90">
        <v>10.99</v>
      </c>
      <c r="S15" s="90">
        <v>10.99</v>
      </c>
      <c r="T15" s="90">
        <v>10.99</v>
      </c>
      <c r="U15" s="90">
        <v>10.99</v>
      </c>
      <c r="V15" s="90">
        <v>10.99</v>
      </c>
      <c r="W15" s="90">
        <v>10.99</v>
      </c>
      <c r="X15" s="90">
        <v>10.99</v>
      </c>
      <c r="Y15" s="90">
        <v>10.99</v>
      </c>
      <c r="Z15" s="90">
        <v>10.99</v>
      </c>
      <c r="AA15" s="90">
        <v>10.99</v>
      </c>
      <c r="AB15" s="90">
        <v>10.99</v>
      </c>
      <c r="AC15" s="90">
        <v>10.99</v>
      </c>
      <c r="AD15" s="90">
        <v>10.99</v>
      </c>
      <c r="AE15" s="90">
        <v>10.927806534489351</v>
      </c>
      <c r="AF15" s="90">
        <v>10.927806534489351</v>
      </c>
      <c r="AG15" s="90">
        <v>10.927806534489351</v>
      </c>
      <c r="AH15" s="90">
        <v>10.927806534489351</v>
      </c>
    </row>
    <row r="16" spans="2:34" ht="17.100000000000001" customHeight="1">
      <c r="D16" s="739"/>
      <c r="E16" s="28" t="s">
        <v>38</v>
      </c>
      <c r="F16" s="88"/>
      <c r="G16" s="26" t="s">
        <v>465</v>
      </c>
      <c r="H16" s="90">
        <v>27.248380397582018</v>
      </c>
      <c r="I16" s="90">
        <v>27.146341012321869</v>
      </c>
      <c r="J16" s="90">
        <v>27.084910863631279</v>
      </c>
      <c r="K16" s="90">
        <v>27.081290998685631</v>
      </c>
      <c r="L16" s="90">
        <v>26.977351868838987</v>
      </c>
      <c r="M16" s="90">
        <v>26.896865058543234</v>
      </c>
      <c r="N16" s="90">
        <v>26.860141997386716</v>
      </c>
      <c r="O16" s="90">
        <v>26.846070363086547</v>
      </c>
      <c r="P16" s="90">
        <v>26.743483190216264</v>
      </c>
      <c r="Q16" s="90">
        <v>26.668582925417034</v>
      </c>
      <c r="R16" s="90">
        <v>26.664139684619901</v>
      </c>
      <c r="S16" s="90">
        <v>26.603521695817115</v>
      </c>
      <c r="T16" s="90">
        <v>26.609079875793455</v>
      </c>
      <c r="U16" s="90">
        <v>26.597267968223424</v>
      </c>
      <c r="V16" s="90">
        <v>26.617920914812704</v>
      </c>
      <c r="W16" s="90">
        <v>26.525871207540757</v>
      </c>
      <c r="X16" s="90">
        <v>26.424614313328412</v>
      </c>
      <c r="Y16" s="90">
        <v>26.395299202197855</v>
      </c>
      <c r="Z16" s="90">
        <v>26.480974337395995</v>
      </c>
      <c r="AA16" s="90">
        <v>26.529797693422413</v>
      </c>
      <c r="AB16" s="90">
        <v>26.385197209901268</v>
      </c>
      <c r="AC16" s="90">
        <v>26.310894403789995</v>
      </c>
      <c r="AD16" s="90">
        <v>26.185909121198986</v>
      </c>
      <c r="AE16" s="90">
        <v>26.512762102659156</v>
      </c>
      <c r="AF16" s="90">
        <v>26.551393644031869</v>
      </c>
      <c r="AG16" s="90">
        <v>26.521210925036915</v>
      </c>
      <c r="AH16" s="90">
        <v>26.50372949940418</v>
      </c>
    </row>
    <row r="17" spans="4:34" ht="17.100000000000001" customHeight="1">
      <c r="D17" s="740"/>
      <c r="E17" s="28" t="s">
        <v>37</v>
      </c>
      <c r="F17" s="88"/>
      <c r="G17" s="26" t="s">
        <v>466</v>
      </c>
      <c r="H17" s="90">
        <v>38.44</v>
      </c>
      <c r="I17" s="90">
        <v>38.44</v>
      </c>
      <c r="J17" s="90">
        <v>38.44</v>
      </c>
      <c r="K17" s="90">
        <v>38.44</v>
      </c>
      <c r="L17" s="90">
        <v>38.44</v>
      </c>
      <c r="M17" s="90">
        <v>38.44</v>
      </c>
      <c r="N17" s="90">
        <v>38.44</v>
      </c>
      <c r="O17" s="90">
        <v>38.44</v>
      </c>
      <c r="P17" s="90">
        <v>38.44</v>
      </c>
      <c r="Q17" s="90">
        <v>38.44</v>
      </c>
      <c r="R17" s="90">
        <v>38.44</v>
      </c>
      <c r="S17" s="90">
        <v>38.44</v>
      </c>
      <c r="T17" s="90">
        <v>38.44</v>
      </c>
      <c r="U17" s="90">
        <v>38.44</v>
      </c>
      <c r="V17" s="90">
        <v>38.44</v>
      </c>
      <c r="W17" s="90">
        <v>38.44</v>
      </c>
      <c r="X17" s="90">
        <v>38.44</v>
      </c>
      <c r="Y17" s="90">
        <v>38.44</v>
      </c>
      <c r="Z17" s="90">
        <v>38.44</v>
      </c>
      <c r="AA17" s="90">
        <v>38.44</v>
      </c>
      <c r="AB17" s="90">
        <v>38.44</v>
      </c>
      <c r="AC17" s="90">
        <v>38.44</v>
      </c>
      <c r="AD17" s="90">
        <v>38.44</v>
      </c>
      <c r="AE17" s="90">
        <v>41.716953631553373</v>
      </c>
      <c r="AF17" s="90">
        <v>41.716953631553373</v>
      </c>
      <c r="AG17" s="90">
        <v>41.716953631553373</v>
      </c>
      <c r="AH17" s="90">
        <v>41.716953631553373</v>
      </c>
    </row>
    <row r="18" spans="4:34" ht="17.100000000000001" customHeight="1">
      <c r="D18" s="745" t="s">
        <v>36</v>
      </c>
      <c r="E18" s="28" t="s">
        <v>35</v>
      </c>
      <c r="F18" s="88"/>
      <c r="G18" s="26" t="s">
        <v>452</v>
      </c>
      <c r="H18" s="90">
        <v>19.092109909083145</v>
      </c>
      <c r="I18" s="90">
        <v>19.05073408693681</v>
      </c>
      <c r="J18" s="90">
        <v>19.037313729732585</v>
      </c>
      <c r="K18" s="90">
        <v>19.033369180533963</v>
      </c>
      <c r="L18" s="90">
        <v>19.033925687290871</v>
      </c>
      <c r="M18" s="90">
        <v>19.040878082263532</v>
      </c>
      <c r="N18" s="90">
        <v>19.050634580685855</v>
      </c>
      <c r="O18" s="90">
        <v>19.065023740250833</v>
      </c>
      <c r="P18" s="90">
        <v>19.060957990690756</v>
      </c>
      <c r="Q18" s="90">
        <v>19.074176993694572</v>
      </c>
      <c r="R18" s="90">
        <v>19.04552015771981</v>
      </c>
      <c r="S18" s="90">
        <v>19.064852486297191</v>
      </c>
      <c r="T18" s="90">
        <v>19.050595154185533</v>
      </c>
      <c r="U18" s="90">
        <v>19.061467794112048</v>
      </c>
      <c r="V18" s="90">
        <v>19.040998548313929</v>
      </c>
      <c r="W18" s="90">
        <v>19.050650420901665</v>
      </c>
      <c r="X18" s="90">
        <v>19.060104449516931</v>
      </c>
      <c r="Y18" s="90">
        <v>19.051144885338392</v>
      </c>
      <c r="Z18" s="90">
        <v>19.062826132357284</v>
      </c>
      <c r="AA18" s="90">
        <v>19.040812946949291</v>
      </c>
      <c r="AB18" s="90">
        <v>19.05472143346622</v>
      </c>
      <c r="AC18" s="90">
        <v>19.06607632517651</v>
      </c>
      <c r="AD18" s="90">
        <v>19.060320932172253</v>
      </c>
      <c r="AE18" s="90">
        <v>18.984294495425083</v>
      </c>
      <c r="AF18" s="90">
        <v>18.991494963189155</v>
      </c>
      <c r="AG18" s="90">
        <v>18.989014176284215</v>
      </c>
      <c r="AH18" s="90">
        <v>18.988803283386172</v>
      </c>
    </row>
    <row r="19" spans="4:34" ht="17.100000000000001" customHeight="1">
      <c r="D19" s="746"/>
      <c r="E19" s="94" t="s">
        <v>34</v>
      </c>
      <c r="F19" s="88"/>
      <c r="G19" s="26" t="s">
        <v>453</v>
      </c>
      <c r="H19" s="90">
        <v>19.092109909083145</v>
      </c>
      <c r="I19" s="90">
        <v>19.05073408693681</v>
      </c>
      <c r="J19" s="90">
        <v>19.037313729732585</v>
      </c>
      <c r="K19" s="90">
        <v>19.033369180533963</v>
      </c>
      <c r="L19" s="90">
        <v>19.033925687290871</v>
      </c>
      <c r="M19" s="90">
        <v>19.040878082263532</v>
      </c>
      <c r="N19" s="90">
        <v>19.050634580685855</v>
      </c>
      <c r="O19" s="90">
        <v>19.065023740250833</v>
      </c>
      <c r="P19" s="90">
        <v>19.060957990690756</v>
      </c>
      <c r="Q19" s="90">
        <v>19.074176993694572</v>
      </c>
      <c r="R19" s="90">
        <v>19.04552015771981</v>
      </c>
      <c r="S19" s="90">
        <v>19.064852486297191</v>
      </c>
      <c r="T19" s="90">
        <v>19.050595154185533</v>
      </c>
      <c r="U19" s="90">
        <v>19.061467794112048</v>
      </c>
      <c r="V19" s="90">
        <v>19.040998548313929</v>
      </c>
      <c r="W19" s="90">
        <v>19.050650420901665</v>
      </c>
      <c r="X19" s="90">
        <v>19.060104449516931</v>
      </c>
      <c r="Y19" s="90">
        <v>19.051144885338392</v>
      </c>
      <c r="Z19" s="90">
        <v>19.062826132357284</v>
      </c>
      <c r="AA19" s="90">
        <v>19.040812946949291</v>
      </c>
      <c r="AB19" s="90">
        <v>19.05472143346622</v>
      </c>
      <c r="AC19" s="90">
        <v>19.06607632517651</v>
      </c>
      <c r="AD19" s="90">
        <v>19.060320932172253</v>
      </c>
      <c r="AE19" s="90">
        <v>18.984294495425083</v>
      </c>
      <c r="AF19" s="90">
        <v>18.991494963189155</v>
      </c>
      <c r="AG19" s="90">
        <v>18.989014176284215</v>
      </c>
      <c r="AH19" s="90">
        <v>18.988803283386172</v>
      </c>
    </row>
    <row r="20" spans="4:34" ht="17.100000000000001" customHeight="1">
      <c r="D20" s="746"/>
      <c r="E20" s="94" t="s">
        <v>53</v>
      </c>
      <c r="F20" s="88"/>
      <c r="G20" s="26" t="s">
        <v>454</v>
      </c>
      <c r="H20" s="90">
        <v>21.342420072493361</v>
      </c>
      <c r="I20" s="90">
        <v>21.384064339551543</v>
      </c>
      <c r="J20" s="90">
        <v>21.383667168901443</v>
      </c>
      <c r="K20" s="90">
        <v>21.368153950561279</v>
      </c>
      <c r="L20" s="90">
        <v>21.37409916953936</v>
      </c>
      <c r="M20" s="90">
        <v>21.378396463361369</v>
      </c>
      <c r="N20" s="90">
        <v>21.377847947836489</v>
      </c>
      <c r="O20" s="90">
        <v>21.377847947836489</v>
      </c>
      <c r="P20" s="90">
        <v>21.377847947836489</v>
      </c>
      <c r="Q20" s="90">
        <v>21.377847947836489</v>
      </c>
      <c r="R20" s="90">
        <v>21.377847947836489</v>
      </c>
      <c r="S20" s="90">
        <v>21.377847947836489</v>
      </c>
      <c r="T20" s="90">
        <v>21.377847947836489</v>
      </c>
      <c r="U20" s="90">
        <v>21.377847947836489</v>
      </c>
      <c r="V20" s="90">
        <v>21.377847947836489</v>
      </c>
      <c r="W20" s="90">
        <v>21.377847947836489</v>
      </c>
      <c r="X20" s="90">
        <v>21.468133647414753</v>
      </c>
      <c r="Y20" s="90">
        <v>21.497526414791025</v>
      </c>
      <c r="Z20" s="90">
        <v>21.450918697740811</v>
      </c>
      <c r="AA20" s="90">
        <v>21.438810636626851</v>
      </c>
      <c r="AB20" s="90">
        <v>21.426580643676381</v>
      </c>
      <c r="AC20" s="90">
        <v>21.455730844434203</v>
      </c>
      <c r="AD20" s="90">
        <v>21.475853120044331</v>
      </c>
      <c r="AE20" s="90">
        <v>19.748007801675737</v>
      </c>
      <c r="AF20" s="90">
        <v>19.607935103630851</v>
      </c>
      <c r="AG20" s="90">
        <v>19.542329229822727</v>
      </c>
      <c r="AH20" s="90">
        <v>19.581394169979472</v>
      </c>
    </row>
    <row r="21" spans="4:34" ht="17.100000000000001" customHeight="1">
      <c r="D21" s="746"/>
      <c r="E21" s="28" t="s">
        <v>33</v>
      </c>
      <c r="F21" s="88"/>
      <c r="G21" s="26" t="s">
        <v>455</v>
      </c>
      <c r="H21" s="90">
        <v>19.070790295867482</v>
      </c>
      <c r="I21" s="90">
        <v>19.068359280611936</v>
      </c>
      <c r="J21" s="90">
        <v>19.078721536380058</v>
      </c>
      <c r="K21" s="90">
        <v>19.083320863714864</v>
      </c>
      <c r="L21" s="90">
        <v>19.08948876591904</v>
      </c>
      <c r="M21" s="90">
        <v>19.084103602830904</v>
      </c>
      <c r="N21" s="90">
        <v>19.121766343263076</v>
      </c>
      <c r="O21" s="90">
        <v>19.146679404596956</v>
      </c>
      <c r="P21" s="90">
        <v>19.142491841645345</v>
      </c>
      <c r="Q21" s="90">
        <v>19.17556328798894</v>
      </c>
      <c r="R21" s="90">
        <v>19.234075008889626</v>
      </c>
      <c r="S21" s="90">
        <v>19.274311711275523</v>
      </c>
      <c r="T21" s="90">
        <v>19.135572244182363</v>
      </c>
      <c r="U21" s="90">
        <v>19.2047012274849</v>
      </c>
      <c r="V21" s="90">
        <v>19.18918128362035</v>
      </c>
      <c r="W21" s="90">
        <v>19.576364370769728</v>
      </c>
      <c r="X21" s="90">
        <v>19.301902633634985</v>
      </c>
      <c r="Y21" s="90">
        <v>19.160718826046036</v>
      </c>
      <c r="Z21" s="90">
        <v>19.184186188626619</v>
      </c>
      <c r="AA21" s="90">
        <v>19.256368816927385</v>
      </c>
      <c r="AB21" s="90">
        <v>19.214541350513635</v>
      </c>
      <c r="AC21" s="90">
        <v>19.148294428409287</v>
      </c>
      <c r="AD21" s="90">
        <v>19.130683398127747</v>
      </c>
      <c r="AE21" s="90">
        <v>19.213025737666968</v>
      </c>
      <c r="AF21" s="90">
        <v>19.237547682725136</v>
      </c>
      <c r="AG21" s="90">
        <v>19.298480272081921</v>
      </c>
      <c r="AH21" s="90">
        <v>19.338549882016377</v>
      </c>
    </row>
    <row r="22" spans="4:34" ht="17.100000000000001" customHeight="1">
      <c r="D22" s="746"/>
      <c r="E22" s="28" t="s">
        <v>32</v>
      </c>
      <c r="F22" s="88"/>
      <c r="G22" s="26" t="s">
        <v>467</v>
      </c>
      <c r="H22" s="90">
        <v>19.96</v>
      </c>
      <c r="I22" s="90">
        <v>19.96</v>
      </c>
      <c r="J22" s="90">
        <v>19.96</v>
      </c>
      <c r="K22" s="90">
        <v>19.96</v>
      </c>
      <c r="L22" s="90">
        <v>19.96</v>
      </c>
      <c r="M22" s="90">
        <v>19.96</v>
      </c>
      <c r="N22" s="90">
        <v>19.96</v>
      </c>
      <c r="O22" s="90">
        <v>19.96</v>
      </c>
      <c r="P22" s="90">
        <v>19.96</v>
      </c>
      <c r="Q22" s="90">
        <v>19.96</v>
      </c>
      <c r="R22" s="90">
        <v>19.96</v>
      </c>
      <c r="S22" s="90">
        <v>19.96</v>
      </c>
      <c r="T22" s="90">
        <v>19.96</v>
      </c>
      <c r="U22" s="90">
        <v>19.96</v>
      </c>
      <c r="V22" s="90">
        <v>19.96</v>
      </c>
      <c r="W22" s="90">
        <v>19.96</v>
      </c>
      <c r="X22" s="90">
        <v>19.96</v>
      </c>
      <c r="Y22" s="90">
        <v>19.96</v>
      </c>
      <c r="Z22" s="90">
        <v>19.96</v>
      </c>
      <c r="AA22" s="90">
        <v>19.96</v>
      </c>
      <c r="AB22" s="90">
        <v>19.96</v>
      </c>
      <c r="AC22" s="90">
        <v>19.96</v>
      </c>
      <c r="AD22" s="90">
        <v>19.96</v>
      </c>
      <c r="AE22" s="90">
        <v>19.96</v>
      </c>
      <c r="AF22" s="90">
        <v>19.96</v>
      </c>
      <c r="AG22" s="90">
        <v>19.96</v>
      </c>
      <c r="AH22" s="90">
        <v>19.96</v>
      </c>
    </row>
    <row r="23" spans="4:34" ht="17.100000000000001" customHeight="1">
      <c r="D23" s="746"/>
      <c r="E23" s="28" t="s">
        <v>54</v>
      </c>
      <c r="F23" s="88"/>
      <c r="G23" s="26" t="s">
        <v>456</v>
      </c>
      <c r="H23" s="90">
        <v>16.083854559046511</v>
      </c>
      <c r="I23" s="90">
        <v>16.188064593329543</v>
      </c>
      <c r="J23" s="90">
        <v>16.491512696329124</v>
      </c>
      <c r="K23" s="90">
        <v>16.701273991367195</v>
      </c>
      <c r="L23" s="90">
        <v>16.666356734968936</v>
      </c>
      <c r="M23" s="90">
        <v>16.723719733137514</v>
      </c>
      <c r="N23" s="90">
        <v>16.955689676094348</v>
      </c>
      <c r="O23" s="90">
        <v>17.370953643380968</v>
      </c>
      <c r="P23" s="90">
        <v>17.405627177326515</v>
      </c>
      <c r="Q23" s="90">
        <v>17.357954380307561</v>
      </c>
      <c r="R23" s="90">
        <v>17.493973612794353</v>
      </c>
      <c r="S23" s="90">
        <v>17.714069194541477</v>
      </c>
      <c r="T23" s="90">
        <v>17.909613014737893</v>
      </c>
      <c r="U23" s="90">
        <v>17.931109170587845</v>
      </c>
      <c r="V23" s="90">
        <v>18.616423607880265</v>
      </c>
      <c r="W23" s="90">
        <v>18.216413690583419</v>
      </c>
      <c r="X23" s="90">
        <v>18.210159495046756</v>
      </c>
      <c r="Y23" s="90">
        <v>18.008587577295302</v>
      </c>
      <c r="Z23" s="90">
        <v>19.411907684369449</v>
      </c>
      <c r="AA23" s="90">
        <v>18.362666200028606</v>
      </c>
      <c r="AB23" s="90">
        <v>18.41731956939331</v>
      </c>
      <c r="AC23" s="90">
        <v>17.285940054565899</v>
      </c>
      <c r="AD23" s="90">
        <v>18.345882653282203</v>
      </c>
      <c r="AE23" s="90">
        <v>18.296122119483716</v>
      </c>
      <c r="AF23" s="90">
        <v>18.276930413140036</v>
      </c>
      <c r="AG23" s="90">
        <v>18.267886740931246</v>
      </c>
      <c r="AH23" s="90">
        <v>18.290013353155558</v>
      </c>
    </row>
    <row r="24" spans="4:34" ht="17.100000000000001" customHeight="1">
      <c r="D24" s="746"/>
      <c r="E24" s="91" t="s">
        <v>31</v>
      </c>
      <c r="F24" s="88"/>
      <c r="G24" s="26" t="s">
        <v>468</v>
      </c>
      <c r="H24" s="90">
        <v>17.382541261631477</v>
      </c>
      <c r="I24" s="90">
        <v>17.684795346245167</v>
      </c>
      <c r="J24" s="90">
        <v>17.57129033890298</v>
      </c>
      <c r="K24" s="90">
        <v>17.550419146424101</v>
      </c>
      <c r="L24" s="90">
        <v>17.421288873898209</v>
      </c>
      <c r="M24" s="90">
        <v>18.086055782692725</v>
      </c>
      <c r="N24" s="90">
        <v>17.770594988377574</v>
      </c>
      <c r="O24" s="90">
        <v>18.048824335016313</v>
      </c>
      <c r="P24" s="90">
        <v>17.940561436631111</v>
      </c>
      <c r="Q24" s="90">
        <v>17.937907786645233</v>
      </c>
      <c r="R24" s="90">
        <v>18.024427416579485</v>
      </c>
      <c r="S24" s="90">
        <v>18.05721338667076</v>
      </c>
      <c r="T24" s="90">
        <v>18.122954257996703</v>
      </c>
      <c r="U24" s="90">
        <v>18.322868857960948</v>
      </c>
      <c r="V24" s="90">
        <v>18.830571149095118</v>
      </c>
      <c r="W24" s="90">
        <v>18.295283321639502</v>
      </c>
      <c r="X24" s="90">
        <v>18.24903723196547</v>
      </c>
      <c r="Y24" s="90">
        <v>18.099279427549391</v>
      </c>
      <c r="Z24" s="90">
        <v>19.439646771305316</v>
      </c>
      <c r="AA24" s="90">
        <v>18.385857048861499</v>
      </c>
      <c r="AB24" s="90">
        <v>18.438831811042629</v>
      </c>
      <c r="AC24" s="90">
        <v>17.312801709048401</v>
      </c>
      <c r="AD24" s="90">
        <v>18.35425846212264</v>
      </c>
      <c r="AE24" s="90">
        <v>18.297593774238717</v>
      </c>
      <c r="AF24" s="90">
        <v>18.278049007831537</v>
      </c>
      <c r="AG24" s="90">
        <v>18.269517888565272</v>
      </c>
      <c r="AH24" s="90">
        <v>18.290282008176852</v>
      </c>
    </row>
    <row r="25" spans="4:34" ht="17.100000000000001" customHeight="1">
      <c r="D25" s="746"/>
      <c r="E25" s="91" t="s">
        <v>30</v>
      </c>
      <c r="F25" s="88"/>
      <c r="G25" s="26" t="s">
        <v>469</v>
      </c>
      <c r="H25" s="90">
        <v>17.465074936213998</v>
      </c>
      <c r="I25" s="90">
        <v>17.658665763500526</v>
      </c>
      <c r="J25" s="90">
        <v>17.540941325077192</v>
      </c>
      <c r="K25" s="90">
        <v>17.571154169350283</v>
      </c>
      <c r="L25" s="90">
        <v>17.604959359110318</v>
      </c>
      <c r="M25" s="90">
        <v>17.576658599236065</v>
      </c>
      <c r="N25" s="90">
        <v>17.864853055067922</v>
      </c>
      <c r="O25" s="90">
        <v>17.780831253131858</v>
      </c>
      <c r="P25" s="90">
        <v>17.634574788094501</v>
      </c>
      <c r="Q25" s="90">
        <v>17.645792710987692</v>
      </c>
      <c r="R25" s="90">
        <v>17.623993171794424</v>
      </c>
      <c r="S25" s="90">
        <v>17.623993171794424</v>
      </c>
      <c r="T25" s="90">
        <v>17.581174315144636</v>
      </c>
      <c r="U25" s="90">
        <v>17.758179858453286</v>
      </c>
      <c r="V25" s="90">
        <v>18.193670901203948</v>
      </c>
      <c r="W25" s="90">
        <v>18.193670901203948</v>
      </c>
      <c r="X25" s="90">
        <v>17.770516853145867</v>
      </c>
      <c r="Y25" s="90">
        <v>17.770516853145867</v>
      </c>
      <c r="Z25" s="90">
        <v>19.029941503359542</v>
      </c>
      <c r="AA25" s="90">
        <v>17.883126535200052</v>
      </c>
      <c r="AB25" s="90">
        <v>17.883126535200052</v>
      </c>
      <c r="AC25" s="90">
        <v>17.883126535200052</v>
      </c>
      <c r="AD25" s="90">
        <v>17.883126535200052</v>
      </c>
      <c r="AE25" s="90">
        <v>18.193793444129501</v>
      </c>
      <c r="AF25" s="90">
        <v>18.193793444129501</v>
      </c>
      <c r="AG25" s="90">
        <v>18.193793444129501</v>
      </c>
      <c r="AH25" s="90">
        <v>18.193793444129501</v>
      </c>
    </row>
    <row r="26" spans="4:34" ht="17.100000000000001" customHeight="1">
      <c r="D26" s="747"/>
      <c r="E26" s="91" t="s">
        <v>29</v>
      </c>
      <c r="F26" s="88"/>
      <c r="G26" s="26" t="s">
        <v>470</v>
      </c>
      <c r="H26" s="90">
        <v>15.56991459758329</v>
      </c>
      <c r="I26" s="90">
        <v>15.700761225612348</v>
      </c>
      <c r="J26" s="90">
        <v>15.859112789552029</v>
      </c>
      <c r="K26" s="90">
        <v>16.017205169313865</v>
      </c>
      <c r="L26" s="90">
        <v>16.205754573015266</v>
      </c>
      <c r="M26" s="90">
        <v>16.158476247316791</v>
      </c>
      <c r="N26" s="90">
        <v>16.346502470820166</v>
      </c>
      <c r="O26" s="90">
        <v>16.547925611253525</v>
      </c>
      <c r="P26" s="90">
        <v>16.770350968639747</v>
      </c>
      <c r="Q26" s="90">
        <v>16.617728883164396</v>
      </c>
      <c r="R26" s="90">
        <v>16.844111147099262</v>
      </c>
      <c r="S26" s="90">
        <v>16.647353476707451</v>
      </c>
      <c r="T26" s="90">
        <v>17.251539754404863</v>
      </c>
      <c r="U26" s="90">
        <v>17.116345241376433</v>
      </c>
      <c r="V26" s="90">
        <v>17.664546300618341</v>
      </c>
      <c r="W26" s="90">
        <v>17.630494180823401</v>
      </c>
      <c r="X26" s="90">
        <v>17.68176152936049</v>
      </c>
      <c r="Y26" s="90">
        <v>17.056052255959937</v>
      </c>
      <c r="Z26" s="90">
        <v>18.816589965141354</v>
      </c>
      <c r="AA26" s="90">
        <v>17.931754143383976</v>
      </c>
      <c r="AB26" s="90">
        <v>18.010131512145133</v>
      </c>
      <c r="AC26" s="90">
        <v>16.944044301481902</v>
      </c>
      <c r="AD26" s="90">
        <v>18.158472966836577</v>
      </c>
      <c r="AE26" s="90">
        <v>18.250889307041589</v>
      </c>
      <c r="AF26" s="90">
        <v>18.243635206577505</v>
      </c>
      <c r="AG26" s="90">
        <v>18.23055652859496</v>
      </c>
      <c r="AH26" s="90">
        <v>18.272580676934844</v>
      </c>
    </row>
    <row r="27" spans="4:34" ht="17.100000000000001" customHeight="1">
      <c r="D27" s="739" t="s">
        <v>28</v>
      </c>
      <c r="E27" s="741" t="s">
        <v>27</v>
      </c>
      <c r="F27" s="92" t="s">
        <v>26</v>
      </c>
      <c r="G27" s="26" t="s">
        <v>457</v>
      </c>
      <c r="H27" s="90">
        <v>18.170000000000002</v>
      </c>
      <c r="I27" s="90">
        <v>18.170000000000002</v>
      </c>
      <c r="J27" s="90">
        <v>18.170000000000002</v>
      </c>
      <c r="K27" s="90">
        <v>18.170000000000002</v>
      </c>
      <c r="L27" s="90">
        <v>18.170000000000002</v>
      </c>
      <c r="M27" s="90">
        <v>18.170000000000002</v>
      </c>
      <c r="N27" s="90">
        <v>18.170000000000002</v>
      </c>
      <c r="O27" s="90">
        <v>18.170000000000002</v>
      </c>
      <c r="P27" s="90">
        <v>18.170000000000002</v>
      </c>
      <c r="Q27" s="90">
        <v>18.170000000000002</v>
      </c>
      <c r="R27" s="90">
        <v>18.170000000000002</v>
      </c>
      <c r="S27" s="90">
        <v>18.170000000000002</v>
      </c>
      <c r="T27" s="90">
        <v>18.170000000000002</v>
      </c>
      <c r="U27" s="90">
        <v>18.170000000000002</v>
      </c>
      <c r="V27" s="90">
        <v>18.170000000000002</v>
      </c>
      <c r="W27" s="90">
        <v>18.170000000000002</v>
      </c>
      <c r="X27" s="90">
        <v>18.170000000000002</v>
      </c>
      <c r="Y27" s="90">
        <v>18.170000000000002</v>
      </c>
      <c r="Z27" s="90">
        <v>18.170000000000002</v>
      </c>
      <c r="AA27" s="90">
        <v>18.170000000000002</v>
      </c>
      <c r="AB27" s="90">
        <v>18.170000000000002</v>
      </c>
      <c r="AC27" s="90">
        <v>18.170000000000002</v>
      </c>
      <c r="AD27" s="90">
        <v>18.170000000000002</v>
      </c>
      <c r="AE27" s="90">
        <v>18.630537702558474</v>
      </c>
      <c r="AF27" s="90">
        <v>18.630537702558474</v>
      </c>
      <c r="AG27" s="90">
        <v>18.630537702558474</v>
      </c>
      <c r="AH27" s="90">
        <v>18.630537702558474</v>
      </c>
    </row>
    <row r="28" spans="4:34" ht="17.100000000000001" customHeight="1">
      <c r="D28" s="739"/>
      <c r="E28" s="742"/>
      <c r="F28" s="92" t="s">
        <v>25</v>
      </c>
      <c r="G28" s="26" t="s">
        <v>458</v>
      </c>
      <c r="H28" s="90">
        <v>18.29</v>
      </c>
      <c r="I28" s="90">
        <v>18.29</v>
      </c>
      <c r="J28" s="90">
        <v>18.29</v>
      </c>
      <c r="K28" s="90">
        <v>18.29</v>
      </c>
      <c r="L28" s="90">
        <v>18.29</v>
      </c>
      <c r="M28" s="90">
        <v>18.29</v>
      </c>
      <c r="N28" s="90">
        <v>18.29</v>
      </c>
      <c r="O28" s="90">
        <v>18.29</v>
      </c>
      <c r="P28" s="90">
        <v>18.29</v>
      </c>
      <c r="Q28" s="90">
        <v>18.29</v>
      </c>
      <c r="R28" s="90">
        <v>18.29</v>
      </c>
      <c r="S28" s="90">
        <v>18.29</v>
      </c>
      <c r="T28" s="90">
        <v>18.29</v>
      </c>
      <c r="U28" s="90">
        <v>18.29</v>
      </c>
      <c r="V28" s="90">
        <v>18.29</v>
      </c>
      <c r="W28" s="90">
        <v>18.29</v>
      </c>
      <c r="X28" s="90">
        <v>18.29</v>
      </c>
      <c r="Y28" s="90">
        <v>18.29</v>
      </c>
      <c r="Z28" s="90">
        <v>18.29</v>
      </c>
      <c r="AA28" s="90">
        <v>18.29</v>
      </c>
      <c r="AB28" s="90">
        <v>18.29</v>
      </c>
      <c r="AC28" s="90">
        <v>18.29</v>
      </c>
      <c r="AD28" s="90">
        <v>18.29</v>
      </c>
      <c r="AE28" s="90">
        <v>19.261158234938485</v>
      </c>
      <c r="AF28" s="90">
        <v>19.261158234938485</v>
      </c>
      <c r="AG28" s="90">
        <v>19.261158234938485</v>
      </c>
      <c r="AH28" s="90">
        <v>19.261158234938485</v>
      </c>
    </row>
    <row r="29" spans="4:34" ht="17.100000000000001" customHeight="1">
      <c r="D29" s="739"/>
      <c r="E29" s="751" t="s">
        <v>24</v>
      </c>
      <c r="F29" s="519" t="s">
        <v>510</v>
      </c>
      <c r="G29" s="743" t="s">
        <v>471</v>
      </c>
      <c r="H29" s="90">
        <v>18.289999999999996</v>
      </c>
      <c r="I29" s="90">
        <v>18.29</v>
      </c>
      <c r="J29" s="90">
        <v>18.289999999999996</v>
      </c>
      <c r="K29" s="90">
        <v>18.289999999999996</v>
      </c>
      <c r="L29" s="90">
        <v>18.29</v>
      </c>
      <c r="M29" s="90">
        <v>18.29</v>
      </c>
      <c r="N29" s="90">
        <v>18.29</v>
      </c>
      <c r="O29" s="90">
        <v>18.29</v>
      </c>
      <c r="P29" s="90">
        <v>18.289999999999996</v>
      </c>
      <c r="Q29" s="90">
        <v>18.289999999999996</v>
      </c>
      <c r="R29" s="90">
        <v>18.289999999999996</v>
      </c>
      <c r="S29" s="90">
        <v>18.289999999999996</v>
      </c>
      <c r="T29" s="90">
        <v>18.29</v>
      </c>
      <c r="U29" s="90">
        <v>18.289999999999996</v>
      </c>
      <c r="V29" s="90">
        <v>18.289999999999996</v>
      </c>
      <c r="W29" s="90">
        <v>18.29</v>
      </c>
      <c r="X29" s="90">
        <v>18.289999999999996</v>
      </c>
      <c r="Y29" s="90">
        <v>18.289999999999996</v>
      </c>
      <c r="Z29" s="90">
        <v>18.29</v>
      </c>
      <c r="AA29" s="90">
        <v>18.289999999999996</v>
      </c>
      <c r="AB29" s="90">
        <v>18.289999999999996</v>
      </c>
      <c r="AC29" s="90">
        <v>18.289999999999996</v>
      </c>
      <c r="AD29" s="90">
        <v>18.29</v>
      </c>
      <c r="AE29" s="90">
        <v>18.713499704353897</v>
      </c>
      <c r="AF29" s="90">
        <v>18.712026773961565</v>
      </c>
      <c r="AG29" s="90">
        <v>18.714307487587941</v>
      </c>
      <c r="AH29" s="90">
        <v>18.703894174834584</v>
      </c>
    </row>
    <row r="30" spans="4:34" ht="17.100000000000001" customHeight="1">
      <c r="D30" s="739"/>
      <c r="E30" s="752"/>
      <c r="F30" s="519" t="s">
        <v>516</v>
      </c>
      <c r="G30" s="744"/>
      <c r="H30" s="90">
        <v>18.289999999999996</v>
      </c>
      <c r="I30" s="90">
        <v>18.29</v>
      </c>
      <c r="J30" s="90">
        <v>18.289999999999996</v>
      </c>
      <c r="K30" s="90">
        <v>18.289999999999996</v>
      </c>
      <c r="L30" s="90">
        <v>18.29</v>
      </c>
      <c r="M30" s="90">
        <v>18.29</v>
      </c>
      <c r="N30" s="90">
        <v>18.29</v>
      </c>
      <c r="O30" s="90">
        <v>18.29</v>
      </c>
      <c r="P30" s="90">
        <v>18.289999999999996</v>
      </c>
      <c r="Q30" s="90">
        <v>18.289999999999996</v>
      </c>
      <c r="R30" s="90">
        <v>18.29</v>
      </c>
      <c r="S30" s="90">
        <v>18.289999999999996</v>
      </c>
      <c r="T30" s="90">
        <v>18.29</v>
      </c>
      <c r="U30" s="90">
        <v>18.289999999999996</v>
      </c>
      <c r="V30" s="90">
        <v>18.289999999999996</v>
      </c>
      <c r="W30" s="90">
        <v>18.29</v>
      </c>
      <c r="X30" s="90">
        <v>18.289999999999996</v>
      </c>
      <c r="Y30" s="90">
        <v>18.289999999999996</v>
      </c>
      <c r="Z30" s="90">
        <v>18.29</v>
      </c>
      <c r="AA30" s="90">
        <v>18.287248980672533</v>
      </c>
      <c r="AB30" s="90">
        <v>18.219018502850187</v>
      </c>
      <c r="AC30" s="90">
        <v>18.215980584071598</v>
      </c>
      <c r="AD30" s="90">
        <v>18.212560253313555</v>
      </c>
      <c r="AE30" s="90">
        <v>18.61572269423182</v>
      </c>
      <c r="AF30" s="90">
        <v>18.591711405067468</v>
      </c>
      <c r="AG30" s="90">
        <v>18.568902586651003</v>
      </c>
      <c r="AH30" s="90">
        <v>18.535761960222136</v>
      </c>
    </row>
    <row r="31" spans="4:34" ht="17.100000000000001" customHeight="1">
      <c r="D31" s="739"/>
      <c r="E31" s="752"/>
      <c r="F31" s="92" t="s">
        <v>23</v>
      </c>
      <c r="G31" s="26" t="s">
        <v>472</v>
      </c>
      <c r="H31" s="90">
        <v>18.309999999999999</v>
      </c>
      <c r="I31" s="90">
        <v>18.309999999999999</v>
      </c>
      <c r="J31" s="90">
        <v>18.309999999999999</v>
      </c>
      <c r="K31" s="90">
        <v>18.309999999999999</v>
      </c>
      <c r="L31" s="90">
        <v>18.309999999999995</v>
      </c>
      <c r="M31" s="90">
        <v>18.310000000000002</v>
      </c>
      <c r="N31" s="90">
        <v>18.309999999999995</v>
      </c>
      <c r="O31" s="90">
        <v>18.309999999999995</v>
      </c>
      <c r="P31" s="90">
        <v>18.309999999999995</v>
      </c>
      <c r="Q31" s="90">
        <v>18.309999999999999</v>
      </c>
      <c r="R31" s="90">
        <v>18.309999999999995</v>
      </c>
      <c r="S31" s="90">
        <v>18.309999999999995</v>
      </c>
      <c r="T31" s="90">
        <v>18.309999999999995</v>
      </c>
      <c r="U31" s="90">
        <v>18.309999999999999</v>
      </c>
      <c r="V31" s="90">
        <v>18.310000000000002</v>
      </c>
      <c r="W31" s="90">
        <v>18.309999999999999</v>
      </c>
      <c r="X31" s="90">
        <v>18.309999999999995</v>
      </c>
      <c r="Y31" s="90">
        <v>18.309999999999999</v>
      </c>
      <c r="Z31" s="90">
        <v>18.309999999999999</v>
      </c>
      <c r="AA31" s="90">
        <v>18.309999999999995</v>
      </c>
      <c r="AB31" s="90">
        <v>18.309999999999999</v>
      </c>
      <c r="AC31" s="90">
        <v>18.309999999999995</v>
      </c>
      <c r="AD31" s="90">
        <v>18.309999999999999</v>
      </c>
      <c r="AE31" s="90">
        <v>18.599675061305959</v>
      </c>
      <c r="AF31" s="90">
        <v>18.588442385875258</v>
      </c>
      <c r="AG31" s="90">
        <v>18.574166640974418</v>
      </c>
      <c r="AH31" s="90">
        <v>18.586185835164592</v>
      </c>
    </row>
    <row r="32" spans="4:34" ht="17.100000000000001" customHeight="1">
      <c r="D32" s="739"/>
      <c r="E32" s="752"/>
      <c r="F32" s="92" t="s">
        <v>22</v>
      </c>
      <c r="G32" s="26" t="s">
        <v>473</v>
      </c>
      <c r="H32" s="90">
        <v>18.510000000000002</v>
      </c>
      <c r="I32" s="90">
        <v>18.510000000000002</v>
      </c>
      <c r="J32" s="90">
        <v>18.510000000000002</v>
      </c>
      <c r="K32" s="90">
        <v>18.510000000000002</v>
      </c>
      <c r="L32" s="90">
        <v>18.510000000000002</v>
      </c>
      <c r="M32" s="90">
        <v>18.510000000000002</v>
      </c>
      <c r="N32" s="90">
        <v>18.510000000000002</v>
      </c>
      <c r="O32" s="90">
        <v>18.510000000000002</v>
      </c>
      <c r="P32" s="90">
        <v>18.510000000000002</v>
      </c>
      <c r="Q32" s="90">
        <v>18.510000000000002</v>
      </c>
      <c r="R32" s="90">
        <v>18.510000000000002</v>
      </c>
      <c r="S32" s="90">
        <v>18.510000000000002</v>
      </c>
      <c r="T32" s="90">
        <v>18.510000000000002</v>
      </c>
      <c r="U32" s="90">
        <v>18.510000000000002</v>
      </c>
      <c r="V32" s="90">
        <v>18.510000000000002</v>
      </c>
      <c r="W32" s="90">
        <v>18.510000000000002</v>
      </c>
      <c r="X32" s="90">
        <v>18.510000000000002</v>
      </c>
      <c r="Y32" s="90">
        <v>18.510000000000002</v>
      </c>
      <c r="Z32" s="90">
        <v>18.510000000000002</v>
      </c>
      <c r="AA32" s="90">
        <v>18.510000000000002</v>
      </c>
      <c r="AB32" s="90">
        <v>18.510000000000002</v>
      </c>
      <c r="AC32" s="90">
        <v>18.510000000000002</v>
      </c>
      <c r="AD32" s="90">
        <v>18.510000000000002</v>
      </c>
      <c r="AE32" s="90">
        <v>18.706172168860991</v>
      </c>
      <c r="AF32" s="90">
        <v>18.706172168860991</v>
      </c>
      <c r="AG32" s="90">
        <v>18.706172168860991</v>
      </c>
      <c r="AH32" s="90">
        <v>18.706172168860991</v>
      </c>
    </row>
    <row r="33" spans="4:34" ht="17.100000000000001" customHeight="1">
      <c r="D33" s="739"/>
      <c r="E33" s="752"/>
      <c r="F33" s="519" t="s">
        <v>511</v>
      </c>
      <c r="G33" s="743" t="s">
        <v>509</v>
      </c>
      <c r="H33" s="90">
        <v>18.73</v>
      </c>
      <c r="I33" s="90">
        <v>18.73</v>
      </c>
      <c r="J33" s="90">
        <v>18.73</v>
      </c>
      <c r="K33" s="90">
        <v>18.73</v>
      </c>
      <c r="L33" s="90">
        <v>18.73</v>
      </c>
      <c r="M33" s="90">
        <v>18.73</v>
      </c>
      <c r="N33" s="90">
        <v>18.73</v>
      </c>
      <c r="O33" s="90">
        <v>18.73</v>
      </c>
      <c r="P33" s="90">
        <v>18.73</v>
      </c>
      <c r="Q33" s="90">
        <v>18.73</v>
      </c>
      <c r="R33" s="90">
        <v>18.73</v>
      </c>
      <c r="S33" s="90">
        <v>18.73</v>
      </c>
      <c r="T33" s="90">
        <v>18.73</v>
      </c>
      <c r="U33" s="90">
        <v>18.73</v>
      </c>
      <c r="V33" s="90">
        <v>18.73</v>
      </c>
      <c r="W33" s="90">
        <v>18.73</v>
      </c>
      <c r="X33" s="90">
        <v>18.73</v>
      </c>
      <c r="Y33" s="90">
        <v>18.73</v>
      </c>
      <c r="Z33" s="90">
        <v>18.73</v>
      </c>
      <c r="AA33" s="90">
        <v>18.73</v>
      </c>
      <c r="AB33" s="90">
        <v>18.73</v>
      </c>
      <c r="AC33" s="90">
        <v>18.73</v>
      </c>
      <c r="AD33" s="90">
        <v>18.73</v>
      </c>
      <c r="AE33" s="90">
        <v>18.7944215470534</v>
      </c>
      <c r="AF33" s="90">
        <v>18.7944215470534</v>
      </c>
      <c r="AG33" s="90">
        <v>18.7944215470534</v>
      </c>
      <c r="AH33" s="90">
        <v>18.7944215470534</v>
      </c>
    </row>
    <row r="34" spans="4:34" ht="17.100000000000001" customHeight="1">
      <c r="D34" s="739"/>
      <c r="E34" s="752"/>
      <c r="F34" s="519" t="s">
        <v>517</v>
      </c>
      <c r="G34" s="744"/>
      <c r="H34" s="90">
        <v>18.73</v>
      </c>
      <c r="I34" s="90">
        <v>18.73</v>
      </c>
      <c r="J34" s="90">
        <v>18.73</v>
      </c>
      <c r="K34" s="90">
        <v>18.73</v>
      </c>
      <c r="L34" s="90">
        <v>18.73</v>
      </c>
      <c r="M34" s="90">
        <v>18.73</v>
      </c>
      <c r="N34" s="90">
        <v>18.73</v>
      </c>
      <c r="O34" s="90">
        <v>18.73</v>
      </c>
      <c r="P34" s="90">
        <v>18.73</v>
      </c>
      <c r="Q34" s="90">
        <v>18.73</v>
      </c>
      <c r="R34" s="90">
        <v>18.73</v>
      </c>
      <c r="S34" s="90">
        <v>18.73</v>
      </c>
      <c r="T34" s="90">
        <v>18.73</v>
      </c>
      <c r="U34" s="90">
        <v>18.73</v>
      </c>
      <c r="V34" s="90">
        <v>18.73</v>
      </c>
      <c r="W34" s="90">
        <v>18.73</v>
      </c>
      <c r="X34" s="90">
        <v>18.728872306031587</v>
      </c>
      <c r="Y34" s="90">
        <v>18.728576375834528</v>
      </c>
      <c r="Z34" s="90">
        <v>18.728487788381731</v>
      </c>
      <c r="AA34" s="90">
        <v>18.727983417838722</v>
      </c>
      <c r="AB34" s="90">
        <v>18.727984534999671</v>
      </c>
      <c r="AC34" s="90">
        <v>18.727793243091334</v>
      </c>
      <c r="AD34" s="90">
        <v>18.727811943880219</v>
      </c>
      <c r="AE34" s="90">
        <v>18.792100111303011</v>
      </c>
      <c r="AF34" s="90">
        <v>18.790702065812905</v>
      </c>
      <c r="AG34" s="90">
        <v>18.790443869726541</v>
      </c>
      <c r="AH34" s="90">
        <v>18.790627054707588</v>
      </c>
    </row>
    <row r="35" spans="4:34" ht="17.100000000000001" customHeight="1">
      <c r="D35" s="739"/>
      <c r="E35" s="752"/>
      <c r="F35" s="92" t="s">
        <v>21</v>
      </c>
      <c r="G35" s="26" t="s">
        <v>475</v>
      </c>
      <c r="H35" s="90">
        <v>18.899999999999999</v>
      </c>
      <c r="I35" s="90">
        <v>18.899999999999999</v>
      </c>
      <c r="J35" s="90">
        <v>18.899999999999999</v>
      </c>
      <c r="K35" s="90">
        <v>18.899999999999999</v>
      </c>
      <c r="L35" s="90">
        <v>18.899999999999999</v>
      </c>
      <c r="M35" s="90">
        <v>18.899999999999999</v>
      </c>
      <c r="N35" s="90">
        <v>18.899999999999999</v>
      </c>
      <c r="O35" s="90">
        <v>18.899999999999999</v>
      </c>
      <c r="P35" s="90">
        <v>18.899999999999999</v>
      </c>
      <c r="Q35" s="90">
        <v>18.899999999999999</v>
      </c>
      <c r="R35" s="90">
        <v>18.899999999999999</v>
      </c>
      <c r="S35" s="90">
        <v>18.899999999999999</v>
      </c>
      <c r="T35" s="90">
        <v>18.899999999999999</v>
      </c>
      <c r="U35" s="90">
        <v>18.899999999999999</v>
      </c>
      <c r="V35" s="90">
        <v>18.899999999999999</v>
      </c>
      <c r="W35" s="90">
        <v>18.899999999999999</v>
      </c>
      <c r="X35" s="90">
        <v>18.899999999999999</v>
      </c>
      <c r="Y35" s="90">
        <v>18.899999999999999</v>
      </c>
      <c r="Z35" s="90">
        <v>18.899999999999999</v>
      </c>
      <c r="AA35" s="90">
        <v>18.899999999999999</v>
      </c>
      <c r="AB35" s="90">
        <v>18.899999999999999</v>
      </c>
      <c r="AC35" s="90">
        <v>18.899999999999999</v>
      </c>
      <c r="AD35" s="90">
        <v>18.899999999999999</v>
      </c>
      <c r="AE35" s="90">
        <v>19.323023451438921</v>
      </c>
      <c r="AF35" s="90">
        <v>19.323023451438921</v>
      </c>
      <c r="AG35" s="90">
        <v>19.323023451438921</v>
      </c>
      <c r="AH35" s="90">
        <v>19.323023451438921</v>
      </c>
    </row>
    <row r="36" spans="4:34" ht="17.100000000000001" customHeight="1">
      <c r="D36" s="739"/>
      <c r="E36" s="752"/>
      <c r="F36" s="92" t="s">
        <v>55</v>
      </c>
      <c r="G36" s="26" t="s">
        <v>476</v>
      </c>
      <c r="H36" s="90">
        <v>19.54</v>
      </c>
      <c r="I36" s="90">
        <v>19.54</v>
      </c>
      <c r="J36" s="90">
        <v>19.54</v>
      </c>
      <c r="K36" s="90">
        <v>19.54</v>
      </c>
      <c r="L36" s="90">
        <v>19.54</v>
      </c>
      <c r="M36" s="90">
        <v>19.54</v>
      </c>
      <c r="N36" s="90">
        <v>19.54</v>
      </c>
      <c r="O36" s="90">
        <v>19.54</v>
      </c>
      <c r="P36" s="90">
        <v>19.54</v>
      </c>
      <c r="Q36" s="90">
        <v>19.54</v>
      </c>
      <c r="R36" s="90">
        <v>19.54</v>
      </c>
      <c r="S36" s="90">
        <v>19.54</v>
      </c>
      <c r="T36" s="90">
        <v>19.54</v>
      </c>
      <c r="U36" s="90">
        <v>19.54</v>
      </c>
      <c r="V36" s="90">
        <v>19.54</v>
      </c>
      <c r="W36" s="90">
        <v>19.54</v>
      </c>
      <c r="X36" s="90">
        <v>19.54</v>
      </c>
      <c r="Y36" s="90">
        <v>19.54</v>
      </c>
      <c r="Z36" s="90">
        <v>19.54</v>
      </c>
      <c r="AA36" s="90">
        <v>19.54</v>
      </c>
      <c r="AB36" s="90">
        <v>19.54</v>
      </c>
      <c r="AC36" s="90">
        <v>19.54</v>
      </c>
      <c r="AD36" s="90">
        <v>19.54</v>
      </c>
      <c r="AE36" s="90">
        <v>20.174769941996598</v>
      </c>
      <c r="AF36" s="90">
        <v>20.174769941996598</v>
      </c>
      <c r="AG36" s="90">
        <v>20.174769941996598</v>
      </c>
      <c r="AH36" s="90">
        <v>20.174769941996598</v>
      </c>
    </row>
    <row r="37" spans="4:34" ht="17.100000000000001" customHeight="1">
      <c r="D37" s="739"/>
      <c r="E37" s="752"/>
      <c r="F37" s="93" t="s">
        <v>56</v>
      </c>
      <c r="G37" s="26" t="s">
        <v>477</v>
      </c>
      <c r="H37" s="90">
        <v>19.22</v>
      </c>
      <c r="I37" s="90">
        <v>19.22</v>
      </c>
      <c r="J37" s="90">
        <v>19.22</v>
      </c>
      <c r="K37" s="90">
        <v>19.22</v>
      </c>
      <c r="L37" s="90">
        <v>19.22</v>
      </c>
      <c r="M37" s="90">
        <v>19.22</v>
      </c>
      <c r="N37" s="90">
        <v>19.22</v>
      </c>
      <c r="O37" s="90">
        <v>19.22</v>
      </c>
      <c r="P37" s="90">
        <v>19.22</v>
      </c>
      <c r="Q37" s="90">
        <v>19.22</v>
      </c>
      <c r="R37" s="90">
        <v>19.22</v>
      </c>
      <c r="S37" s="90">
        <v>19.22</v>
      </c>
      <c r="T37" s="90">
        <v>19.22</v>
      </c>
      <c r="U37" s="90">
        <v>19.22</v>
      </c>
      <c r="V37" s="90">
        <v>19.22</v>
      </c>
      <c r="W37" s="90">
        <v>19.22</v>
      </c>
      <c r="X37" s="90">
        <v>19.22</v>
      </c>
      <c r="Y37" s="90">
        <v>19.22</v>
      </c>
      <c r="Z37" s="90">
        <v>19.22</v>
      </c>
      <c r="AA37" s="90">
        <v>19.22</v>
      </c>
      <c r="AB37" s="90">
        <v>19.22</v>
      </c>
      <c r="AC37" s="90">
        <v>19.22</v>
      </c>
      <c r="AD37" s="90">
        <v>19.22</v>
      </c>
      <c r="AE37" s="90">
        <v>19.984462940905889</v>
      </c>
      <c r="AF37" s="90">
        <v>19.984462940905889</v>
      </c>
      <c r="AG37" s="90">
        <v>19.984462940905889</v>
      </c>
      <c r="AH37" s="90">
        <v>19.984462940905889</v>
      </c>
    </row>
    <row r="38" spans="4:34" ht="17.100000000000001" customHeight="1">
      <c r="D38" s="739"/>
      <c r="E38" s="752"/>
      <c r="F38" s="93" t="s">
        <v>20</v>
      </c>
      <c r="G38" s="26" t="s">
        <v>478</v>
      </c>
      <c r="H38" s="90">
        <v>19.54</v>
      </c>
      <c r="I38" s="90">
        <v>19.54</v>
      </c>
      <c r="J38" s="90">
        <v>19.54</v>
      </c>
      <c r="K38" s="90">
        <v>19.54</v>
      </c>
      <c r="L38" s="90">
        <v>19.54</v>
      </c>
      <c r="M38" s="90">
        <v>19.54</v>
      </c>
      <c r="N38" s="90">
        <v>19.54</v>
      </c>
      <c r="O38" s="90">
        <v>19.54</v>
      </c>
      <c r="P38" s="90">
        <v>19.54</v>
      </c>
      <c r="Q38" s="90">
        <v>19.54</v>
      </c>
      <c r="R38" s="90">
        <v>19.54</v>
      </c>
      <c r="S38" s="90">
        <v>19.54</v>
      </c>
      <c r="T38" s="90">
        <v>19.54</v>
      </c>
      <c r="U38" s="90">
        <v>19.54</v>
      </c>
      <c r="V38" s="90">
        <v>19.54</v>
      </c>
      <c r="W38" s="90">
        <v>19.54</v>
      </c>
      <c r="X38" s="90">
        <v>19.54</v>
      </c>
      <c r="Y38" s="90">
        <v>19.54</v>
      </c>
      <c r="Z38" s="90">
        <v>19.54</v>
      </c>
      <c r="AA38" s="90">
        <v>19.54</v>
      </c>
      <c r="AB38" s="90">
        <v>19.54</v>
      </c>
      <c r="AC38" s="90">
        <v>19.54</v>
      </c>
      <c r="AD38" s="90">
        <v>19.54</v>
      </c>
      <c r="AE38" s="90">
        <v>20.174769941996598</v>
      </c>
      <c r="AF38" s="90">
        <v>20.174769941996598</v>
      </c>
      <c r="AG38" s="90">
        <v>20.174769941996598</v>
      </c>
      <c r="AH38" s="90">
        <v>20.174769941996598</v>
      </c>
    </row>
    <row r="39" spans="4:34" ht="17.100000000000001" customHeight="1">
      <c r="D39" s="739"/>
      <c r="E39" s="753"/>
      <c r="F39" s="93" t="s">
        <v>19</v>
      </c>
      <c r="G39" s="26" t="s">
        <v>444</v>
      </c>
      <c r="H39" s="90">
        <v>19.54</v>
      </c>
      <c r="I39" s="90">
        <v>19.54</v>
      </c>
      <c r="J39" s="90">
        <v>19.54</v>
      </c>
      <c r="K39" s="90">
        <v>19.54</v>
      </c>
      <c r="L39" s="90">
        <v>19.54</v>
      </c>
      <c r="M39" s="90">
        <v>19.54</v>
      </c>
      <c r="N39" s="90">
        <v>19.54</v>
      </c>
      <c r="O39" s="90">
        <v>19.54</v>
      </c>
      <c r="P39" s="90">
        <v>19.54</v>
      </c>
      <c r="Q39" s="90">
        <v>19.54</v>
      </c>
      <c r="R39" s="90">
        <v>19.54</v>
      </c>
      <c r="S39" s="90">
        <v>19.54</v>
      </c>
      <c r="T39" s="90">
        <v>19.54</v>
      </c>
      <c r="U39" s="90">
        <v>19.54</v>
      </c>
      <c r="V39" s="90">
        <v>19.54</v>
      </c>
      <c r="W39" s="90">
        <v>19.54</v>
      </c>
      <c r="X39" s="90">
        <v>19.54</v>
      </c>
      <c r="Y39" s="90">
        <v>19.54</v>
      </c>
      <c r="Z39" s="90">
        <v>19.54</v>
      </c>
      <c r="AA39" s="90">
        <v>19.54</v>
      </c>
      <c r="AB39" s="90">
        <v>19.54</v>
      </c>
      <c r="AC39" s="90">
        <v>19.54</v>
      </c>
      <c r="AD39" s="90">
        <v>19.54</v>
      </c>
      <c r="AE39" s="90">
        <v>19.823808978580391</v>
      </c>
      <c r="AF39" s="90">
        <v>19.823808978580391</v>
      </c>
      <c r="AG39" s="90">
        <v>19.823808978580391</v>
      </c>
      <c r="AH39" s="90">
        <v>19.823808978580391</v>
      </c>
    </row>
    <row r="40" spans="4:34" ht="17.100000000000001" customHeight="1">
      <c r="D40" s="739"/>
      <c r="E40" s="751" t="s">
        <v>18</v>
      </c>
      <c r="F40" s="92" t="s">
        <v>17</v>
      </c>
      <c r="G40" s="26" t="s">
        <v>479</v>
      </c>
      <c r="H40" s="90">
        <v>19.22</v>
      </c>
      <c r="I40" s="90">
        <v>19.22</v>
      </c>
      <c r="J40" s="90">
        <v>19.22</v>
      </c>
      <c r="K40" s="90">
        <v>19.22</v>
      </c>
      <c r="L40" s="90">
        <v>19.22</v>
      </c>
      <c r="M40" s="90">
        <v>19.22</v>
      </c>
      <c r="N40" s="90">
        <v>19.22</v>
      </c>
      <c r="O40" s="90">
        <v>19.22</v>
      </c>
      <c r="P40" s="90">
        <v>19.22</v>
      </c>
      <c r="Q40" s="90">
        <v>19.22</v>
      </c>
      <c r="R40" s="90">
        <v>19.22</v>
      </c>
      <c r="S40" s="90">
        <v>19.22</v>
      </c>
      <c r="T40" s="90">
        <v>19.22</v>
      </c>
      <c r="U40" s="90">
        <v>19.22</v>
      </c>
      <c r="V40" s="90">
        <v>19.22</v>
      </c>
      <c r="W40" s="90">
        <v>19.22</v>
      </c>
      <c r="X40" s="90">
        <v>19.22</v>
      </c>
      <c r="Y40" s="90">
        <v>19.22</v>
      </c>
      <c r="Z40" s="90">
        <v>19.22</v>
      </c>
      <c r="AA40" s="90">
        <v>19.22</v>
      </c>
      <c r="AB40" s="90">
        <v>19.22</v>
      </c>
      <c r="AC40" s="90">
        <v>19.22</v>
      </c>
      <c r="AD40" s="90">
        <v>19.22</v>
      </c>
      <c r="AE40" s="90">
        <v>19.886604052978207</v>
      </c>
      <c r="AF40" s="90">
        <v>19.886604052978207</v>
      </c>
      <c r="AG40" s="90">
        <v>19.886604052978207</v>
      </c>
      <c r="AH40" s="90">
        <v>19.886604052978207</v>
      </c>
    </row>
    <row r="41" spans="4:34" ht="17.100000000000001" customHeight="1">
      <c r="D41" s="739"/>
      <c r="E41" s="752"/>
      <c r="F41" s="92" t="s">
        <v>16</v>
      </c>
      <c r="G41" s="26" t="s">
        <v>480</v>
      </c>
      <c r="H41" s="90">
        <v>20.77</v>
      </c>
      <c r="I41" s="90">
        <v>20.77</v>
      </c>
      <c r="J41" s="90">
        <v>20.77</v>
      </c>
      <c r="K41" s="90">
        <v>20.77</v>
      </c>
      <c r="L41" s="90">
        <v>20.77</v>
      </c>
      <c r="M41" s="90">
        <v>20.77</v>
      </c>
      <c r="N41" s="90">
        <v>20.77</v>
      </c>
      <c r="O41" s="90">
        <v>20.77</v>
      </c>
      <c r="P41" s="90">
        <v>20.77</v>
      </c>
      <c r="Q41" s="90">
        <v>20.77</v>
      </c>
      <c r="R41" s="90">
        <v>20.77</v>
      </c>
      <c r="S41" s="90">
        <v>20.77</v>
      </c>
      <c r="T41" s="90">
        <v>20.77</v>
      </c>
      <c r="U41" s="90">
        <v>20.77</v>
      </c>
      <c r="V41" s="90">
        <v>20.77</v>
      </c>
      <c r="W41" s="90">
        <v>20.77</v>
      </c>
      <c r="X41" s="90">
        <v>20.77</v>
      </c>
      <c r="Y41" s="90">
        <v>20.77</v>
      </c>
      <c r="Z41" s="90">
        <v>20.77</v>
      </c>
      <c r="AA41" s="90">
        <v>20.77</v>
      </c>
      <c r="AB41" s="90">
        <v>20.77</v>
      </c>
      <c r="AC41" s="90">
        <v>20.77</v>
      </c>
      <c r="AD41" s="90">
        <v>20.77</v>
      </c>
      <c r="AE41" s="90">
        <v>20.40733409285691</v>
      </c>
      <c r="AF41" s="90">
        <v>20.40733409285691</v>
      </c>
      <c r="AG41" s="90">
        <v>20.40733409285691</v>
      </c>
      <c r="AH41" s="90">
        <v>20.40733409285691</v>
      </c>
    </row>
    <row r="42" spans="4:34" ht="17.100000000000001" customHeight="1">
      <c r="D42" s="739"/>
      <c r="E42" s="752"/>
      <c r="F42" s="92" t="s">
        <v>62</v>
      </c>
      <c r="G42" s="26" t="s">
        <v>481</v>
      </c>
      <c r="H42" s="90">
        <v>25.35</v>
      </c>
      <c r="I42" s="90">
        <v>25.35</v>
      </c>
      <c r="J42" s="90">
        <v>25.35</v>
      </c>
      <c r="K42" s="90">
        <v>25.35</v>
      </c>
      <c r="L42" s="90">
        <v>25.35</v>
      </c>
      <c r="M42" s="90">
        <v>25.35</v>
      </c>
      <c r="N42" s="90">
        <v>25.35</v>
      </c>
      <c r="O42" s="90">
        <v>25.35</v>
      </c>
      <c r="P42" s="90">
        <v>25.35</v>
      </c>
      <c r="Q42" s="90">
        <v>25.35</v>
      </c>
      <c r="R42" s="90">
        <v>25.35</v>
      </c>
      <c r="S42" s="90">
        <v>25.35</v>
      </c>
      <c r="T42" s="90">
        <v>25.35</v>
      </c>
      <c r="U42" s="90">
        <v>25.35</v>
      </c>
      <c r="V42" s="90">
        <v>25.35</v>
      </c>
      <c r="W42" s="90">
        <v>25.35</v>
      </c>
      <c r="X42" s="90">
        <v>25.35</v>
      </c>
      <c r="Y42" s="90">
        <v>25.35</v>
      </c>
      <c r="Z42" s="90">
        <v>25.35</v>
      </c>
      <c r="AA42" s="90">
        <v>25.35</v>
      </c>
      <c r="AB42" s="90">
        <v>25.35</v>
      </c>
      <c r="AC42" s="90">
        <v>25.35</v>
      </c>
      <c r="AD42" s="90">
        <v>25.35</v>
      </c>
      <c r="AE42" s="90">
        <v>24.500102682122115</v>
      </c>
      <c r="AF42" s="90">
        <v>24.500102682122115</v>
      </c>
      <c r="AG42" s="90">
        <v>24.500102682122115</v>
      </c>
      <c r="AH42" s="90">
        <v>24.500102682122115</v>
      </c>
    </row>
    <row r="43" spans="4:34" ht="17.100000000000001" customHeight="1">
      <c r="D43" s="739"/>
      <c r="E43" s="752"/>
      <c r="F43" s="92" t="s">
        <v>15</v>
      </c>
      <c r="G43" s="26" t="s">
        <v>482</v>
      </c>
      <c r="H43" s="90">
        <v>38.44</v>
      </c>
      <c r="I43" s="90">
        <v>38.44</v>
      </c>
      <c r="J43" s="90">
        <v>38.44</v>
      </c>
      <c r="K43" s="90">
        <v>38.44</v>
      </c>
      <c r="L43" s="90">
        <v>38.44</v>
      </c>
      <c r="M43" s="90">
        <v>38.44</v>
      </c>
      <c r="N43" s="90">
        <v>38.44</v>
      </c>
      <c r="O43" s="90">
        <v>38.44</v>
      </c>
      <c r="P43" s="90">
        <v>38.44</v>
      </c>
      <c r="Q43" s="90">
        <v>38.44</v>
      </c>
      <c r="R43" s="90">
        <v>38.44</v>
      </c>
      <c r="S43" s="90">
        <v>38.44</v>
      </c>
      <c r="T43" s="90">
        <v>38.44</v>
      </c>
      <c r="U43" s="90">
        <v>38.44</v>
      </c>
      <c r="V43" s="90">
        <v>38.44</v>
      </c>
      <c r="W43" s="90">
        <v>38.44</v>
      </c>
      <c r="X43" s="90">
        <v>38.44</v>
      </c>
      <c r="Y43" s="90">
        <v>38.44</v>
      </c>
      <c r="Z43" s="90">
        <v>38.44</v>
      </c>
      <c r="AA43" s="90">
        <v>38.44</v>
      </c>
      <c r="AB43" s="90">
        <v>38.44</v>
      </c>
      <c r="AC43" s="90">
        <v>38.44</v>
      </c>
      <c r="AD43" s="90">
        <v>38.44</v>
      </c>
      <c r="AE43" s="90">
        <v>41.716953631553373</v>
      </c>
      <c r="AF43" s="90">
        <v>41.716953631553373</v>
      </c>
      <c r="AG43" s="90">
        <v>41.716953631553373</v>
      </c>
      <c r="AH43" s="90">
        <v>41.716953631553373</v>
      </c>
    </row>
    <row r="44" spans="4:34" ht="17.100000000000001" customHeight="1">
      <c r="D44" s="739"/>
      <c r="E44" s="752"/>
      <c r="F44" s="92" t="s">
        <v>14</v>
      </c>
      <c r="G44" s="26" t="s">
        <v>483</v>
      </c>
      <c r="H44" s="90">
        <v>14.15</v>
      </c>
      <c r="I44" s="90">
        <v>14.15</v>
      </c>
      <c r="J44" s="90">
        <v>14.15</v>
      </c>
      <c r="K44" s="90">
        <v>14.15</v>
      </c>
      <c r="L44" s="90">
        <v>14.15</v>
      </c>
      <c r="M44" s="90">
        <v>14.15</v>
      </c>
      <c r="N44" s="90">
        <v>14.15</v>
      </c>
      <c r="O44" s="90">
        <v>14.15</v>
      </c>
      <c r="P44" s="90">
        <v>14.15</v>
      </c>
      <c r="Q44" s="90">
        <v>14.15</v>
      </c>
      <c r="R44" s="90">
        <v>14.15</v>
      </c>
      <c r="S44" s="90">
        <v>14.15</v>
      </c>
      <c r="T44" s="90">
        <v>14.15</v>
      </c>
      <c r="U44" s="90">
        <v>14.15</v>
      </c>
      <c r="V44" s="90">
        <v>14.15</v>
      </c>
      <c r="W44" s="90">
        <v>14.15</v>
      </c>
      <c r="X44" s="90">
        <v>14.15</v>
      </c>
      <c r="Y44" s="90">
        <v>14.15</v>
      </c>
      <c r="Z44" s="90">
        <v>14.15</v>
      </c>
      <c r="AA44" s="90">
        <v>14.15</v>
      </c>
      <c r="AB44" s="90">
        <v>14.15</v>
      </c>
      <c r="AC44" s="90">
        <v>14.15</v>
      </c>
      <c r="AD44" s="90">
        <v>14.15</v>
      </c>
      <c r="AE44" s="90">
        <v>14.440605965514742</v>
      </c>
      <c r="AF44" s="90">
        <v>14.440605965514742</v>
      </c>
      <c r="AG44" s="90">
        <v>14.440605965514742</v>
      </c>
      <c r="AH44" s="90">
        <v>14.440605965514742</v>
      </c>
    </row>
    <row r="45" spans="4:34" ht="17.100000000000001" customHeight="1">
      <c r="D45" s="740"/>
      <c r="E45" s="753"/>
      <c r="F45" s="92" t="s">
        <v>13</v>
      </c>
      <c r="G45" s="26" t="s">
        <v>484</v>
      </c>
      <c r="H45" s="90">
        <v>16.544596840650478</v>
      </c>
      <c r="I45" s="90">
        <v>16.538728547626903</v>
      </c>
      <c r="J45" s="90">
        <v>16.533727410101474</v>
      </c>
      <c r="K45" s="90">
        <v>16.524769515662591</v>
      </c>
      <c r="L45" s="90">
        <v>16.525585940889449</v>
      </c>
      <c r="M45" s="90">
        <v>16.513331798192571</v>
      </c>
      <c r="N45" s="90">
        <v>16.51158032141732</v>
      </c>
      <c r="O45" s="90">
        <v>16.503626300572328</v>
      </c>
      <c r="P45" s="90">
        <v>16.496378392526189</v>
      </c>
      <c r="Q45" s="90">
        <v>16.493881176739656</v>
      </c>
      <c r="R45" s="90">
        <v>16.489297397888745</v>
      </c>
      <c r="S45" s="90">
        <v>16.480263967470108</v>
      </c>
      <c r="T45" s="90">
        <v>16.485477573362463</v>
      </c>
      <c r="U45" s="90">
        <v>16.47480611750489</v>
      </c>
      <c r="V45" s="90">
        <v>16.481344733838132</v>
      </c>
      <c r="W45" s="90">
        <v>16.475644120249278</v>
      </c>
      <c r="X45" s="90">
        <v>16.47727487796141</v>
      </c>
      <c r="Y45" s="90">
        <v>16.482371380929578</v>
      </c>
      <c r="Z45" s="90">
        <v>16.481493772284949</v>
      </c>
      <c r="AA45" s="90">
        <v>16.484147874984476</v>
      </c>
      <c r="AB45" s="90">
        <v>16.467224856835081</v>
      </c>
      <c r="AC45" s="90">
        <v>16.469976889236591</v>
      </c>
      <c r="AD45" s="90">
        <v>16.466409809385318</v>
      </c>
      <c r="AE45" s="90">
        <v>16.375818020593908</v>
      </c>
      <c r="AF45" s="90">
        <v>16.368051273415567</v>
      </c>
      <c r="AG45" s="90">
        <v>16.363688549785433</v>
      </c>
      <c r="AH45" s="90">
        <v>16.36453928040547</v>
      </c>
    </row>
    <row r="46" spans="4:34" ht="17.100000000000001" customHeight="1">
      <c r="D46" s="738" t="s">
        <v>12</v>
      </c>
      <c r="E46" s="28" t="s">
        <v>11</v>
      </c>
      <c r="F46" s="88"/>
      <c r="G46" s="26" t="s">
        <v>485</v>
      </c>
      <c r="H46" s="90">
        <v>13.809559478042107</v>
      </c>
      <c r="I46" s="90">
        <v>13.812736208319368</v>
      </c>
      <c r="J46" s="90">
        <v>13.811791314468232</v>
      </c>
      <c r="K46" s="90">
        <v>13.810556702413207</v>
      </c>
      <c r="L46" s="90">
        <v>13.810121142594108</v>
      </c>
      <c r="M46" s="90">
        <v>13.818558367473617</v>
      </c>
      <c r="N46" s="90">
        <v>13.821059258959435</v>
      </c>
      <c r="O46" s="90">
        <v>13.825172579552762</v>
      </c>
      <c r="P46" s="90">
        <v>13.82468811636207</v>
      </c>
      <c r="Q46" s="90">
        <v>13.819805847835928</v>
      </c>
      <c r="R46" s="90">
        <v>13.82007346368437</v>
      </c>
      <c r="S46" s="90">
        <v>13.816793315037755</v>
      </c>
      <c r="T46" s="90">
        <v>13.816281119071286</v>
      </c>
      <c r="U46" s="90">
        <v>13.815494896261974</v>
      </c>
      <c r="V46" s="90">
        <v>13.812993895005002</v>
      </c>
      <c r="W46" s="90">
        <v>13.815171574619624</v>
      </c>
      <c r="X46" s="90">
        <v>13.826024785956635</v>
      </c>
      <c r="Y46" s="90">
        <v>13.820649728948286</v>
      </c>
      <c r="Z46" s="90">
        <v>13.819187592725507</v>
      </c>
      <c r="AA46" s="90">
        <v>13.811168516582946</v>
      </c>
      <c r="AB46" s="90">
        <v>13.809429029860302</v>
      </c>
      <c r="AC46" s="90">
        <v>13.791795723122716</v>
      </c>
      <c r="AD46" s="90">
        <v>13.790789796698665</v>
      </c>
      <c r="AE46" s="90">
        <v>13.957212231974617</v>
      </c>
      <c r="AF46" s="90">
        <v>13.954808724027302</v>
      </c>
      <c r="AG46" s="90">
        <v>13.959402608071185</v>
      </c>
      <c r="AH46" s="90">
        <v>13.96197283435747</v>
      </c>
    </row>
    <row r="47" spans="4:34" ht="17.100000000000001" customHeight="1">
      <c r="D47" s="739"/>
      <c r="E47" s="28" t="s">
        <v>10</v>
      </c>
      <c r="F47" s="88"/>
      <c r="G47" s="26" t="s">
        <v>486</v>
      </c>
      <c r="H47" s="90">
        <v>13.9</v>
      </c>
      <c r="I47" s="90">
        <v>13.9</v>
      </c>
      <c r="J47" s="90">
        <v>13.9</v>
      </c>
      <c r="K47" s="90">
        <v>13.9</v>
      </c>
      <c r="L47" s="90">
        <v>13.9</v>
      </c>
      <c r="M47" s="90">
        <v>13.9</v>
      </c>
      <c r="N47" s="90">
        <v>13.9</v>
      </c>
      <c r="O47" s="90">
        <v>13.9</v>
      </c>
      <c r="P47" s="90">
        <v>13.9</v>
      </c>
      <c r="Q47" s="90">
        <v>13.9</v>
      </c>
      <c r="R47" s="90">
        <v>13.9</v>
      </c>
      <c r="S47" s="90">
        <v>13.9</v>
      </c>
      <c r="T47" s="90">
        <v>13.9</v>
      </c>
      <c r="U47" s="90">
        <v>13.9</v>
      </c>
      <c r="V47" s="90">
        <v>13.9</v>
      </c>
      <c r="W47" s="90">
        <v>13.9</v>
      </c>
      <c r="X47" s="90">
        <v>13.9</v>
      </c>
      <c r="Y47" s="90">
        <v>13.9</v>
      </c>
      <c r="Z47" s="90">
        <v>13.9</v>
      </c>
      <c r="AA47" s="90">
        <v>13.9</v>
      </c>
      <c r="AB47" s="90">
        <v>13.9</v>
      </c>
      <c r="AC47" s="90">
        <v>13.9</v>
      </c>
      <c r="AD47" s="90">
        <v>13.9</v>
      </c>
      <c r="AE47" s="90">
        <v>13.967432576160576</v>
      </c>
      <c r="AF47" s="90">
        <v>13.967432576160576</v>
      </c>
      <c r="AG47" s="90">
        <v>13.967432576160576</v>
      </c>
      <c r="AH47" s="90">
        <v>13.967432576160576</v>
      </c>
    </row>
    <row r="48" spans="4:34" ht="17.100000000000001" customHeight="1">
      <c r="D48" s="739"/>
      <c r="E48" s="91" t="s">
        <v>61</v>
      </c>
      <c r="F48" s="88"/>
      <c r="G48" s="26" t="s">
        <v>445</v>
      </c>
      <c r="H48" s="90">
        <v>13.9</v>
      </c>
      <c r="I48" s="90">
        <v>13.9</v>
      </c>
      <c r="J48" s="90">
        <v>13.9</v>
      </c>
      <c r="K48" s="90">
        <v>13.9</v>
      </c>
      <c r="L48" s="90">
        <v>13.9</v>
      </c>
      <c r="M48" s="90">
        <v>13.9</v>
      </c>
      <c r="N48" s="90">
        <v>13.9</v>
      </c>
      <c r="O48" s="90">
        <v>13.9</v>
      </c>
      <c r="P48" s="90">
        <v>13.9</v>
      </c>
      <c r="Q48" s="90">
        <v>13.9</v>
      </c>
      <c r="R48" s="90">
        <v>13.9</v>
      </c>
      <c r="S48" s="90">
        <v>13.9</v>
      </c>
      <c r="T48" s="90">
        <v>13.9</v>
      </c>
      <c r="U48" s="90">
        <v>13.9</v>
      </c>
      <c r="V48" s="90">
        <v>13.9</v>
      </c>
      <c r="W48" s="90">
        <v>13.9</v>
      </c>
      <c r="X48" s="90">
        <v>13.9</v>
      </c>
      <c r="Y48" s="90">
        <v>13.9</v>
      </c>
      <c r="Z48" s="90">
        <v>13.9</v>
      </c>
      <c r="AA48" s="90">
        <v>13.9</v>
      </c>
      <c r="AB48" s="90">
        <v>13.9</v>
      </c>
      <c r="AC48" s="90">
        <v>13.9</v>
      </c>
      <c r="AD48" s="90">
        <v>13.9</v>
      </c>
      <c r="AE48" s="90">
        <v>13.967432576160576</v>
      </c>
      <c r="AF48" s="90">
        <v>13.967432576160576</v>
      </c>
      <c r="AG48" s="90">
        <v>13.967432576160576</v>
      </c>
      <c r="AH48" s="90">
        <v>13.967432576160576</v>
      </c>
    </row>
    <row r="49" spans="4:38" ht="17.100000000000001" customHeight="1">
      <c r="D49" s="739"/>
      <c r="E49" s="91" t="s">
        <v>60</v>
      </c>
      <c r="F49" s="88"/>
      <c r="G49" s="26" t="s">
        <v>446</v>
      </c>
      <c r="H49" s="90">
        <v>13.47</v>
      </c>
      <c r="I49" s="90">
        <v>13.47</v>
      </c>
      <c r="J49" s="90">
        <v>13.47</v>
      </c>
      <c r="K49" s="90">
        <v>13.47</v>
      </c>
      <c r="L49" s="90">
        <v>13.47</v>
      </c>
      <c r="M49" s="90">
        <v>13.47</v>
      </c>
      <c r="N49" s="90">
        <v>13.47</v>
      </c>
      <c r="O49" s="90">
        <v>13.47</v>
      </c>
      <c r="P49" s="90">
        <v>13.47</v>
      </c>
      <c r="Q49" s="90">
        <v>13.47</v>
      </c>
      <c r="R49" s="90">
        <v>13.47</v>
      </c>
      <c r="S49" s="90">
        <v>13.47</v>
      </c>
      <c r="T49" s="90">
        <v>13.47</v>
      </c>
      <c r="U49" s="90">
        <v>13.47</v>
      </c>
      <c r="V49" s="90">
        <v>13.47</v>
      </c>
      <c r="W49" s="90">
        <v>13.47</v>
      </c>
      <c r="X49" s="90">
        <v>13.47</v>
      </c>
      <c r="Y49" s="90">
        <v>13.47</v>
      </c>
      <c r="Z49" s="90">
        <v>13.47</v>
      </c>
      <c r="AA49" s="90">
        <v>13.47</v>
      </c>
      <c r="AB49" s="90">
        <v>13.47</v>
      </c>
      <c r="AC49" s="90">
        <v>13.47</v>
      </c>
      <c r="AD49" s="90">
        <v>13.47</v>
      </c>
      <c r="AE49" s="90">
        <v>13.491568602966623</v>
      </c>
      <c r="AF49" s="90">
        <v>13.491568602966623</v>
      </c>
      <c r="AG49" s="90">
        <v>13.491568602966623</v>
      </c>
      <c r="AH49" s="90">
        <v>13.491568602966623</v>
      </c>
    </row>
    <row r="50" spans="4:38" ht="17.100000000000001" customHeight="1">
      <c r="D50" s="740"/>
      <c r="E50" s="91" t="s">
        <v>59</v>
      </c>
      <c r="F50" s="88"/>
      <c r="G50" s="26" t="s">
        <v>447</v>
      </c>
      <c r="H50" s="90">
        <v>13.9</v>
      </c>
      <c r="I50" s="90">
        <v>13.9</v>
      </c>
      <c r="J50" s="90">
        <v>13.9</v>
      </c>
      <c r="K50" s="90">
        <v>13.9</v>
      </c>
      <c r="L50" s="90">
        <v>13.9</v>
      </c>
      <c r="M50" s="90">
        <v>13.9</v>
      </c>
      <c r="N50" s="90">
        <v>13.9</v>
      </c>
      <c r="O50" s="90">
        <v>13.9</v>
      </c>
      <c r="P50" s="90">
        <v>13.9</v>
      </c>
      <c r="Q50" s="90">
        <v>13.9</v>
      </c>
      <c r="R50" s="90">
        <v>13.9</v>
      </c>
      <c r="S50" s="90">
        <v>13.9</v>
      </c>
      <c r="T50" s="90">
        <v>13.9</v>
      </c>
      <c r="U50" s="90">
        <v>13.9</v>
      </c>
      <c r="V50" s="90">
        <v>13.9</v>
      </c>
      <c r="W50" s="90">
        <v>13.9</v>
      </c>
      <c r="X50" s="90">
        <v>13.9</v>
      </c>
      <c r="Y50" s="90">
        <v>13.9</v>
      </c>
      <c r="Z50" s="90">
        <v>13.9</v>
      </c>
      <c r="AA50" s="90">
        <v>13.9</v>
      </c>
      <c r="AB50" s="90">
        <v>13.9</v>
      </c>
      <c r="AC50" s="90">
        <v>13.9</v>
      </c>
      <c r="AD50" s="90">
        <v>13.9</v>
      </c>
      <c r="AE50" s="90">
        <v>13.967432576160576</v>
      </c>
      <c r="AF50" s="90">
        <v>13.967432576160576</v>
      </c>
      <c r="AG50" s="90">
        <v>13.967432576160576</v>
      </c>
      <c r="AH50" s="90">
        <v>13.967432576160576</v>
      </c>
    </row>
    <row r="51" spans="4:38" ht="17.100000000000001" customHeight="1">
      <c r="D51" s="749" t="s">
        <v>9</v>
      </c>
      <c r="E51" s="87" t="s">
        <v>8</v>
      </c>
      <c r="F51" s="88"/>
      <c r="G51" s="26" t="s">
        <v>487</v>
      </c>
      <c r="H51" s="90">
        <v>14.315626052794871</v>
      </c>
      <c r="I51" s="90">
        <v>14.326705927912442</v>
      </c>
      <c r="J51" s="90">
        <v>14.305739876882573</v>
      </c>
      <c r="K51" s="90">
        <v>14.293961302606951</v>
      </c>
      <c r="L51" s="90">
        <v>14.252255993534284</v>
      </c>
      <c r="M51" s="90">
        <v>14.277798507643976</v>
      </c>
      <c r="N51" s="90">
        <v>14.231718069971814</v>
      </c>
      <c r="O51" s="90">
        <v>14.182557061791504</v>
      </c>
      <c r="P51" s="90">
        <v>14.144095041314969</v>
      </c>
      <c r="Q51" s="90">
        <v>14.136109543518845</v>
      </c>
      <c r="R51" s="90">
        <v>14.100264481743945</v>
      </c>
      <c r="S51" s="90">
        <v>14.069328596393159</v>
      </c>
      <c r="T51" s="90">
        <v>14.051803922840508</v>
      </c>
      <c r="U51" s="90">
        <v>14.027359371082152</v>
      </c>
      <c r="V51" s="90">
        <v>13.987202267519104</v>
      </c>
      <c r="W51" s="90">
        <v>13.967132271985744</v>
      </c>
      <c r="X51" s="90">
        <v>13.973238950829668</v>
      </c>
      <c r="Y51" s="90">
        <v>13.962629231388766</v>
      </c>
      <c r="Z51" s="90">
        <v>13.959313096685767</v>
      </c>
      <c r="AA51" s="90">
        <v>13.900119560776144</v>
      </c>
      <c r="AB51" s="90">
        <v>13.898334995824882</v>
      </c>
      <c r="AC51" s="90">
        <v>13.887205906321521</v>
      </c>
      <c r="AD51" s="90">
        <v>13.886803027096461</v>
      </c>
      <c r="AE51" s="90">
        <v>14.042358929610273</v>
      </c>
      <c r="AF51" s="90">
        <v>14.043390616318996</v>
      </c>
      <c r="AG51" s="90">
        <v>14.031578802659933</v>
      </c>
      <c r="AH51" s="90">
        <v>14.033674453738339</v>
      </c>
    </row>
    <row r="52" spans="4:38" ht="17.100000000000001" customHeight="1">
      <c r="D52" s="750"/>
      <c r="E52" s="87" t="s">
        <v>7</v>
      </c>
      <c r="F52" s="88"/>
      <c r="G52" s="26" t="s">
        <v>488</v>
      </c>
      <c r="H52" s="90">
        <v>16.544596840650478</v>
      </c>
      <c r="I52" s="90">
        <v>16.538728547626903</v>
      </c>
      <c r="J52" s="90">
        <v>16.533727410101474</v>
      </c>
      <c r="K52" s="90">
        <v>16.524769515662591</v>
      </c>
      <c r="L52" s="90">
        <v>16.525585940889449</v>
      </c>
      <c r="M52" s="90">
        <v>16.513331798192571</v>
      </c>
      <c r="N52" s="90">
        <v>16.51158032141732</v>
      </c>
      <c r="O52" s="90">
        <v>16.503626300572328</v>
      </c>
      <c r="P52" s="90">
        <v>16.496378392526189</v>
      </c>
      <c r="Q52" s="90">
        <v>16.493881176739656</v>
      </c>
      <c r="R52" s="90">
        <v>16.489297397888745</v>
      </c>
      <c r="S52" s="90">
        <v>16.480263967470108</v>
      </c>
      <c r="T52" s="90">
        <v>16.485477573362463</v>
      </c>
      <c r="U52" s="90">
        <v>16.47480611750489</v>
      </c>
      <c r="V52" s="90">
        <v>16.481344733838132</v>
      </c>
      <c r="W52" s="90">
        <v>16.475644120249278</v>
      </c>
      <c r="X52" s="90">
        <v>16.47727487796141</v>
      </c>
      <c r="Y52" s="90">
        <v>16.482371380929578</v>
      </c>
      <c r="Z52" s="90">
        <v>16.481493772284949</v>
      </c>
      <c r="AA52" s="90">
        <v>16.484147874984476</v>
      </c>
      <c r="AB52" s="90">
        <v>16.467224856835081</v>
      </c>
      <c r="AC52" s="90">
        <v>16.469976889236591</v>
      </c>
      <c r="AD52" s="90">
        <v>16.466409809385318</v>
      </c>
      <c r="AE52" s="90">
        <v>16.375818020593908</v>
      </c>
      <c r="AF52" s="90">
        <v>16.368051273415567</v>
      </c>
      <c r="AG52" s="90">
        <v>16.363688549785433</v>
      </c>
      <c r="AH52" s="90">
        <v>16.36453928040547</v>
      </c>
    </row>
    <row r="53" spans="4:38" ht="17.100000000000001" customHeight="1">
      <c r="D53" s="748" t="s">
        <v>369</v>
      </c>
      <c r="E53" s="89" t="s">
        <v>489</v>
      </c>
      <c r="F53" s="88"/>
      <c r="G53" s="26" t="s">
        <v>495</v>
      </c>
      <c r="H53" s="90">
        <v>30.19</v>
      </c>
      <c r="I53" s="90">
        <v>30.19</v>
      </c>
      <c r="J53" s="90">
        <v>30.19</v>
      </c>
      <c r="K53" s="90">
        <v>30.19</v>
      </c>
      <c r="L53" s="90">
        <v>30.19</v>
      </c>
      <c r="M53" s="90">
        <v>30.19</v>
      </c>
      <c r="N53" s="90">
        <v>30.19</v>
      </c>
      <c r="O53" s="90">
        <v>30.19</v>
      </c>
      <c r="P53" s="90">
        <v>30.19</v>
      </c>
      <c r="Q53" s="90">
        <v>30.19</v>
      </c>
      <c r="R53" s="90">
        <v>30.19</v>
      </c>
      <c r="S53" s="90">
        <v>30.19</v>
      </c>
      <c r="T53" s="90">
        <v>30.19</v>
      </c>
      <c r="U53" s="90">
        <v>30.19</v>
      </c>
      <c r="V53" s="90">
        <v>30.19</v>
      </c>
      <c r="W53" s="90">
        <v>30.93</v>
      </c>
      <c r="X53" s="90">
        <v>30.93</v>
      </c>
      <c r="Y53" s="90">
        <v>30.93</v>
      </c>
      <c r="Z53" s="90">
        <v>30.93</v>
      </c>
      <c r="AA53" s="90">
        <v>30.93</v>
      </c>
      <c r="AB53" s="90">
        <v>30.93</v>
      </c>
      <c r="AC53" s="90">
        <v>30.93</v>
      </c>
      <c r="AD53" s="90">
        <v>30.93</v>
      </c>
      <c r="AE53" s="90">
        <v>29.55</v>
      </c>
      <c r="AF53" s="90">
        <v>29.55</v>
      </c>
      <c r="AG53" s="90">
        <v>29.55</v>
      </c>
      <c r="AH53" s="90">
        <v>29.55</v>
      </c>
    </row>
    <row r="54" spans="4:38" ht="17.100000000000001" customHeight="1">
      <c r="D54" s="741"/>
      <c r="E54" s="89" t="s">
        <v>490</v>
      </c>
      <c r="F54" s="88"/>
      <c r="G54" s="26" t="s">
        <v>448</v>
      </c>
      <c r="H54" s="90">
        <v>30.19</v>
      </c>
      <c r="I54" s="90">
        <v>30.19</v>
      </c>
      <c r="J54" s="90">
        <v>30.19</v>
      </c>
      <c r="K54" s="90">
        <v>30.19</v>
      </c>
      <c r="L54" s="90">
        <v>30.19</v>
      </c>
      <c r="M54" s="90">
        <v>30.19</v>
      </c>
      <c r="N54" s="90">
        <v>30.19</v>
      </c>
      <c r="O54" s="90">
        <v>30.19</v>
      </c>
      <c r="P54" s="90">
        <v>30.19</v>
      </c>
      <c r="Q54" s="90">
        <v>30.19</v>
      </c>
      <c r="R54" s="90">
        <v>30.19</v>
      </c>
      <c r="S54" s="90">
        <v>30.19</v>
      </c>
      <c r="T54" s="90">
        <v>30.19</v>
      </c>
      <c r="U54" s="90">
        <v>30.19</v>
      </c>
      <c r="V54" s="90">
        <v>30.19</v>
      </c>
      <c r="W54" s="90">
        <v>30.93</v>
      </c>
      <c r="X54" s="90">
        <v>30.93</v>
      </c>
      <c r="Y54" s="90">
        <v>30.93</v>
      </c>
      <c r="Z54" s="90">
        <v>30.93</v>
      </c>
      <c r="AA54" s="90">
        <v>30.93</v>
      </c>
      <c r="AB54" s="90">
        <v>30.93</v>
      </c>
      <c r="AC54" s="90">
        <v>30.93</v>
      </c>
      <c r="AD54" s="90">
        <v>30.93</v>
      </c>
      <c r="AE54" s="90">
        <v>29.55</v>
      </c>
      <c r="AF54" s="90">
        <v>29.55</v>
      </c>
      <c r="AG54" s="90">
        <v>29.55</v>
      </c>
      <c r="AH54" s="90">
        <v>29.55</v>
      </c>
    </row>
    <row r="55" spans="4:38" ht="17.100000000000001" customHeight="1">
      <c r="D55" s="741"/>
      <c r="E55" s="89" t="s">
        <v>491</v>
      </c>
      <c r="F55" s="88"/>
      <c r="G55" s="26" t="s">
        <v>6</v>
      </c>
      <c r="H55" s="90">
        <v>17.22</v>
      </c>
      <c r="I55" s="90">
        <v>17.22</v>
      </c>
      <c r="J55" s="90">
        <v>17.22</v>
      </c>
      <c r="K55" s="90">
        <v>17.22</v>
      </c>
      <c r="L55" s="90">
        <v>17.22</v>
      </c>
      <c r="M55" s="90">
        <v>17.22</v>
      </c>
      <c r="N55" s="90">
        <v>17.22</v>
      </c>
      <c r="O55" s="90">
        <v>17.22</v>
      </c>
      <c r="P55" s="90">
        <v>17.22</v>
      </c>
      <c r="Q55" s="90">
        <v>17.22</v>
      </c>
      <c r="R55" s="90">
        <v>17.22</v>
      </c>
      <c r="S55" s="90">
        <v>17.22</v>
      </c>
      <c r="T55" s="90">
        <v>17.22</v>
      </c>
      <c r="U55" s="90">
        <v>17.22</v>
      </c>
      <c r="V55" s="90">
        <v>17.22</v>
      </c>
      <c r="W55" s="90">
        <v>17.22</v>
      </c>
      <c r="X55" s="90">
        <v>17.22</v>
      </c>
      <c r="Y55" s="90">
        <v>17.22</v>
      </c>
      <c r="Z55" s="90">
        <v>17.22</v>
      </c>
      <c r="AA55" s="90">
        <v>17.22</v>
      </c>
      <c r="AB55" s="90">
        <v>17.22</v>
      </c>
      <c r="AC55" s="90">
        <v>17.22</v>
      </c>
      <c r="AD55" s="90">
        <v>17.22</v>
      </c>
      <c r="AE55" s="90">
        <v>17.57</v>
      </c>
      <c r="AF55" s="90">
        <v>17.57</v>
      </c>
      <c r="AG55" s="90">
        <v>17.57</v>
      </c>
      <c r="AH55" s="90">
        <v>17.57</v>
      </c>
    </row>
    <row r="56" spans="4:38" ht="17.100000000000001" customHeight="1">
      <c r="D56" s="741"/>
      <c r="E56" s="89" t="s">
        <v>492</v>
      </c>
      <c r="F56" s="88"/>
      <c r="G56" s="26" t="s">
        <v>5</v>
      </c>
      <c r="H56" s="90">
        <v>17.22</v>
      </c>
      <c r="I56" s="90">
        <v>17.22</v>
      </c>
      <c r="J56" s="90">
        <v>17.22</v>
      </c>
      <c r="K56" s="90">
        <v>17.22</v>
      </c>
      <c r="L56" s="90">
        <v>17.22</v>
      </c>
      <c r="M56" s="90">
        <v>17.22</v>
      </c>
      <c r="N56" s="90">
        <v>17.22</v>
      </c>
      <c r="O56" s="90">
        <v>17.22</v>
      </c>
      <c r="P56" s="90">
        <v>17.22</v>
      </c>
      <c r="Q56" s="90">
        <v>17.22</v>
      </c>
      <c r="R56" s="90">
        <v>17.22</v>
      </c>
      <c r="S56" s="90">
        <v>17.22</v>
      </c>
      <c r="T56" s="90">
        <v>17.22</v>
      </c>
      <c r="U56" s="90">
        <v>17.22</v>
      </c>
      <c r="V56" s="90">
        <v>17.22</v>
      </c>
      <c r="W56" s="90">
        <v>17.22</v>
      </c>
      <c r="X56" s="90">
        <v>17.22</v>
      </c>
      <c r="Y56" s="90">
        <v>17.22</v>
      </c>
      <c r="Z56" s="90">
        <v>17.22</v>
      </c>
      <c r="AA56" s="90">
        <v>17.22</v>
      </c>
      <c r="AB56" s="90">
        <v>17.22</v>
      </c>
      <c r="AC56" s="90">
        <v>17.22</v>
      </c>
      <c r="AD56" s="90">
        <v>17.22</v>
      </c>
      <c r="AE56" s="90">
        <v>17.57</v>
      </c>
      <c r="AF56" s="90">
        <v>17.57</v>
      </c>
      <c r="AG56" s="90">
        <v>17.57</v>
      </c>
      <c r="AH56" s="90">
        <v>17.57</v>
      </c>
    </row>
    <row r="57" spans="4:38" ht="17.100000000000001" customHeight="1">
      <c r="D57" s="741"/>
      <c r="E57" s="89" t="s">
        <v>493</v>
      </c>
      <c r="F57" s="88"/>
      <c r="G57" s="26" t="s">
        <v>4</v>
      </c>
      <c r="H57" s="90">
        <v>26.84</v>
      </c>
      <c r="I57" s="90">
        <v>26.84</v>
      </c>
      <c r="J57" s="90">
        <v>26.84</v>
      </c>
      <c r="K57" s="90">
        <v>26.84</v>
      </c>
      <c r="L57" s="90">
        <v>26.84</v>
      </c>
      <c r="M57" s="90">
        <v>26.84</v>
      </c>
      <c r="N57" s="90">
        <v>26.84</v>
      </c>
      <c r="O57" s="90">
        <v>26.84</v>
      </c>
      <c r="P57" s="90">
        <v>26.84</v>
      </c>
      <c r="Q57" s="90">
        <v>26.84</v>
      </c>
      <c r="R57" s="90">
        <v>26.84</v>
      </c>
      <c r="S57" s="90">
        <v>26.84</v>
      </c>
      <c r="T57" s="90">
        <v>26.84</v>
      </c>
      <c r="U57" s="90">
        <v>26.84</v>
      </c>
      <c r="V57" s="90">
        <v>26.84</v>
      </c>
      <c r="W57" s="90">
        <v>25.62</v>
      </c>
      <c r="X57" s="90">
        <v>25.62</v>
      </c>
      <c r="Y57" s="90">
        <v>25.62</v>
      </c>
      <c r="Z57" s="90">
        <v>25.62</v>
      </c>
      <c r="AA57" s="90">
        <v>25.62</v>
      </c>
      <c r="AB57" s="90">
        <v>25.62</v>
      </c>
      <c r="AC57" s="90">
        <v>25.62</v>
      </c>
      <c r="AD57" s="90">
        <v>25.62</v>
      </c>
      <c r="AE57" s="90">
        <v>24.85</v>
      </c>
      <c r="AF57" s="90">
        <v>24.85</v>
      </c>
      <c r="AG57" s="90">
        <v>24.85</v>
      </c>
      <c r="AH57" s="90">
        <v>24.85</v>
      </c>
    </row>
    <row r="58" spans="4:38" ht="17.100000000000001" customHeight="1">
      <c r="D58" s="741"/>
      <c r="E58" s="89" t="s">
        <v>494</v>
      </c>
      <c r="F58" s="88"/>
      <c r="G58" s="26" t="s">
        <v>3</v>
      </c>
      <c r="H58" s="90">
        <v>12.36</v>
      </c>
      <c r="I58" s="90">
        <v>12.36</v>
      </c>
      <c r="J58" s="90">
        <v>12.36</v>
      </c>
      <c r="K58" s="90">
        <v>12.36</v>
      </c>
      <c r="L58" s="90">
        <v>12.36</v>
      </c>
      <c r="M58" s="90">
        <v>12.36</v>
      </c>
      <c r="N58" s="90">
        <v>12.36</v>
      </c>
      <c r="O58" s="90">
        <v>12.36</v>
      </c>
      <c r="P58" s="90">
        <v>12.36</v>
      </c>
      <c r="Q58" s="90">
        <v>12.36</v>
      </c>
      <c r="R58" s="90">
        <v>12.36</v>
      </c>
      <c r="S58" s="90">
        <v>12.36</v>
      </c>
      <c r="T58" s="90">
        <v>12.36</v>
      </c>
      <c r="U58" s="90">
        <v>12.36</v>
      </c>
      <c r="V58" s="90">
        <v>12.36</v>
      </c>
      <c r="W58" s="90">
        <v>12.36</v>
      </c>
      <c r="X58" s="90">
        <v>12.36</v>
      </c>
      <c r="Y58" s="90">
        <v>12.36</v>
      </c>
      <c r="Z58" s="90">
        <v>12.36</v>
      </c>
      <c r="AA58" s="90">
        <v>12.36</v>
      </c>
      <c r="AB58" s="90">
        <v>12.36</v>
      </c>
      <c r="AC58" s="90">
        <v>12.36</v>
      </c>
      <c r="AD58" s="90">
        <v>12.36</v>
      </c>
      <c r="AE58" s="90">
        <v>13.49</v>
      </c>
      <c r="AF58" s="90">
        <v>13.49</v>
      </c>
      <c r="AG58" s="90">
        <v>13.49</v>
      </c>
      <c r="AH58" s="90">
        <v>13.49</v>
      </c>
      <c r="AI58" s="2"/>
    </row>
    <row r="59" spans="4:38" s="10" customFormat="1" ht="15" customHeight="1">
      <c r="D59" s="516" t="s">
        <v>2</v>
      </c>
      <c r="E59" s="15"/>
      <c r="F59" s="16"/>
      <c r="G59" s="14"/>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6"/>
      <c r="AJ59" s="6"/>
      <c r="AK59" s="6"/>
      <c r="AL59" s="6"/>
    </row>
    <row r="60" spans="4:38" s="10" customFormat="1" ht="15" customHeight="1">
      <c r="D60" s="520" t="s">
        <v>518</v>
      </c>
      <c r="E60" s="13"/>
      <c r="F60" s="12"/>
      <c r="G60" s="11"/>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6"/>
      <c r="AJ60" s="6"/>
      <c r="AK60" s="6"/>
      <c r="AL60" s="6"/>
    </row>
    <row r="61" spans="4:38" ht="15" customHeight="1">
      <c r="D61" s="520" t="s">
        <v>519</v>
      </c>
      <c r="E61" s="12"/>
      <c r="F61" s="11"/>
      <c r="G61" s="520"/>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row>
  </sheetData>
  <mergeCells count="12">
    <mergeCell ref="D53:D58"/>
    <mergeCell ref="D51:D52"/>
    <mergeCell ref="D27:D45"/>
    <mergeCell ref="E29:E39"/>
    <mergeCell ref="E40:E45"/>
    <mergeCell ref="D46:D50"/>
    <mergeCell ref="D4:D11"/>
    <mergeCell ref="E27:E28"/>
    <mergeCell ref="G33:G34"/>
    <mergeCell ref="G29:G30"/>
    <mergeCell ref="D12:D17"/>
    <mergeCell ref="D18:D26"/>
  </mergeCells>
  <phoneticPr fontId="3"/>
  <pageMargins left="0.23622047244094491" right="0.23622047244094491" top="0.55118110236220474" bottom="0.35433070866141736" header="0.31496062992125984" footer="0.31496062992125984"/>
  <pageSetup paperSize="9" scale="65" orientation="portrait" r:id="rId1"/>
  <ignoredErrors>
    <ignoredError sqref="G35:G41 G4:G10 G31:G33 G11:G26 G27:G29 G42:G50 G51:G5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H34"/>
  <sheetViews>
    <sheetView showGridLines="0" zoomScaleNormal="100" workbookViewId="0">
      <pane xSplit="6" topLeftCell="H1" activePane="topRight" state="frozen"/>
      <selection pane="topRight" activeCell="R28" sqref="R28"/>
    </sheetView>
  </sheetViews>
  <sheetFormatPr defaultColWidth="18.7109375" defaultRowHeight="12.75" customHeight="1"/>
  <cols>
    <col min="1" max="3" width="3.5703125" style="101" customWidth="1"/>
    <col min="4" max="4" width="5.28515625" style="100" customWidth="1"/>
    <col min="5" max="5" width="16.5703125" style="100" customWidth="1"/>
    <col min="6" max="6" width="7.140625" style="99" customWidth="1"/>
    <col min="7" max="33" width="9.28515625" style="98" customWidth="1"/>
    <col min="34" max="34" width="9.42578125" style="97" customWidth="1"/>
    <col min="35" max="16384" width="18.7109375" style="97"/>
  </cols>
  <sheetData>
    <row r="1" spans="1:34" s="101" customFormat="1" ht="15">
      <c r="D1" s="100"/>
      <c r="E1" s="100"/>
      <c r="F1" s="99"/>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row>
    <row r="2" spans="1:34" s="101" customFormat="1" ht="15">
      <c r="B2" s="138" t="s">
        <v>378</v>
      </c>
      <c r="C2" s="427">
        <v>13</v>
      </c>
      <c r="D2" s="428" t="s">
        <v>411</v>
      </c>
      <c r="E2" s="100"/>
      <c r="F2" s="99"/>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row>
    <row r="3" spans="1:34" s="101" customFormat="1" ht="15" customHeight="1">
      <c r="D3" s="136" t="s">
        <v>172</v>
      </c>
      <c r="E3" s="25"/>
      <c r="F3" s="23"/>
      <c r="G3" s="24">
        <v>1990</v>
      </c>
      <c r="H3" s="135">
        <f t="shared" ref="H3:AD3" si="0">G3+1</f>
        <v>1991</v>
      </c>
      <c r="I3" s="135">
        <f t="shared" si="0"/>
        <v>1992</v>
      </c>
      <c r="J3" s="135">
        <f t="shared" si="0"/>
        <v>1993</v>
      </c>
      <c r="K3" s="135">
        <f t="shared" si="0"/>
        <v>1994</v>
      </c>
      <c r="L3" s="135">
        <f t="shared" si="0"/>
        <v>1995</v>
      </c>
      <c r="M3" s="135">
        <f t="shared" si="0"/>
        <v>1996</v>
      </c>
      <c r="N3" s="135">
        <f t="shared" si="0"/>
        <v>1997</v>
      </c>
      <c r="O3" s="135">
        <f t="shared" si="0"/>
        <v>1998</v>
      </c>
      <c r="P3" s="135">
        <f t="shared" si="0"/>
        <v>1999</v>
      </c>
      <c r="Q3" s="135">
        <f t="shared" si="0"/>
        <v>2000</v>
      </c>
      <c r="R3" s="135">
        <f t="shared" si="0"/>
        <v>2001</v>
      </c>
      <c r="S3" s="135">
        <f t="shared" si="0"/>
        <v>2002</v>
      </c>
      <c r="T3" s="135">
        <f t="shared" si="0"/>
        <v>2003</v>
      </c>
      <c r="U3" s="135">
        <f t="shared" si="0"/>
        <v>2004</v>
      </c>
      <c r="V3" s="135">
        <f t="shared" si="0"/>
        <v>2005</v>
      </c>
      <c r="W3" s="135">
        <f t="shared" si="0"/>
        <v>2006</v>
      </c>
      <c r="X3" s="135">
        <f t="shared" si="0"/>
        <v>2007</v>
      </c>
      <c r="Y3" s="135">
        <f t="shared" si="0"/>
        <v>2008</v>
      </c>
      <c r="Z3" s="135">
        <f t="shared" si="0"/>
        <v>2009</v>
      </c>
      <c r="AA3" s="135">
        <f t="shared" si="0"/>
        <v>2010</v>
      </c>
      <c r="AB3" s="135">
        <f t="shared" si="0"/>
        <v>2011</v>
      </c>
      <c r="AC3" s="135">
        <f t="shared" si="0"/>
        <v>2012</v>
      </c>
      <c r="AD3" s="135">
        <f t="shared" si="0"/>
        <v>2013</v>
      </c>
      <c r="AE3" s="135">
        <f>AD3+1</f>
        <v>2014</v>
      </c>
      <c r="AF3" s="135">
        <f>AE3+1</f>
        <v>2015</v>
      </c>
      <c r="AG3" s="135">
        <f>AF3+1</f>
        <v>2016</v>
      </c>
      <c r="AH3" s="18" t="s">
        <v>154</v>
      </c>
    </row>
    <row r="4" spans="1:34" s="101" customFormat="1" ht="15" customHeight="1">
      <c r="D4" s="22" t="s">
        <v>171</v>
      </c>
      <c r="E4" s="127"/>
      <c r="F4" s="126"/>
      <c r="G4" s="125"/>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4"/>
    </row>
    <row r="5" spans="1:34" s="101" customFormat="1" ht="15" customHeight="1">
      <c r="D5" s="134"/>
      <c r="E5" s="133" t="s">
        <v>170</v>
      </c>
      <c r="F5" s="132" t="s">
        <v>140</v>
      </c>
      <c r="G5" s="131">
        <v>1650.0943483839408</v>
      </c>
      <c r="H5" s="130">
        <v>1937.4484491919445</v>
      </c>
      <c r="I5" s="130">
        <v>2067.4199439472695</v>
      </c>
      <c r="J5" s="130">
        <v>2081.0811198419783</v>
      </c>
      <c r="K5" s="130">
        <v>2490.2382794268851</v>
      </c>
      <c r="L5" s="130">
        <v>2619.0806578739889</v>
      </c>
      <c r="M5" s="130">
        <v>2884.1868153416544</v>
      </c>
      <c r="N5" s="130">
        <v>2981.5212846809509</v>
      </c>
      <c r="O5" s="130">
        <v>3176.6046718358948</v>
      </c>
      <c r="P5" s="130">
        <v>3274.0232559247333</v>
      </c>
      <c r="Q5" s="130">
        <v>3351.0394309531534</v>
      </c>
      <c r="R5" s="130">
        <v>3425.1887500867206</v>
      </c>
      <c r="S5" s="130">
        <v>3418.7352109794674</v>
      </c>
      <c r="T5" s="130">
        <v>3396.4909828371692</v>
      </c>
      <c r="U5" s="130">
        <v>3227.0165947608994</v>
      </c>
      <c r="V5" s="130">
        <v>3013.914352990244</v>
      </c>
      <c r="W5" s="130">
        <v>3126.1323680349169</v>
      </c>
      <c r="X5" s="130">
        <v>3387.2981086486921</v>
      </c>
      <c r="Y5" s="130">
        <v>2858.7724159549211</v>
      </c>
      <c r="Z5" s="130">
        <v>2575.6459522430473</v>
      </c>
      <c r="AA5" s="130">
        <v>3443.8799106235347</v>
      </c>
      <c r="AB5" s="130">
        <v>3668.5383521790259</v>
      </c>
      <c r="AC5" s="130">
        <v>4019.2196578708176</v>
      </c>
      <c r="AD5" s="130">
        <v>4400.8572825915653</v>
      </c>
      <c r="AE5" s="130">
        <v>4283.1706587028038</v>
      </c>
      <c r="AF5" s="130">
        <v>4179.8508188940441</v>
      </c>
      <c r="AG5" s="130">
        <v>4205.84479740401</v>
      </c>
      <c r="AH5" s="147" t="s">
        <v>169</v>
      </c>
    </row>
    <row r="6" spans="1:34" s="101" customFormat="1" ht="15" customHeight="1">
      <c r="D6" s="134"/>
      <c r="E6" s="133" t="s">
        <v>168</v>
      </c>
      <c r="F6" s="132" t="s">
        <v>140</v>
      </c>
      <c r="G6" s="131">
        <v>12738.841243636831</v>
      </c>
      <c r="H6" s="130">
        <v>12004.901030158651</v>
      </c>
      <c r="I6" s="130">
        <v>11203.044519351333</v>
      </c>
      <c r="J6" s="130">
        <v>11235.415939250506</v>
      </c>
      <c r="K6" s="130">
        <v>11650.666663191481</v>
      </c>
      <c r="L6" s="130">
        <v>11400.052506989219</v>
      </c>
      <c r="M6" s="130">
        <v>11594.330628077834</v>
      </c>
      <c r="N6" s="130">
        <v>11716.090515445441</v>
      </c>
      <c r="O6" s="130">
        <v>10782.064539610552</v>
      </c>
      <c r="P6" s="130">
        <v>11477.27316635462</v>
      </c>
      <c r="Q6" s="130">
        <v>12221.246377189618</v>
      </c>
      <c r="R6" s="130">
        <v>11874.389067192145</v>
      </c>
      <c r="S6" s="130">
        <v>12452.630606349827</v>
      </c>
      <c r="T6" s="130">
        <v>12292.010334390812</v>
      </c>
      <c r="U6" s="130">
        <v>12569.871585737737</v>
      </c>
      <c r="V6" s="130">
        <v>11497.30824659829</v>
      </c>
      <c r="W6" s="130">
        <v>11746.264723607643</v>
      </c>
      <c r="X6" s="130">
        <v>11934.655315814454</v>
      </c>
      <c r="Y6" s="130">
        <v>10927.5672719129</v>
      </c>
      <c r="Z6" s="130">
        <v>10458.216341540096</v>
      </c>
      <c r="AA6" s="130">
        <v>11193.581452309521</v>
      </c>
      <c r="AB6" s="130">
        <v>10137.05492058353</v>
      </c>
      <c r="AC6" s="130">
        <v>10186.740953393924</v>
      </c>
      <c r="AD6" s="130">
        <v>10869.930051633581</v>
      </c>
      <c r="AE6" s="130">
        <v>10917.278283470347</v>
      </c>
      <c r="AF6" s="130">
        <v>10269.509850044997</v>
      </c>
      <c r="AG6" s="130">
        <v>10196.220083394381</v>
      </c>
      <c r="AH6" s="147" t="s">
        <v>167</v>
      </c>
    </row>
    <row r="7" spans="1:34" s="101" customFormat="1" ht="15" customHeight="1">
      <c r="D7" s="122"/>
      <c r="E7" s="143" t="s">
        <v>141</v>
      </c>
      <c r="F7" s="120" t="s">
        <v>140</v>
      </c>
      <c r="G7" s="119">
        <f t="shared" ref="G7:AD7" si="1">SUM(G5:G6)</f>
        <v>14388.935592020771</v>
      </c>
      <c r="H7" s="118">
        <f t="shared" si="1"/>
        <v>13942.349479350596</v>
      </c>
      <c r="I7" s="118">
        <f t="shared" si="1"/>
        <v>13270.464463298602</v>
      </c>
      <c r="J7" s="118">
        <f t="shared" si="1"/>
        <v>13316.497059092484</v>
      </c>
      <c r="K7" s="118">
        <f t="shared" si="1"/>
        <v>14140.904942618366</v>
      </c>
      <c r="L7" s="118">
        <f t="shared" si="1"/>
        <v>14019.133164863208</v>
      </c>
      <c r="M7" s="118">
        <f t="shared" si="1"/>
        <v>14478.517443419489</v>
      </c>
      <c r="N7" s="118">
        <f t="shared" si="1"/>
        <v>14697.611800126393</v>
      </c>
      <c r="O7" s="118">
        <f t="shared" si="1"/>
        <v>13958.669211446446</v>
      </c>
      <c r="P7" s="118">
        <f t="shared" si="1"/>
        <v>14751.296422279353</v>
      </c>
      <c r="Q7" s="118">
        <f t="shared" si="1"/>
        <v>15572.285808142771</v>
      </c>
      <c r="R7" s="118">
        <f t="shared" si="1"/>
        <v>15299.577817278867</v>
      </c>
      <c r="S7" s="118">
        <f t="shared" si="1"/>
        <v>15871.365817329293</v>
      </c>
      <c r="T7" s="118">
        <f t="shared" si="1"/>
        <v>15688.501317227981</v>
      </c>
      <c r="U7" s="118">
        <f t="shared" si="1"/>
        <v>15796.888180498638</v>
      </c>
      <c r="V7" s="118">
        <f t="shared" si="1"/>
        <v>14511.222599588535</v>
      </c>
      <c r="W7" s="118">
        <f t="shared" si="1"/>
        <v>14872.397091642561</v>
      </c>
      <c r="X7" s="118">
        <f t="shared" si="1"/>
        <v>15321.953424463147</v>
      </c>
      <c r="Y7" s="118">
        <f t="shared" si="1"/>
        <v>13786.339687867821</v>
      </c>
      <c r="Z7" s="118">
        <f t="shared" si="1"/>
        <v>13033.862293783142</v>
      </c>
      <c r="AA7" s="118">
        <f t="shared" si="1"/>
        <v>14637.461362933056</v>
      </c>
      <c r="AB7" s="118">
        <f t="shared" si="1"/>
        <v>13805.593272762557</v>
      </c>
      <c r="AC7" s="118">
        <f t="shared" si="1"/>
        <v>14205.960611264742</v>
      </c>
      <c r="AD7" s="118">
        <f t="shared" si="1"/>
        <v>15270.787334225146</v>
      </c>
      <c r="AE7" s="118">
        <f>SUM(AE5:AE6)</f>
        <v>15200.44894217315</v>
      </c>
      <c r="AF7" s="118">
        <f>SUM(AF5:AF6)</f>
        <v>14449.36066893904</v>
      </c>
      <c r="AG7" s="118">
        <f>SUM(AG5:AG6)</f>
        <v>14402.064880798391</v>
      </c>
      <c r="AH7" s="142" t="s">
        <v>166</v>
      </c>
    </row>
    <row r="8" spans="1:34" s="101" customFormat="1" ht="15" customHeight="1">
      <c r="D8" s="22" t="s">
        <v>165</v>
      </c>
      <c r="E8" s="127"/>
      <c r="F8" s="126"/>
      <c r="G8" s="125"/>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44"/>
    </row>
    <row r="9" spans="1:34" s="101" customFormat="1" ht="15" customHeight="1">
      <c r="D9" s="122"/>
      <c r="E9" s="121" t="s">
        <v>164</v>
      </c>
      <c r="F9" s="120" t="s">
        <v>140</v>
      </c>
      <c r="G9" s="119">
        <v>2541.3087432066841</v>
      </c>
      <c r="H9" s="118">
        <v>2397.1955255124353</v>
      </c>
      <c r="I9" s="118">
        <v>2227.3657118388719</v>
      </c>
      <c r="J9" s="118">
        <v>2236.0816583393635</v>
      </c>
      <c r="K9" s="118">
        <v>2354.4499595841839</v>
      </c>
      <c r="L9" s="118">
        <v>2359.2332226213957</v>
      </c>
      <c r="M9" s="118">
        <v>2383.010188221564</v>
      </c>
      <c r="N9" s="118">
        <v>2408.0789534470678</v>
      </c>
      <c r="O9" s="118">
        <v>2228.5303911722281</v>
      </c>
      <c r="P9" s="118">
        <v>2517.3090757279074</v>
      </c>
      <c r="Q9" s="118">
        <v>2726.3606840896</v>
      </c>
      <c r="R9" s="118">
        <v>2694.1819996344002</v>
      </c>
      <c r="S9" s="118">
        <v>2864.6138101124002</v>
      </c>
      <c r="T9" s="118">
        <v>2840.1233801300004</v>
      </c>
      <c r="U9" s="118">
        <v>2940.0131443651999</v>
      </c>
      <c r="V9" s="118">
        <v>2803.8387113143999</v>
      </c>
      <c r="W9" s="118">
        <v>2998.8876776915999</v>
      </c>
      <c r="X9" s="118">
        <v>3037.8937209143996</v>
      </c>
      <c r="Y9" s="118">
        <v>2726.9299808739997</v>
      </c>
      <c r="Z9" s="118">
        <v>2589.4672754292005</v>
      </c>
      <c r="AA9" s="118">
        <v>2798.2010244188</v>
      </c>
      <c r="AB9" s="118">
        <v>2501.7697081995998</v>
      </c>
      <c r="AC9" s="118">
        <v>2611.9384960332</v>
      </c>
      <c r="AD9" s="118">
        <v>2955.0260034830571</v>
      </c>
      <c r="AE9" s="118">
        <v>2940.7520951690731</v>
      </c>
      <c r="AF9" s="118">
        <v>2778.0811138079353</v>
      </c>
      <c r="AG9" s="118">
        <v>2770.3696598386259</v>
      </c>
      <c r="AH9" s="142" t="s">
        <v>163</v>
      </c>
    </row>
    <row r="10" spans="1:34" s="101" customFormat="1" ht="15" customHeight="1">
      <c r="D10" s="110" t="s">
        <v>162</v>
      </c>
      <c r="E10" s="109"/>
      <c r="F10" s="108" t="s">
        <v>140</v>
      </c>
      <c r="G10" s="146">
        <f t="shared" ref="G10:AD10" si="2">G7-G9</f>
        <v>11847.626848814087</v>
      </c>
      <c r="H10" s="114">
        <f t="shared" si="2"/>
        <v>11545.15395383816</v>
      </c>
      <c r="I10" s="114">
        <f t="shared" si="2"/>
        <v>11043.098751459729</v>
      </c>
      <c r="J10" s="114">
        <f t="shared" si="2"/>
        <v>11080.415400753122</v>
      </c>
      <c r="K10" s="114">
        <f t="shared" si="2"/>
        <v>11786.454983034182</v>
      </c>
      <c r="L10" s="114">
        <f t="shared" si="2"/>
        <v>11659.899942241813</v>
      </c>
      <c r="M10" s="114">
        <f t="shared" si="2"/>
        <v>12095.507255197925</v>
      </c>
      <c r="N10" s="114">
        <f t="shared" si="2"/>
        <v>12289.532846679325</v>
      </c>
      <c r="O10" s="114">
        <f t="shared" si="2"/>
        <v>11730.138820274218</v>
      </c>
      <c r="P10" s="114">
        <f t="shared" si="2"/>
        <v>12233.987346551445</v>
      </c>
      <c r="Q10" s="114">
        <f t="shared" si="2"/>
        <v>12845.92512405317</v>
      </c>
      <c r="R10" s="114">
        <f t="shared" si="2"/>
        <v>12605.395817644467</v>
      </c>
      <c r="S10" s="114">
        <f t="shared" si="2"/>
        <v>13006.752007216894</v>
      </c>
      <c r="T10" s="114">
        <f t="shared" si="2"/>
        <v>12848.377937097981</v>
      </c>
      <c r="U10" s="114">
        <f t="shared" si="2"/>
        <v>12856.875036133439</v>
      </c>
      <c r="V10" s="114">
        <f t="shared" si="2"/>
        <v>11707.383888274135</v>
      </c>
      <c r="W10" s="114">
        <f t="shared" si="2"/>
        <v>11873.50941395096</v>
      </c>
      <c r="X10" s="114">
        <f t="shared" si="2"/>
        <v>12284.059703548748</v>
      </c>
      <c r="Y10" s="114">
        <f t="shared" si="2"/>
        <v>11059.409706993822</v>
      </c>
      <c r="Z10" s="114">
        <f t="shared" si="2"/>
        <v>10444.395018353942</v>
      </c>
      <c r="AA10" s="114">
        <f t="shared" si="2"/>
        <v>11839.260338514256</v>
      </c>
      <c r="AB10" s="114">
        <f t="shared" si="2"/>
        <v>11303.823564562957</v>
      </c>
      <c r="AC10" s="114">
        <f t="shared" si="2"/>
        <v>11594.022115231543</v>
      </c>
      <c r="AD10" s="114">
        <f t="shared" si="2"/>
        <v>12315.761330742089</v>
      </c>
      <c r="AE10" s="114">
        <f>AE7-AE9</f>
        <v>12259.696847004077</v>
      </c>
      <c r="AF10" s="114">
        <f>AF7-AF9</f>
        <v>11671.279555131105</v>
      </c>
      <c r="AG10" s="114">
        <f>AG7-AG9</f>
        <v>11631.695220959766</v>
      </c>
      <c r="AH10" s="145" t="s">
        <v>161</v>
      </c>
    </row>
    <row r="11" spans="1:34" s="101" customFormat="1" ht="15" customHeight="1">
      <c r="D11" s="22" t="s">
        <v>160</v>
      </c>
      <c r="E11" s="127"/>
      <c r="F11" s="126"/>
      <c r="G11" s="125"/>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44"/>
    </row>
    <row r="12" spans="1:34" s="101" customFormat="1" ht="15" customHeight="1">
      <c r="D12" s="122"/>
      <c r="E12" s="121" t="s">
        <v>157</v>
      </c>
      <c r="F12" s="120" t="s">
        <v>159</v>
      </c>
      <c r="G12" s="119">
        <v>434801.1395886644</v>
      </c>
      <c r="H12" s="118">
        <v>425293.18955352961</v>
      </c>
      <c r="I12" s="118">
        <v>407721.43600767897</v>
      </c>
      <c r="J12" s="118">
        <v>409153.88418118242</v>
      </c>
      <c r="K12" s="118">
        <v>436901.85161014588</v>
      </c>
      <c r="L12" s="118">
        <v>433504.05026247783</v>
      </c>
      <c r="M12" s="118">
        <v>450314.34518755425</v>
      </c>
      <c r="N12" s="118">
        <v>457777.7186927693</v>
      </c>
      <c r="O12" s="118">
        <v>438616.71783148765</v>
      </c>
      <c r="P12" s="118">
        <v>458741.56046332692</v>
      </c>
      <c r="Q12" s="118">
        <v>481767.84535309079</v>
      </c>
      <c r="R12" s="118">
        <v>473824.32904085843</v>
      </c>
      <c r="S12" s="118">
        <v>488808.78511884459</v>
      </c>
      <c r="T12" s="118">
        <v>483071.3422314027</v>
      </c>
      <c r="U12" s="118">
        <v>483015.75007605745</v>
      </c>
      <c r="V12" s="118">
        <v>441357.18660000002</v>
      </c>
      <c r="W12" s="118">
        <v>449335.20214000007</v>
      </c>
      <c r="X12" s="118">
        <v>465388.15905999998</v>
      </c>
      <c r="Y12" s="118">
        <v>417636.05697000003</v>
      </c>
      <c r="Z12" s="118">
        <v>393685.43774999992</v>
      </c>
      <c r="AA12" s="118">
        <v>448708.42709000001</v>
      </c>
      <c r="AB12" s="118">
        <v>429625.21117999998</v>
      </c>
      <c r="AC12" s="118">
        <v>442758.05210999993</v>
      </c>
      <c r="AD12" s="118">
        <v>464522.00201</v>
      </c>
      <c r="AE12" s="118">
        <v>461734.58958000009</v>
      </c>
      <c r="AF12" s="118">
        <v>440073.40344000002</v>
      </c>
      <c r="AG12" s="118">
        <v>438870.13038000005</v>
      </c>
      <c r="AH12" s="142" t="s">
        <v>158</v>
      </c>
    </row>
    <row r="13" spans="1:34" s="112" customFormat="1" ht="15" customHeight="1">
      <c r="D13" s="115"/>
      <c r="E13" s="109"/>
      <c r="F13" s="111"/>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41"/>
    </row>
    <row r="14" spans="1:34" s="101" customFormat="1" ht="15" customHeight="1">
      <c r="D14" s="110" t="s">
        <v>135</v>
      </c>
      <c r="E14" s="109" t="s">
        <v>157</v>
      </c>
      <c r="F14" s="108" t="s">
        <v>133</v>
      </c>
      <c r="G14" s="107">
        <f t="shared" ref="G14:AD14" si="3">G10*10^3/G12</f>
        <v>27.248380397582022</v>
      </c>
      <c r="H14" s="106">
        <f t="shared" si="3"/>
        <v>27.146341012321869</v>
      </c>
      <c r="I14" s="106">
        <f t="shared" si="3"/>
        <v>27.084910863631276</v>
      </c>
      <c r="J14" s="106">
        <f t="shared" si="3"/>
        <v>27.081290998685638</v>
      </c>
      <c r="K14" s="106">
        <f t="shared" si="3"/>
        <v>26.977351868838987</v>
      </c>
      <c r="L14" s="106">
        <f t="shared" si="3"/>
        <v>26.896865058543238</v>
      </c>
      <c r="M14" s="106">
        <f t="shared" si="3"/>
        <v>26.860141997386719</v>
      </c>
      <c r="N14" s="106">
        <f t="shared" si="3"/>
        <v>26.84607036308655</v>
      </c>
      <c r="O14" s="106">
        <f t="shared" si="3"/>
        <v>26.74348319021626</v>
      </c>
      <c r="P14" s="106">
        <f t="shared" si="3"/>
        <v>26.668582925417031</v>
      </c>
      <c r="Q14" s="106">
        <f t="shared" si="3"/>
        <v>26.664139684619901</v>
      </c>
      <c r="R14" s="106">
        <f t="shared" si="3"/>
        <v>26.603521695817122</v>
      </c>
      <c r="S14" s="106">
        <f t="shared" si="3"/>
        <v>26.609079875793451</v>
      </c>
      <c r="T14" s="106">
        <f t="shared" si="3"/>
        <v>26.597267968223424</v>
      </c>
      <c r="U14" s="106">
        <f t="shared" si="3"/>
        <v>26.617920914812711</v>
      </c>
      <c r="V14" s="106">
        <f t="shared" si="3"/>
        <v>26.52587120754076</v>
      </c>
      <c r="W14" s="106">
        <f t="shared" si="3"/>
        <v>26.424614313328412</v>
      </c>
      <c r="X14" s="106">
        <f t="shared" si="3"/>
        <v>26.395299202197858</v>
      </c>
      <c r="Y14" s="106">
        <f t="shared" si="3"/>
        <v>26.480974337395992</v>
      </c>
      <c r="Z14" s="106">
        <f t="shared" si="3"/>
        <v>26.529797693422417</v>
      </c>
      <c r="AA14" s="106">
        <f t="shared" si="3"/>
        <v>26.385197209901268</v>
      </c>
      <c r="AB14" s="106">
        <f t="shared" si="3"/>
        <v>26.310894403789998</v>
      </c>
      <c r="AC14" s="106">
        <f t="shared" si="3"/>
        <v>26.185909121198982</v>
      </c>
      <c r="AD14" s="106">
        <f t="shared" si="3"/>
        <v>26.512762102659156</v>
      </c>
      <c r="AE14" s="106">
        <f>AE10*10^3/AE12</f>
        <v>26.551393644031869</v>
      </c>
      <c r="AF14" s="106">
        <f>AF10*10^3/AF12</f>
        <v>26.521210925036907</v>
      </c>
      <c r="AG14" s="106">
        <f>AG10*10^3/AG12</f>
        <v>26.50372949940418</v>
      </c>
      <c r="AH14" s="140" t="s">
        <v>156</v>
      </c>
    </row>
    <row r="15" spans="1:34" ht="15">
      <c r="A15" s="97"/>
      <c r="B15" s="97"/>
      <c r="C15" s="97"/>
      <c r="AH15" s="139"/>
    </row>
    <row r="16" spans="1:34" s="433" customFormat="1" ht="12.75" customHeight="1">
      <c r="A16" s="429"/>
      <c r="B16" s="429"/>
      <c r="C16" s="429"/>
      <c r="D16" s="430"/>
      <c r="E16" s="430"/>
      <c r="F16" s="431"/>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row>
    <row r="17" spans="1:34" s="433" customFormat="1" ht="12.75" customHeight="1">
      <c r="A17" s="429"/>
      <c r="B17" s="429"/>
      <c r="C17" s="429"/>
      <c r="D17" s="430"/>
      <c r="E17" s="430"/>
      <c r="F17" s="431"/>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row>
    <row r="18" spans="1:34" s="101" customFormat="1" ht="15">
      <c r="A18" s="104"/>
      <c r="B18" s="104"/>
      <c r="C18" s="104"/>
      <c r="D18" s="102"/>
      <c r="F18" s="102"/>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04"/>
    </row>
    <row r="19" spans="1:34" s="101" customFormat="1" ht="15">
      <c r="A19" s="104"/>
      <c r="B19" s="138" t="s">
        <v>378</v>
      </c>
      <c r="C19" s="427">
        <f>C2+1</f>
        <v>14</v>
      </c>
      <c r="D19" s="505" t="s">
        <v>440</v>
      </c>
      <c r="E19" s="103"/>
      <c r="F19" s="102"/>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04"/>
    </row>
    <row r="20" spans="1:34" s="101" customFormat="1" ht="15">
      <c r="A20" s="104"/>
      <c r="B20" s="104"/>
      <c r="C20" s="104"/>
      <c r="D20" s="136" t="s">
        <v>155</v>
      </c>
      <c r="E20" s="25"/>
      <c r="F20" s="23"/>
      <c r="G20" s="24">
        <v>1990</v>
      </c>
      <c r="H20" s="135">
        <f t="shared" ref="H20:AC20" si="4">G20+1</f>
        <v>1991</v>
      </c>
      <c r="I20" s="135">
        <f t="shared" si="4"/>
        <v>1992</v>
      </c>
      <c r="J20" s="135">
        <f t="shared" si="4"/>
        <v>1993</v>
      </c>
      <c r="K20" s="135">
        <f t="shared" si="4"/>
        <v>1994</v>
      </c>
      <c r="L20" s="135">
        <f t="shared" si="4"/>
        <v>1995</v>
      </c>
      <c r="M20" s="135">
        <f t="shared" si="4"/>
        <v>1996</v>
      </c>
      <c r="N20" s="135">
        <f t="shared" si="4"/>
        <v>1997</v>
      </c>
      <c r="O20" s="135">
        <f t="shared" si="4"/>
        <v>1998</v>
      </c>
      <c r="P20" s="135">
        <f t="shared" si="4"/>
        <v>1999</v>
      </c>
      <c r="Q20" s="135">
        <f t="shared" si="4"/>
        <v>2000</v>
      </c>
      <c r="R20" s="135">
        <f t="shared" si="4"/>
        <v>2001</v>
      </c>
      <c r="S20" s="135">
        <f t="shared" si="4"/>
        <v>2002</v>
      </c>
      <c r="T20" s="135">
        <f t="shared" si="4"/>
        <v>2003</v>
      </c>
      <c r="U20" s="135">
        <f t="shared" si="4"/>
        <v>2004</v>
      </c>
      <c r="V20" s="135">
        <f t="shared" si="4"/>
        <v>2005</v>
      </c>
      <c r="W20" s="135">
        <f t="shared" si="4"/>
        <v>2006</v>
      </c>
      <c r="X20" s="135">
        <f t="shared" si="4"/>
        <v>2007</v>
      </c>
      <c r="Y20" s="135">
        <f t="shared" si="4"/>
        <v>2008</v>
      </c>
      <c r="Z20" s="135">
        <f t="shared" si="4"/>
        <v>2009</v>
      </c>
      <c r="AA20" s="135">
        <f t="shared" si="4"/>
        <v>2010</v>
      </c>
      <c r="AB20" s="135">
        <f t="shared" si="4"/>
        <v>2011</v>
      </c>
      <c r="AC20" s="135">
        <f t="shared" si="4"/>
        <v>2012</v>
      </c>
      <c r="AD20" s="135">
        <f>AC20+1</f>
        <v>2013</v>
      </c>
      <c r="AE20" s="135">
        <f>AD20+1</f>
        <v>2014</v>
      </c>
      <c r="AF20" s="135">
        <f>AE20+1</f>
        <v>2015</v>
      </c>
      <c r="AG20" s="135">
        <f>AF20+1</f>
        <v>2016</v>
      </c>
      <c r="AH20" s="18" t="s">
        <v>154</v>
      </c>
    </row>
    <row r="21" spans="1:34" s="101" customFormat="1" ht="15">
      <c r="A21" s="104"/>
      <c r="B21" s="104"/>
      <c r="C21" s="104"/>
      <c r="D21" s="22" t="s">
        <v>153</v>
      </c>
      <c r="E21" s="127"/>
      <c r="F21" s="126"/>
      <c r="G21" s="125"/>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3"/>
    </row>
    <row r="22" spans="1:34" s="101" customFormat="1" ht="15">
      <c r="A22" s="104"/>
      <c r="B22" s="104"/>
      <c r="C22" s="104"/>
      <c r="D22" s="134"/>
      <c r="E22" s="133" t="s">
        <v>152</v>
      </c>
      <c r="F22" s="132" t="s">
        <v>140</v>
      </c>
      <c r="G22" s="131">
        <v>210.77036323000002</v>
      </c>
      <c r="H22" s="130">
        <v>176.64270960000002</v>
      </c>
      <c r="I22" s="130">
        <v>168.95485292000001</v>
      </c>
      <c r="J22" s="130">
        <v>165.78549078</v>
      </c>
      <c r="K22" s="130">
        <v>133.39068540000002</v>
      </c>
      <c r="L22" s="130">
        <v>134.13274118999996</v>
      </c>
      <c r="M22" s="130">
        <v>131.30622308999997</v>
      </c>
      <c r="N22" s="130">
        <v>105.91690528999999</v>
      </c>
      <c r="O22" s="130">
        <v>101.20038194</v>
      </c>
      <c r="P22" s="130">
        <v>106.9572077</v>
      </c>
      <c r="Q22" s="130">
        <v>105.20640179</v>
      </c>
      <c r="R22" s="130">
        <v>85.342328470000012</v>
      </c>
      <c r="S22" s="130">
        <v>86.560020469999998</v>
      </c>
      <c r="T22" s="130">
        <v>62.68513566</v>
      </c>
      <c r="U22" s="130">
        <v>30.022844670000001</v>
      </c>
      <c r="V22" s="130">
        <v>21.915158999999996</v>
      </c>
      <c r="W22" s="130">
        <v>0</v>
      </c>
      <c r="X22" s="130">
        <v>0</v>
      </c>
      <c r="Y22" s="130">
        <v>0</v>
      </c>
      <c r="Z22" s="130">
        <v>0</v>
      </c>
      <c r="AA22" s="130">
        <v>0</v>
      </c>
      <c r="AB22" s="130">
        <v>0</v>
      </c>
      <c r="AC22" s="130">
        <v>0</v>
      </c>
      <c r="AD22" s="130">
        <v>0</v>
      </c>
      <c r="AE22" s="130">
        <v>0</v>
      </c>
      <c r="AF22" s="130">
        <v>0</v>
      </c>
      <c r="AG22" s="130">
        <v>0</v>
      </c>
      <c r="AH22" s="129" t="s">
        <v>151</v>
      </c>
    </row>
    <row r="23" spans="1:34" s="101" customFormat="1" ht="15">
      <c r="A23" s="104"/>
      <c r="B23" s="104"/>
      <c r="C23" s="104"/>
      <c r="D23" s="134"/>
      <c r="E23" s="133" t="s">
        <v>150</v>
      </c>
      <c r="F23" s="132" t="s">
        <v>140</v>
      </c>
      <c r="G23" s="131">
        <v>199.85835424496634</v>
      </c>
      <c r="H23" s="130">
        <v>235.99476953249996</v>
      </c>
      <c r="I23" s="130">
        <v>226.5598828779253</v>
      </c>
      <c r="J23" s="130">
        <v>255.63794652287615</v>
      </c>
      <c r="K23" s="130">
        <v>209.22866818375985</v>
      </c>
      <c r="L23" s="130">
        <v>274.89288093402814</v>
      </c>
      <c r="M23" s="130">
        <v>238.16222886707064</v>
      </c>
      <c r="N23" s="130">
        <v>169.23865587088662</v>
      </c>
      <c r="O23" s="130">
        <v>102.86118699536122</v>
      </c>
      <c r="P23" s="130">
        <v>98.321993728418107</v>
      </c>
      <c r="Q23" s="130">
        <v>69.114269967582203</v>
      </c>
      <c r="R23" s="130">
        <v>55.080550312780169</v>
      </c>
      <c r="S23" s="130">
        <v>45.62776482254958</v>
      </c>
      <c r="T23" s="130">
        <v>30.305529557190482</v>
      </c>
      <c r="U23" s="130">
        <v>15.828796341941135</v>
      </c>
      <c r="V23" s="130">
        <v>5.831494269944038</v>
      </c>
      <c r="W23" s="130">
        <v>0</v>
      </c>
      <c r="X23" s="130">
        <v>0</v>
      </c>
      <c r="Y23" s="130">
        <v>0</v>
      </c>
      <c r="Z23" s="130">
        <v>0</v>
      </c>
      <c r="AA23" s="130">
        <v>0</v>
      </c>
      <c r="AB23" s="130">
        <v>0</v>
      </c>
      <c r="AC23" s="130">
        <v>0</v>
      </c>
      <c r="AD23" s="130">
        <v>0</v>
      </c>
      <c r="AE23" s="130">
        <v>0</v>
      </c>
      <c r="AF23" s="130">
        <v>0</v>
      </c>
      <c r="AG23" s="130">
        <v>0</v>
      </c>
      <c r="AH23" s="129" t="s">
        <v>149</v>
      </c>
    </row>
    <row r="24" spans="1:34" s="101" customFormat="1" ht="15">
      <c r="A24" s="104"/>
      <c r="B24" s="104"/>
      <c r="C24" s="104"/>
      <c r="D24" s="134"/>
      <c r="E24" s="133" t="s">
        <v>14</v>
      </c>
      <c r="F24" s="132" t="s">
        <v>140</v>
      </c>
      <c r="G24" s="131">
        <v>185.56601489999997</v>
      </c>
      <c r="H24" s="130">
        <v>193.02244229999999</v>
      </c>
      <c r="I24" s="130">
        <v>191.61856420000001</v>
      </c>
      <c r="J24" s="130">
        <v>193.34145405000001</v>
      </c>
      <c r="K24" s="130">
        <v>196.57785620000001</v>
      </c>
      <c r="L24" s="130">
        <v>198.95890500000002</v>
      </c>
      <c r="M24" s="130">
        <v>192.9533054</v>
      </c>
      <c r="N24" s="130">
        <v>192.1844227</v>
      </c>
      <c r="O24" s="130">
        <v>190.91372440000001</v>
      </c>
      <c r="P24" s="130">
        <v>188.53010030000002</v>
      </c>
      <c r="Q24" s="130">
        <v>185.53787054999998</v>
      </c>
      <c r="R24" s="130">
        <v>194.02055500000003</v>
      </c>
      <c r="S24" s="130">
        <v>194.00858410000001</v>
      </c>
      <c r="T24" s="130">
        <v>200.08869760000002</v>
      </c>
      <c r="U24" s="130">
        <v>157.26727425000001</v>
      </c>
      <c r="V24" s="130">
        <v>144.79252105</v>
      </c>
      <c r="W24" s="130">
        <v>100.64784629999998</v>
      </c>
      <c r="X24" s="130">
        <v>94.71966135000001</v>
      </c>
      <c r="Y24" s="130">
        <v>88.299947850000009</v>
      </c>
      <c r="Z24" s="130">
        <v>0</v>
      </c>
      <c r="AA24" s="130">
        <v>0</v>
      </c>
      <c r="AB24" s="130">
        <v>0</v>
      </c>
      <c r="AC24" s="130">
        <v>0</v>
      </c>
      <c r="AD24" s="130">
        <v>0</v>
      </c>
      <c r="AE24" s="130">
        <v>0</v>
      </c>
      <c r="AF24" s="130">
        <v>0</v>
      </c>
      <c r="AG24" s="130">
        <v>0</v>
      </c>
      <c r="AH24" s="129" t="s">
        <v>148</v>
      </c>
    </row>
    <row r="25" spans="1:34" s="101" customFormat="1" ht="15">
      <c r="A25" s="104"/>
      <c r="B25" s="104"/>
      <c r="C25" s="104"/>
      <c r="D25" s="134"/>
      <c r="E25" s="133" t="s">
        <v>147</v>
      </c>
      <c r="F25" s="132" t="s">
        <v>140</v>
      </c>
      <c r="G25" s="131">
        <v>1957.2046126203986</v>
      </c>
      <c r="H25" s="130">
        <v>2044.177934111998</v>
      </c>
      <c r="I25" s="130">
        <v>2095.2317120617959</v>
      </c>
      <c r="J25" s="130">
        <v>2137.5593133298803</v>
      </c>
      <c r="K25" s="130">
        <v>2028.139931996642</v>
      </c>
      <c r="L25" s="130">
        <v>2128.7197309062935</v>
      </c>
      <c r="M25" s="130">
        <v>1999.8930603604092</v>
      </c>
      <c r="N25" s="130">
        <v>1890.0111439264178</v>
      </c>
      <c r="O25" s="130">
        <v>1818.2412521353806</v>
      </c>
      <c r="P25" s="130">
        <v>1870.1993416539642</v>
      </c>
      <c r="Q25" s="130">
        <v>1809.4526047462914</v>
      </c>
      <c r="R25" s="130">
        <v>1633.1495965425197</v>
      </c>
      <c r="S25" s="130">
        <v>1566.6009376261752</v>
      </c>
      <c r="T25" s="130">
        <v>1288.1459466029989</v>
      </c>
      <c r="U25" s="130">
        <v>1243.9414097986755</v>
      </c>
      <c r="V25" s="130">
        <v>1091.8472295449735</v>
      </c>
      <c r="W25" s="130">
        <v>865.01937938352705</v>
      </c>
      <c r="X25" s="130">
        <v>853.68715215004022</v>
      </c>
      <c r="Y25" s="130">
        <v>796.78194474261318</v>
      </c>
      <c r="Z25" s="130">
        <v>815.80491256876007</v>
      </c>
      <c r="AA25" s="130">
        <v>888.63962758572825</v>
      </c>
      <c r="AB25" s="130">
        <v>965.62669119724251</v>
      </c>
      <c r="AC25" s="130">
        <v>986.29473972284063</v>
      </c>
      <c r="AD25" s="130">
        <v>1006.2147092788218</v>
      </c>
      <c r="AE25" s="130">
        <v>1055.2729322503706</v>
      </c>
      <c r="AF25" s="130">
        <v>860.33712555663328</v>
      </c>
      <c r="AG25" s="130">
        <v>890.57379031652124</v>
      </c>
      <c r="AH25" s="129" t="s">
        <v>146</v>
      </c>
    </row>
    <row r="26" spans="1:34" s="101" customFormat="1" ht="15">
      <c r="A26" s="104"/>
      <c r="B26" s="104"/>
      <c r="C26" s="104"/>
      <c r="D26" s="134"/>
      <c r="E26" s="133" t="s">
        <v>145</v>
      </c>
      <c r="F26" s="132" t="s">
        <v>140</v>
      </c>
      <c r="G26" s="131">
        <v>6410.8498832565274</v>
      </c>
      <c r="H26" s="130">
        <v>7095.9336676878365</v>
      </c>
      <c r="I26" s="130">
        <v>7620.2426365853016</v>
      </c>
      <c r="J26" s="130">
        <v>8348.9916885733692</v>
      </c>
      <c r="K26" s="130">
        <v>8615.6291856711287</v>
      </c>
      <c r="L26" s="130">
        <v>9342.4199045994683</v>
      </c>
      <c r="M26" s="130">
        <v>9897.9279957556446</v>
      </c>
      <c r="N26" s="130">
        <v>10433.979075503026</v>
      </c>
      <c r="O26" s="130">
        <v>10720.745915000422</v>
      </c>
      <c r="P26" s="130">
        <v>11379.824611748301</v>
      </c>
      <c r="Q26" s="130">
        <v>11944.390690854043</v>
      </c>
      <c r="R26" s="130">
        <v>12331.201860248053</v>
      </c>
      <c r="S26" s="130">
        <v>13570.102953682421</v>
      </c>
      <c r="T26" s="130">
        <v>14378.052536794201</v>
      </c>
      <c r="U26" s="130">
        <v>15498.717594510632</v>
      </c>
      <c r="V26" s="130">
        <v>16987.149750385877</v>
      </c>
      <c r="W26" s="130">
        <v>19085.407090703273</v>
      </c>
      <c r="X26" s="130">
        <v>20288.519594326095</v>
      </c>
      <c r="Y26" s="130">
        <v>19879.87501063586</v>
      </c>
      <c r="Z26" s="130">
        <v>19666.697532547008</v>
      </c>
      <c r="AA26" s="130">
        <v>21139.666379494251</v>
      </c>
      <c r="AB26" s="130">
        <v>21706.095062189117</v>
      </c>
      <c r="AC26" s="130">
        <v>21953.517539371547</v>
      </c>
      <c r="AD26" s="130">
        <v>21709.452594981987</v>
      </c>
      <c r="AE26" s="130">
        <v>21862.517038162376</v>
      </c>
      <c r="AF26" s="130">
        <v>21868.227971769622</v>
      </c>
      <c r="AG26" s="130">
        <v>22906.548925385407</v>
      </c>
      <c r="AH26" s="129" t="s">
        <v>144</v>
      </c>
    </row>
    <row r="27" spans="1:34" s="101" customFormat="1" ht="15">
      <c r="A27" s="104"/>
      <c r="B27" s="104"/>
      <c r="C27" s="104"/>
      <c r="D27" s="134"/>
      <c r="E27" s="133" t="s">
        <v>143</v>
      </c>
      <c r="F27" s="132" t="s">
        <v>140</v>
      </c>
      <c r="G27" s="131">
        <v>550.78911394042609</v>
      </c>
      <c r="H27" s="130">
        <v>581.32988778873255</v>
      </c>
      <c r="I27" s="130">
        <v>608.30015775592267</v>
      </c>
      <c r="J27" s="130">
        <v>634.92832802426017</v>
      </c>
      <c r="K27" s="130">
        <v>627.23804580787055</v>
      </c>
      <c r="L27" s="130">
        <v>661.0562041649971</v>
      </c>
      <c r="M27" s="130">
        <v>688.73637834052442</v>
      </c>
      <c r="N27" s="130">
        <v>723.59712482672603</v>
      </c>
      <c r="O27" s="130">
        <v>751.71073510000008</v>
      </c>
      <c r="P27" s="130">
        <v>797.71998530000008</v>
      </c>
      <c r="Q27" s="130">
        <v>848.40491750000001</v>
      </c>
      <c r="R27" s="130">
        <v>861.60448259999998</v>
      </c>
      <c r="S27" s="130">
        <v>942.07165209999994</v>
      </c>
      <c r="T27" s="130">
        <v>1013.3803756999999</v>
      </c>
      <c r="U27" s="130">
        <v>1064.9928132</v>
      </c>
      <c r="V27" s="130">
        <v>1190.1754070000002</v>
      </c>
      <c r="W27" s="130">
        <v>1533.7708136000003</v>
      </c>
      <c r="X27" s="130">
        <v>1845.4284960000002</v>
      </c>
      <c r="Y27" s="130">
        <v>1822.4039660999999</v>
      </c>
      <c r="Z27" s="130">
        <v>1768.3468522000001</v>
      </c>
      <c r="AA27" s="130">
        <v>1603.1633804999999</v>
      </c>
      <c r="AB27" s="130">
        <v>1634.9903216999999</v>
      </c>
      <c r="AC27" s="130">
        <v>1557.4672</v>
      </c>
      <c r="AD27" s="130">
        <v>1497.9857736213803</v>
      </c>
      <c r="AE27" s="130">
        <v>1479.2120497237347</v>
      </c>
      <c r="AF27" s="130">
        <v>1435.4339956374376</v>
      </c>
      <c r="AG27" s="130">
        <v>1414.6278007884719</v>
      </c>
      <c r="AH27" s="129" t="s">
        <v>142</v>
      </c>
    </row>
    <row r="28" spans="1:34" s="101" customFormat="1" ht="15">
      <c r="A28" s="104"/>
      <c r="B28" s="104"/>
      <c r="C28" s="104"/>
      <c r="D28" s="122"/>
      <c r="E28" s="128" t="s">
        <v>141</v>
      </c>
      <c r="F28" s="120" t="s">
        <v>140</v>
      </c>
      <c r="G28" s="119">
        <f t="shared" ref="G28:AD28" si="5">SUM(G22:G27)</f>
        <v>9515.0383421923179</v>
      </c>
      <c r="H28" s="118">
        <f t="shared" si="5"/>
        <v>10327.101411021067</v>
      </c>
      <c r="I28" s="118">
        <f t="shared" si="5"/>
        <v>10910.907806400945</v>
      </c>
      <c r="J28" s="118">
        <f t="shared" si="5"/>
        <v>11736.244221280385</v>
      </c>
      <c r="K28" s="118">
        <f t="shared" si="5"/>
        <v>11810.204373259399</v>
      </c>
      <c r="L28" s="118">
        <f t="shared" si="5"/>
        <v>12740.180366794786</v>
      </c>
      <c r="M28" s="118">
        <f t="shared" si="5"/>
        <v>13148.979191813647</v>
      </c>
      <c r="N28" s="118">
        <f t="shared" si="5"/>
        <v>13514.927328117057</v>
      </c>
      <c r="O28" s="118">
        <f t="shared" si="5"/>
        <v>13685.673195571164</v>
      </c>
      <c r="P28" s="118">
        <f t="shared" si="5"/>
        <v>14441.553240430683</v>
      </c>
      <c r="Q28" s="118">
        <f t="shared" si="5"/>
        <v>14962.106755407916</v>
      </c>
      <c r="R28" s="118">
        <f t="shared" si="5"/>
        <v>15160.399373173354</v>
      </c>
      <c r="S28" s="118">
        <f t="shared" si="5"/>
        <v>16404.971912801146</v>
      </c>
      <c r="T28" s="118">
        <f t="shared" si="5"/>
        <v>16972.658221914389</v>
      </c>
      <c r="U28" s="118">
        <f t="shared" si="5"/>
        <v>18010.770732771249</v>
      </c>
      <c r="V28" s="118">
        <f t="shared" si="5"/>
        <v>19441.711561250795</v>
      </c>
      <c r="W28" s="118">
        <f t="shared" si="5"/>
        <v>21584.845129986799</v>
      </c>
      <c r="X28" s="118">
        <f t="shared" si="5"/>
        <v>23082.354903826137</v>
      </c>
      <c r="Y28" s="118">
        <f t="shared" si="5"/>
        <v>22587.360869328473</v>
      </c>
      <c r="Z28" s="118">
        <f t="shared" si="5"/>
        <v>22250.84929731577</v>
      </c>
      <c r="AA28" s="118">
        <f t="shared" si="5"/>
        <v>23631.469387579979</v>
      </c>
      <c r="AB28" s="118">
        <f t="shared" si="5"/>
        <v>24306.712075086358</v>
      </c>
      <c r="AC28" s="118">
        <f t="shared" si="5"/>
        <v>24497.279479094388</v>
      </c>
      <c r="AD28" s="118">
        <f t="shared" si="5"/>
        <v>24213.653077882191</v>
      </c>
      <c r="AE28" s="118">
        <f>SUM(AE22:AE27)</f>
        <v>24397.002020136479</v>
      </c>
      <c r="AF28" s="118">
        <f>SUM(AF22:AF27)</f>
        <v>24163.999092963695</v>
      </c>
      <c r="AG28" s="118">
        <f>SUM(AG22:AG27)</f>
        <v>25211.7505164904</v>
      </c>
      <c r="AH28" s="117" t="s">
        <v>139</v>
      </c>
    </row>
    <row r="29" spans="1:34" s="101" customFormat="1" ht="15">
      <c r="A29" s="104"/>
      <c r="B29" s="104"/>
      <c r="C29" s="104"/>
      <c r="D29" s="22" t="s">
        <v>138</v>
      </c>
      <c r="E29" s="127"/>
      <c r="F29" s="126"/>
      <c r="G29" s="125"/>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3"/>
    </row>
    <row r="30" spans="1:34" s="101" customFormat="1" ht="15">
      <c r="A30" s="104"/>
      <c r="B30" s="104"/>
      <c r="C30" s="104"/>
      <c r="D30" s="122"/>
      <c r="E30" s="121" t="s">
        <v>8</v>
      </c>
      <c r="F30" s="120" t="s">
        <v>137</v>
      </c>
      <c r="G30" s="119">
        <v>664661.00100000005</v>
      </c>
      <c r="H30" s="118">
        <v>720828.74199999997</v>
      </c>
      <c r="I30" s="118">
        <v>762694.40799999994</v>
      </c>
      <c r="J30" s="118">
        <v>821063.103</v>
      </c>
      <c r="K30" s="118">
        <v>828655.08299999998</v>
      </c>
      <c r="L30" s="118">
        <v>892307.05700000003</v>
      </c>
      <c r="M30" s="118">
        <v>923920.71900000004</v>
      </c>
      <c r="N30" s="118">
        <v>952925.99699999986</v>
      </c>
      <c r="O30" s="118">
        <v>967589.17099999997</v>
      </c>
      <c r="P30" s="118">
        <v>1021607.338</v>
      </c>
      <c r="Q30" s="118">
        <v>1061122.419</v>
      </c>
      <c r="R30" s="118">
        <v>1077549.598</v>
      </c>
      <c r="S30" s="118">
        <v>1167463.7649999999</v>
      </c>
      <c r="T30" s="118">
        <v>1209968.1610000001</v>
      </c>
      <c r="U30" s="118">
        <v>1287660.7050000001</v>
      </c>
      <c r="V30" s="118">
        <v>1391961.584</v>
      </c>
      <c r="W30" s="118">
        <v>1544727.4040000003</v>
      </c>
      <c r="X30" s="118">
        <v>1653152.463</v>
      </c>
      <c r="Y30" s="118">
        <v>1618085.4110000001</v>
      </c>
      <c r="Z30" s="118">
        <v>1600766.7559999998</v>
      </c>
      <c r="AA30" s="118">
        <v>1700309.382</v>
      </c>
      <c r="AB30" s="118">
        <v>1750295.361</v>
      </c>
      <c r="AC30" s="118">
        <v>1764069.054</v>
      </c>
      <c r="AD30" s="118">
        <v>1724329.452</v>
      </c>
      <c r="AE30" s="118">
        <v>1737258.6640000001</v>
      </c>
      <c r="AF30" s="118">
        <v>1722115.4820000001</v>
      </c>
      <c r="AG30" s="118">
        <v>1796518.125</v>
      </c>
      <c r="AH30" s="117" t="s">
        <v>136</v>
      </c>
    </row>
    <row r="31" spans="1:34" s="112" customFormat="1" ht="15">
      <c r="A31" s="116"/>
      <c r="B31" s="116"/>
      <c r="C31" s="116"/>
      <c r="D31" s="115"/>
      <c r="E31" s="109"/>
      <c r="F31" s="111"/>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3"/>
    </row>
    <row r="32" spans="1:34" s="101" customFormat="1" ht="15">
      <c r="A32" s="104"/>
      <c r="B32" s="104"/>
      <c r="C32" s="104"/>
      <c r="D32" s="110" t="s">
        <v>135</v>
      </c>
      <c r="E32" s="109" t="s">
        <v>134</v>
      </c>
      <c r="F32" s="108" t="s">
        <v>133</v>
      </c>
      <c r="G32" s="107">
        <f t="shared" ref="G32:AD32" si="6">G28*10^3/G30</f>
        <v>14.315626052794871</v>
      </c>
      <c r="H32" s="106">
        <f t="shared" si="6"/>
        <v>14.326705927912441</v>
      </c>
      <c r="I32" s="106">
        <f t="shared" si="6"/>
        <v>14.305739876882573</v>
      </c>
      <c r="J32" s="106">
        <f t="shared" si="6"/>
        <v>14.293961302606951</v>
      </c>
      <c r="K32" s="106">
        <f t="shared" si="6"/>
        <v>14.252255993534284</v>
      </c>
      <c r="L32" s="106">
        <f t="shared" si="6"/>
        <v>14.277798507643972</v>
      </c>
      <c r="M32" s="106">
        <f t="shared" si="6"/>
        <v>14.23171806997181</v>
      </c>
      <c r="N32" s="106">
        <f t="shared" si="6"/>
        <v>14.182557061791504</v>
      </c>
      <c r="O32" s="106">
        <f t="shared" si="6"/>
        <v>14.144095041314971</v>
      </c>
      <c r="P32" s="106">
        <f t="shared" si="6"/>
        <v>14.136109543518845</v>
      </c>
      <c r="Q32" s="106">
        <f t="shared" si="6"/>
        <v>14.100264481743945</v>
      </c>
      <c r="R32" s="106">
        <f t="shared" si="6"/>
        <v>14.069328596393161</v>
      </c>
      <c r="S32" s="106">
        <f t="shared" si="6"/>
        <v>14.051803922840508</v>
      </c>
      <c r="T32" s="106">
        <f t="shared" si="6"/>
        <v>14.02735937108215</v>
      </c>
      <c r="U32" s="106">
        <f t="shared" si="6"/>
        <v>13.987202267519104</v>
      </c>
      <c r="V32" s="106">
        <f t="shared" si="6"/>
        <v>13.967132271985744</v>
      </c>
      <c r="W32" s="106">
        <f t="shared" si="6"/>
        <v>13.973238950829668</v>
      </c>
      <c r="X32" s="106">
        <f t="shared" si="6"/>
        <v>13.962629231388766</v>
      </c>
      <c r="Y32" s="106">
        <f t="shared" si="6"/>
        <v>13.959313096685767</v>
      </c>
      <c r="Z32" s="106">
        <f t="shared" si="6"/>
        <v>13.900119560776144</v>
      </c>
      <c r="AA32" s="106">
        <f t="shared" si="6"/>
        <v>13.898334995824882</v>
      </c>
      <c r="AB32" s="106">
        <f t="shared" si="6"/>
        <v>13.887205906321521</v>
      </c>
      <c r="AC32" s="106">
        <f t="shared" si="6"/>
        <v>13.886803027096461</v>
      </c>
      <c r="AD32" s="106">
        <f t="shared" si="6"/>
        <v>14.042358929610273</v>
      </c>
      <c r="AE32" s="106">
        <f>AE28*10^3/AE30</f>
        <v>14.043390616318998</v>
      </c>
      <c r="AF32" s="106">
        <f>AF28*10^3/AF30</f>
        <v>14.031578802659933</v>
      </c>
      <c r="AG32" s="106">
        <f>AG28*10^3/AG30</f>
        <v>14.033674453738339</v>
      </c>
      <c r="AH32" s="105" t="s">
        <v>132</v>
      </c>
    </row>
    <row r="33" spans="1:6" ht="14.25">
      <c r="A33" s="104"/>
      <c r="B33" s="104"/>
      <c r="C33" s="104"/>
      <c r="D33" s="102"/>
      <c r="E33" s="103"/>
      <c r="F33" s="102"/>
    </row>
    <row r="34" spans="1:6" ht="12.75" customHeight="1">
      <c r="A34" s="104"/>
      <c r="B34" s="104"/>
      <c r="C34" s="104"/>
      <c r="D34" s="102"/>
      <c r="E34" s="103"/>
      <c r="F34" s="102"/>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E45"/>
  <sheetViews>
    <sheetView showGridLines="0" zoomScaleNormal="100" workbookViewId="0">
      <pane xSplit="4" topLeftCell="E1" activePane="topRight" state="frozen"/>
      <selection pane="topRight" activeCell="D8" sqref="D8"/>
    </sheetView>
  </sheetViews>
  <sheetFormatPr defaultColWidth="18.7109375" defaultRowHeight="12.95" customHeight="1"/>
  <cols>
    <col min="1" max="3" width="3.5703125" style="149" customWidth="1"/>
    <col min="4" max="4" width="14.28515625" style="149" bestFit="1" customWidth="1"/>
    <col min="5" max="31" width="6.42578125" style="149" customWidth="1"/>
    <col min="32" max="16384" width="18.7109375" style="149"/>
  </cols>
  <sheetData>
    <row r="2" spans="2:31" ht="12.75">
      <c r="C2" s="714" t="s">
        <v>181</v>
      </c>
    </row>
    <row r="3" spans="2:31" ht="12.75"/>
    <row r="4" spans="2:31" ht="12.75">
      <c r="B4" s="434" t="s">
        <v>412</v>
      </c>
      <c r="C4" s="435">
        <v>16</v>
      </c>
      <c r="D4" s="149" t="s">
        <v>413</v>
      </c>
    </row>
    <row r="5" spans="2:31" s="159" customFormat="1" ht="15.75">
      <c r="D5" s="161" t="s">
        <v>180</v>
      </c>
      <c r="E5" s="160">
        <v>1990</v>
      </c>
      <c r="F5" s="160">
        <v>1991</v>
      </c>
      <c r="G5" s="160">
        <v>1992</v>
      </c>
      <c r="H5" s="160">
        <v>1993</v>
      </c>
      <c r="I5" s="160">
        <v>1994</v>
      </c>
      <c r="J5" s="160">
        <f t="shared" ref="J5:AE5" si="0">I5+1</f>
        <v>1995</v>
      </c>
      <c r="K5" s="160">
        <f t="shared" si="0"/>
        <v>1996</v>
      </c>
      <c r="L5" s="160">
        <f t="shared" si="0"/>
        <v>1997</v>
      </c>
      <c r="M5" s="160">
        <f t="shared" si="0"/>
        <v>1998</v>
      </c>
      <c r="N5" s="160">
        <f t="shared" si="0"/>
        <v>1999</v>
      </c>
      <c r="O5" s="160">
        <f t="shared" si="0"/>
        <v>2000</v>
      </c>
      <c r="P5" s="160">
        <f t="shared" si="0"/>
        <v>2001</v>
      </c>
      <c r="Q5" s="160">
        <f t="shared" si="0"/>
        <v>2002</v>
      </c>
      <c r="R5" s="160">
        <f t="shared" si="0"/>
        <v>2003</v>
      </c>
      <c r="S5" s="160">
        <f t="shared" si="0"/>
        <v>2004</v>
      </c>
      <c r="T5" s="160">
        <f t="shared" si="0"/>
        <v>2005</v>
      </c>
      <c r="U5" s="160">
        <f t="shared" si="0"/>
        <v>2006</v>
      </c>
      <c r="V5" s="160">
        <f t="shared" si="0"/>
        <v>2007</v>
      </c>
      <c r="W5" s="160">
        <f t="shared" si="0"/>
        <v>2008</v>
      </c>
      <c r="X5" s="160">
        <f t="shared" si="0"/>
        <v>2009</v>
      </c>
      <c r="Y5" s="160">
        <f t="shared" si="0"/>
        <v>2010</v>
      </c>
      <c r="Z5" s="160">
        <f t="shared" si="0"/>
        <v>2011</v>
      </c>
      <c r="AA5" s="160">
        <f t="shared" si="0"/>
        <v>2012</v>
      </c>
      <c r="AB5" s="160">
        <f t="shared" si="0"/>
        <v>2013</v>
      </c>
      <c r="AC5" s="160">
        <f t="shared" si="0"/>
        <v>2014</v>
      </c>
      <c r="AD5" s="160">
        <f t="shared" si="0"/>
        <v>2015</v>
      </c>
      <c r="AE5" s="160">
        <f t="shared" si="0"/>
        <v>2016</v>
      </c>
    </row>
    <row r="6" spans="2:31" ht="12.75">
      <c r="D6" s="158" t="s">
        <v>177</v>
      </c>
      <c r="E6" s="164">
        <v>2525.8075234465282</v>
      </c>
      <c r="F6" s="164">
        <v>2425.0300014891159</v>
      </c>
      <c r="G6" s="164">
        <v>2485.0532574565736</v>
      </c>
      <c r="H6" s="164">
        <v>2155.2101298304397</v>
      </c>
      <c r="I6" s="164">
        <v>2470.4874294438246</v>
      </c>
      <c r="J6" s="164">
        <v>2175.5426530014524</v>
      </c>
      <c r="K6" s="164">
        <v>2090.3830078354458</v>
      </c>
      <c r="L6" s="164">
        <v>1883.7564534063181</v>
      </c>
      <c r="M6" s="164">
        <v>1709.4286214113315</v>
      </c>
      <c r="N6" s="164">
        <v>1706.5388228874892</v>
      </c>
      <c r="O6" s="164">
        <v>1586.9236192760457</v>
      </c>
      <c r="P6" s="164">
        <v>1314.6581788414217</v>
      </c>
      <c r="Q6" s="164">
        <v>1501.6863289674093</v>
      </c>
      <c r="R6" s="164">
        <v>1563.5915006336409</v>
      </c>
      <c r="S6" s="164">
        <v>1493.227016834901</v>
      </c>
      <c r="T6" s="164">
        <v>1641.1146451885684</v>
      </c>
      <c r="U6" s="164">
        <v>1459.0987329238792</v>
      </c>
      <c r="V6" s="164">
        <v>1868.3231232599517</v>
      </c>
      <c r="W6" s="164">
        <v>1637.5895022740183</v>
      </c>
      <c r="X6" s="164">
        <v>1225.5273653433874</v>
      </c>
      <c r="Y6" s="164">
        <v>1306.6349159060901</v>
      </c>
      <c r="Z6" s="164">
        <v>1831.8482301440501</v>
      </c>
      <c r="AA6" s="164">
        <v>2112.9696818115231</v>
      </c>
      <c r="AB6" s="155">
        <v>1797.8685366311868</v>
      </c>
      <c r="AC6" s="155">
        <v>1399.8641133375531</v>
      </c>
      <c r="AD6" s="155">
        <v>1248.9325647400897</v>
      </c>
      <c r="AE6" s="155">
        <v>1180.4665566545102</v>
      </c>
    </row>
    <row r="7" spans="2:31" ht="12.75">
      <c r="D7" s="157" t="s">
        <v>176</v>
      </c>
      <c r="E7" s="164">
        <v>1207.202572271367</v>
      </c>
      <c r="F7" s="164">
        <v>1249.6806563655282</v>
      </c>
      <c r="G7" s="164">
        <v>1265.7176838259625</v>
      </c>
      <c r="H7" s="164">
        <v>1347.8954181286131</v>
      </c>
      <c r="I7" s="164">
        <v>1425.8880219499633</v>
      </c>
      <c r="J7" s="164">
        <v>1519.2483365107823</v>
      </c>
      <c r="K7" s="164">
        <v>1571.4895152577021</v>
      </c>
      <c r="L7" s="164">
        <v>1642.010066602639</v>
      </c>
      <c r="M7" s="164">
        <v>1600.6792609832587</v>
      </c>
      <c r="N7" s="164">
        <v>1769.0447224054983</v>
      </c>
      <c r="O7" s="164">
        <v>1936.2418000378584</v>
      </c>
      <c r="P7" s="164">
        <v>2059.4633350071626</v>
      </c>
      <c r="Q7" s="164">
        <v>2196.0411692905</v>
      </c>
      <c r="R7" s="164">
        <v>2318.7718238593425</v>
      </c>
      <c r="S7" s="164">
        <v>2391.9887040210419</v>
      </c>
      <c r="T7" s="164">
        <v>2560.7780914298137</v>
      </c>
      <c r="U7" s="164">
        <v>2506.7878601587358</v>
      </c>
      <c r="V7" s="164">
        <v>2625.771720727585</v>
      </c>
      <c r="W7" s="164">
        <v>2491.8093988344817</v>
      </c>
      <c r="X7" s="164">
        <v>2388.1365650334842</v>
      </c>
      <c r="Y7" s="164">
        <v>2538.557370657566</v>
      </c>
      <c r="Z7" s="164">
        <v>2403.4448949576627</v>
      </c>
      <c r="AA7" s="164">
        <v>2565.316298604544</v>
      </c>
      <c r="AB7" s="155">
        <v>2850.0590068824049</v>
      </c>
      <c r="AC7" s="155">
        <v>2809.1645432551036</v>
      </c>
      <c r="AD7" s="155">
        <v>2785.4086556107304</v>
      </c>
      <c r="AE7" s="155">
        <v>3052.0149216764116</v>
      </c>
    </row>
    <row r="8" spans="2:31" ht="12.75">
      <c r="D8" s="157" t="s">
        <v>175</v>
      </c>
      <c r="E8" s="164">
        <v>1558.9751044794029</v>
      </c>
      <c r="F8" s="164">
        <v>1661.5848963742385</v>
      </c>
      <c r="G8" s="164">
        <v>1650.1875550668003</v>
      </c>
      <c r="H8" s="164">
        <v>1653.6366959862537</v>
      </c>
      <c r="I8" s="164">
        <v>1756.0204146362596</v>
      </c>
      <c r="J8" s="164">
        <v>1783.5630781611139</v>
      </c>
      <c r="K8" s="164">
        <v>1865.1559533392706</v>
      </c>
      <c r="L8" s="164">
        <v>1933.8102170197571</v>
      </c>
      <c r="M8" s="164">
        <v>1989.9651910248519</v>
      </c>
      <c r="N8" s="164">
        <v>2112.8155871871104</v>
      </c>
      <c r="O8" s="164">
        <v>2162.7340620840096</v>
      </c>
      <c r="P8" s="164">
        <v>2149.1643107669252</v>
      </c>
      <c r="Q8" s="164">
        <v>2162.9925152517635</v>
      </c>
      <c r="R8" s="164">
        <v>2232.1566127689757</v>
      </c>
      <c r="S8" s="164">
        <v>2132.8558024915569</v>
      </c>
      <c r="T8" s="164">
        <v>2000.4001640325337</v>
      </c>
      <c r="U8" s="164">
        <v>2205.8733389104182</v>
      </c>
      <c r="V8" s="164">
        <v>2436.4655947912979</v>
      </c>
      <c r="W8" s="164">
        <v>2378.5469013413804</v>
      </c>
      <c r="X8" s="164">
        <v>2372.5369055399365</v>
      </c>
      <c r="Y8" s="164">
        <v>2479.5626328225039</v>
      </c>
      <c r="Z8" s="164">
        <v>3107.7956059768917</v>
      </c>
      <c r="AA8" s="164">
        <v>3303.9587701633191</v>
      </c>
      <c r="AB8" s="155">
        <v>3306.1491931222581</v>
      </c>
      <c r="AC8" s="155">
        <v>3369.1059344239152</v>
      </c>
      <c r="AD8" s="155">
        <v>3119.0034578919722</v>
      </c>
      <c r="AE8" s="155">
        <v>3358.208339025397</v>
      </c>
    </row>
    <row r="9" spans="2:31" ht="12.75">
      <c r="D9" s="157" t="s">
        <v>122</v>
      </c>
      <c r="E9" s="164">
        <v>195.76306828340893</v>
      </c>
      <c r="F9" s="164">
        <v>203.68454612468267</v>
      </c>
      <c r="G9" s="164">
        <v>205.16759965814919</v>
      </c>
      <c r="H9" s="164">
        <v>206.69172214077668</v>
      </c>
      <c r="I9" s="164">
        <v>209.51619784984371</v>
      </c>
      <c r="J9" s="164">
        <v>218.76485269515331</v>
      </c>
      <c r="K9" s="164">
        <v>224.43068222855288</v>
      </c>
      <c r="L9" s="164">
        <v>233.24382095577803</v>
      </c>
      <c r="M9" s="164">
        <v>241.84192356648867</v>
      </c>
      <c r="N9" s="164">
        <v>244.44179642399041</v>
      </c>
      <c r="O9" s="164">
        <v>257.73262349496281</v>
      </c>
      <c r="P9" s="164">
        <v>268.88885980839734</v>
      </c>
      <c r="Q9" s="164">
        <v>280.55610509235493</v>
      </c>
      <c r="R9" s="164">
        <v>287.98348381062442</v>
      </c>
      <c r="S9" s="164">
        <v>282.71994322459341</v>
      </c>
      <c r="T9" s="164">
        <v>283.17835256801749</v>
      </c>
      <c r="U9" s="164">
        <v>278.53569666798512</v>
      </c>
      <c r="V9" s="164">
        <v>274.50934624484631</v>
      </c>
      <c r="W9" s="164">
        <v>264.36138168564162</v>
      </c>
      <c r="X9" s="164">
        <v>245.83226001469748</v>
      </c>
      <c r="Y9" s="164">
        <v>245.42175167004856</v>
      </c>
      <c r="Z9" s="164">
        <v>242.3837468328679</v>
      </c>
      <c r="AA9" s="164">
        <v>258.7937139624363</v>
      </c>
      <c r="AB9" s="155">
        <v>245.41938267815124</v>
      </c>
      <c r="AC9" s="155">
        <v>242.3113447587769</v>
      </c>
      <c r="AD9" s="155">
        <v>233.36177686936509</v>
      </c>
      <c r="AE9" s="155">
        <v>230.72662493531899</v>
      </c>
    </row>
    <row r="10" spans="2:31" ht="13.5" thickBot="1">
      <c r="D10" s="157" t="s">
        <v>179</v>
      </c>
      <c r="E10" s="694">
        <v>0.21792488203665744</v>
      </c>
      <c r="F10" s="694">
        <v>0.3817987510639847</v>
      </c>
      <c r="G10" s="694">
        <v>0.54911768177062881</v>
      </c>
      <c r="H10" s="694">
        <v>0.52020938554751361</v>
      </c>
      <c r="I10" s="694">
        <v>0.65933284281550031</v>
      </c>
      <c r="J10" s="694">
        <v>0.80755780963821311</v>
      </c>
      <c r="K10" s="694">
        <v>0.82495052249198664</v>
      </c>
      <c r="L10" s="694">
        <v>1.1394343898239281</v>
      </c>
      <c r="M10" s="694">
        <v>1.036999250265386</v>
      </c>
      <c r="N10" s="694">
        <v>0.98021013747935992</v>
      </c>
      <c r="O10" s="694">
        <v>0.87216326345958084</v>
      </c>
      <c r="P10" s="694">
        <v>0.91122294722767672</v>
      </c>
      <c r="Q10" s="694">
        <v>0.84415117314571353</v>
      </c>
      <c r="R10" s="694">
        <v>0.77671760295187453</v>
      </c>
      <c r="S10" s="694">
        <v>0.77760487790015442</v>
      </c>
      <c r="T10" s="164">
        <v>27.230975997720417</v>
      </c>
      <c r="U10" s="164">
        <v>25.881113107208872</v>
      </c>
      <c r="V10" s="164">
        <v>28.347229080413136</v>
      </c>
      <c r="W10" s="164">
        <v>27.196871132187741</v>
      </c>
      <c r="X10" s="164">
        <v>24.207546023136647</v>
      </c>
      <c r="Y10" s="164">
        <v>28.999615835416854</v>
      </c>
      <c r="Z10" s="164">
        <v>29.049116907780654</v>
      </c>
      <c r="AA10" s="164">
        <v>29.367107404277903</v>
      </c>
      <c r="AB10" s="692">
        <v>32.838869244851296</v>
      </c>
      <c r="AC10" s="692">
        <v>34.265157766537037</v>
      </c>
      <c r="AD10" s="692">
        <v>34.132546624157101</v>
      </c>
      <c r="AE10" s="692">
        <v>54.794685628717758</v>
      </c>
    </row>
    <row r="11" spans="2:31" ht="13.5" thickTop="1">
      <c r="D11" s="154" t="s">
        <v>173</v>
      </c>
      <c r="E11" s="153">
        <f t="shared" ref="E11:AE11" si="1">SUM(E6:E10)</f>
        <v>5487.9661933627431</v>
      </c>
      <c r="F11" s="153">
        <f t="shared" si="1"/>
        <v>5540.3618991046296</v>
      </c>
      <c r="G11" s="153">
        <f t="shared" si="1"/>
        <v>5606.6752136892555</v>
      </c>
      <c r="H11" s="153">
        <f t="shared" si="1"/>
        <v>5363.9541754716311</v>
      </c>
      <c r="I11" s="153">
        <f t="shared" si="1"/>
        <v>5862.5713967227066</v>
      </c>
      <c r="J11" s="153">
        <f t="shared" si="1"/>
        <v>5697.9264781781403</v>
      </c>
      <c r="K11" s="153">
        <f t="shared" si="1"/>
        <v>5752.2841091834634</v>
      </c>
      <c r="L11" s="153">
        <f t="shared" si="1"/>
        <v>5693.9599923743153</v>
      </c>
      <c r="M11" s="153">
        <f t="shared" si="1"/>
        <v>5542.9519962361965</v>
      </c>
      <c r="N11" s="153">
        <f t="shared" si="1"/>
        <v>5833.8211390415672</v>
      </c>
      <c r="O11" s="153">
        <f t="shared" si="1"/>
        <v>5944.5042681563364</v>
      </c>
      <c r="P11" s="153">
        <f t="shared" si="1"/>
        <v>5793.0859073711345</v>
      </c>
      <c r="Q11" s="153">
        <f t="shared" si="1"/>
        <v>6142.1202697751733</v>
      </c>
      <c r="R11" s="153">
        <f t="shared" si="1"/>
        <v>6403.2801386755355</v>
      </c>
      <c r="S11" s="153">
        <f t="shared" si="1"/>
        <v>6301.5690714499942</v>
      </c>
      <c r="T11" s="153">
        <f t="shared" si="1"/>
        <v>6512.702229216653</v>
      </c>
      <c r="U11" s="153">
        <f t="shared" si="1"/>
        <v>6476.1767417682277</v>
      </c>
      <c r="V11" s="153">
        <f t="shared" si="1"/>
        <v>7233.4170141040941</v>
      </c>
      <c r="W11" s="153">
        <f t="shared" si="1"/>
        <v>6799.5040552677092</v>
      </c>
      <c r="X11" s="153">
        <f t="shared" si="1"/>
        <v>6256.2406419546423</v>
      </c>
      <c r="Y11" s="153">
        <f t="shared" si="1"/>
        <v>6599.1762868916248</v>
      </c>
      <c r="Z11" s="153">
        <f t="shared" si="1"/>
        <v>7614.5215948192517</v>
      </c>
      <c r="AA11" s="153">
        <f t="shared" si="1"/>
        <v>8270.4055719460994</v>
      </c>
      <c r="AB11" s="152">
        <f t="shared" si="1"/>
        <v>8232.3349885588523</v>
      </c>
      <c r="AC11" s="152">
        <f t="shared" si="1"/>
        <v>7854.711093541885</v>
      </c>
      <c r="AD11" s="152">
        <f t="shared" si="1"/>
        <v>7420.8390017363145</v>
      </c>
      <c r="AE11" s="152">
        <f t="shared" si="1"/>
        <v>7876.2111279203555</v>
      </c>
    </row>
    <row r="12" spans="2:31" ht="12.75">
      <c r="D12" s="150" t="s">
        <v>529</v>
      </c>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2"/>
      <c r="AC12" s="162"/>
      <c r="AD12" s="162"/>
      <c r="AE12" s="162"/>
    </row>
    <row r="13" spans="2:31" ht="12.75">
      <c r="D13" s="150"/>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2"/>
      <c r="AC13" s="162"/>
      <c r="AD13" s="162"/>
      <c r="AE13" s="162"/>
    </row>
    <row r="14" spans="2:31" ht="12.75">
      <c r="D14" s="150"/>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2"/>
      <c r="AC14" s="162"/>
      <c r="AD14" s="162"/>
      <c r="AE14" s="162"/>
    </row>
    <row r="15" spans="2:31" ht="12.75"/>
    <row r="16" spans="2:31" ht="12.75">
      <c r="B16" s="434" t="s">
        <v>412</v>
      </c>
      <c r="C16" s="435">
        <v>25</v>
      </c>
      <c r="D16" s="149" t="s">
        <v>414</v>
      </c>
    </row>
    <row r="17" spans="2:31" s="159" customFormat="1" ht="12.75">
      <c r="D17" s="161" t="s">
        <v>178</v>
      </c>
      <c r="E17" s="160">
        <v>1990</v>
      </c>
      <c r="F17" s="160">
        <v>1991</v>
      </c>
      <c r="G17" s="160">
        <v>1992</v>
      </c>
      <c r="H17" s="160">
        <v>1993</v>
      </c>
      <c r="I17" s="160">
        <v>1994</v>
      </c>
      <c r="J17" s="160">
        <f t="shared" ref="J17:AE17" si="2">I17+1</f>
        <v>1995</v>
      </c>
      <c r="K17" s="160">
        <f t="shared" si="2"/>
        <v>1996</v>
      </c>
      <c r="L17" s="160">
        <f t="shared" si="2"/>
        <v>1997</v>
      </c>
      <c r="M17" s="160">
        <f t="shared" si="2"/>
        <v>1998</v>
      </c>
      <c r="N17" s="160">
        <f t="shared" si="2"/>
        <v>1999</v>
      </c>
      <c r="O17" s="160">
        <f t="shared" si="2"/>
        <v>2000</v>
      </c>
      <c r="P17" s="160">
        <f t="shared" si="2"/>
        <v>2001</v>
      </c>
      <c r="Q17" s="160">
        <f t="shared" si="2"/>
        <v>2002</v>
      </c>
      <c r="R17" s="160">
        <f t="shared" si="2"/>
        <v>2003</v>
      </c>
      <c r="S17" s="160">
        <f t="shared" si="2"/>
        <v>2004</v>
      </c>
      <c r="T17" s="160">
        <f t="shared" si="2"/>
        <v>2005</v>
      </c>
      <c r="U17" s="160">
        <f t="shared" si="2"/>
        <v>2006</v>
      </c>
      <c r="V17" s="160">
        <f t="shared" si="2"/>
        <v>2007</v>
      </c>
      <c r="W17" s="160">
        <f t="shared" si="2"/>
        <v>2008</v>
      </c>
      <c r="X17" s="160">
        <f t="shared" si="2"/>
        <v>2009</v>
      </c>
      <c r="Y17" s="160">
        <f t="shared" si="2"/>
        <v>2010</v>
      </c>
      <c r="Z17" s="160">
        <f t="shared" si="2"/>
        <v>2011</v>
      </c>
      <c r="AA17" s="160">
        <f t="shared" si="2"/>
        <v>2012</v>
      </c>
      <c r="AB17" s="160">
        <f t="shared" si="2"/>
        <v>2013</v>
      </c>
      <c r="AC17" s="160">
        <f t="shared" si="2"/>
        <v>2014</v>
      </c>
      <c r="AD17" s="160">
        <f t="shared" si="2"/>
        <v>2015</v>
      </c>
      <c r="AE17" s="160">
        <f t="shared" si="2"/>
        <v>2016</v>
      </c>
    </row>
    <row r="18" spans="2:31" ht="12.75">
      <c r="D18" s="158" t="s">
        <v>177</v>
      </c>
      <c r="E18" s="164">
        <v>1975.4103606536999</v>
      </c>
      <c r="F18" s="164">
        <v>1957.5205954480682</v>
      </c>
      <c r="G18" s="164">
        <v>1960.0102464329605</v>
      </c>
      <c r="H18" s="164">
        <v>1980.3773410410001</v>
      </c>
      <c r="I18" s="164">
        <v>2054.7057773983388</v>
      </c>
      <c r="J18" s="164">
        <v>2116.1664849447748</v>
      </c>
      <c r="K18" s="164">
        <v>2090.6122378696982</v>
      </c>
      <c r="L18" s="164">
        <v>2037.7245630556029</v>
      </c>
      <c r="M18" s="164">
        <v>1943.4714160201588</v>
      </c>
      <c r="N18" s="164">
        <v>1950.1588854246243</v>
      </c>
      <c r="O18" s="164">
        <v>1905.6921937424243</v>
      </c>
      <c r="P18" s="164">
        <v>1832.6422781551466</v>
      </c>
      <c r="Q18" s="164">
        <v>1820.3692031435994</v>
      </c>
      <c r="R18" s="164">
        <v>1715.3439443354425</v>
      </c>
      <c r="S18" s="164">
        <v>1653.7664577012695</v>
      </c>
      <c r="T18" s="164">
        <v>1540.2954776899592</v>
      </c>
      <c r="U18" s="164">
        <v>1445.0799073595595</v>
      </c>
      <c r="V18" s="164">
        <v>1305.4664705850194</v>
      </c>
      <c r="W18" s="164">
        <v>1143.5322424982248</v>
      </c>
      <c r="X18" s="164">
        <v>1080.2177368149187</v>
      </c>
      <c r="Y18" s="164">
        <v>1038.9089749077655</v>
      </c>
      <c r="Z18" s="164">
        <v>1087.1583378088114</v>
      </c>
      <c r="AA18" s="164">
        <v>1030.9345940453566</v>
      </c>
      <c r="AB18" s="155">
        <v>1029.612622140947</v>
      </c>
      <c r="AC18" s="155">
        <v>977.85443364014395</v>
      </c>
      <c r="AD18" s="155">
        <v>913.87196274230553</v>
      </c>
      <c r="AE18" s="155">
        <v>864.04156449348829</v>
      </c>
    </row>
    <row r="19" spans="2:31" ht="12.75">
      <c r="D19" s="157" t="s">
        <v>176</v>
      </c>
      <c r="E19" s="164">
        <v>2118.0196373788172</v>
      </c>
      <c r="F19" s="164">
        <v>2087.2004530868221</v>
      </c>
      <c r="G19" s="164">
        <v>2019.9215447488557</v>
      </c>
      <c r="H19" s="164">
        <v>2007.3443062375852</v>
      </c>
      <c r="I19" s="164">
        <v>2027.0581775202922</v>
      </c>
      <c r="J19" s="164">
        <v>2048.0801500344464</v>
      </c>
      <c r="K19" s="164">
        <v>2088.8661817920879</v>
      </c>
      <c r="L19" s="164">
        <v>2077.4361100232991</v>
      </c>
      <c r="M19" s="164">
        <v>1886.6983895661285</v>
      </c>
      <c r="N19" s="164">
        <v>1910.7357363342244</v>
      </c>
      <c r="O19" s="164">
        <v>2033.8562789712814</v>
      </c>
      <c r="P19" s="164">
        <v>2018.4247857340654</v>
      </c>
      <c r="Q19" s="164">
        <v>2067.8509730228834</v>
      </c>
      <c r="R19" s="164">
        <v>2100.4529009454982</v>
      </c>
      <c r="S19" s="164">
        <v>2103.9714255823696</v>
      </c>
      <c r="T19" s="164">
        <v>2051.419730211097</v>
      </c>
      <c r="U19" s="164">
        <v>2078.7572311459253</v>
      </c>
      <c r="V19" s="164">
        <v>2146.4488265822729</v>
      </c>
      <c r="W19" s="164">
        <v>1984.0173131221013</v>
      </c>
      <c r="X19" s="164">
        <v>1860.5602030205425</v>
      </c>
      <c r="Y19" s="164">
        <v>2043.3389129268992</v>
      </c>
      <c r="Z19" s="164">
        <v>1990.3812848917958</v>
      </c>
      <c r="AA19" s="164">
        <v>2030.9756786706432</v>
      </c>
      <c r="AB19" s="155">
        <v>2087.0345513382895</v>
      </c>
      <c r="AC19" s="155">
        <v>2051.0357075021088</v>
      </c>
      <c r="AD19" s="155">
        <v>1999.6559968039701</v>
      </c>
      <c r="AE19" s="155">
        <v>1888.1380680257073</v>
      </c>
    </row>
    <row r="20" spans="2:31" ht="12.75">
      <c r="D20" s="157" t="s">
        <v>175</v>
      </c>
      <c r="E20" s="164">
        <v>226.90844362746273</v>
      </c>
      <c r="F20" s="164">
        <v>252.37278489522416</v>
      </c>
      <c r="G20" s="164">
        <v>267.65853097692661</v>
      </c>
      <c r="H20" s="164">
        <v>289.07820097163454</v>
      </c>
      <c r="I20" s="164">
        <v>317.21255542909165</v>
      </c>
      <c r="J20" s="164">
        <v>342.707883879973</v>
      </c>
      <c r="K20" s="164">
        <v>364.14308022610658</v>
      </c>
      <c r="L20" s="164">
        <v>365.1873318198991</v>
      </c>
      <c r="M20" s="164">
        <v>357.60044816873597</v>
      </c>
      <c r="N20" s="164">
        <v>383.66625883484454</v>
      </c>
      <c r="O20" s="164">
        <v>406.89480358610592</v>
      </c>
      <c r="P20" s="164">
        <v>409.70772323110009</v>
      </c>
      <c r="Q20" s="164">
        <v>444.60419018377712</v>
      </c>
      <c r="R20" s="164">
        <v>473.36791819949065</v>
      </c>
      <c r="S20" s="164">
        <v>529.40853932613732</v>
      </c>
      <c r="T20" s="164">
        <v>597.62303128774636</v>
      </c>
      <c r="U20" s="164">
        <v>632.82647670790982</v>
      </c>
      <c r="V20" s="164">
        <v>655.00669283522291</v>
      </c>
      <c r="W20" s="164">
        <v>611.04678241224883</v>
      </c>
      <c r="X20" s="164">
        <v>592.16809194488303</v>
      </c>
      <c r="Y20" s="164">
        <v>629.14486813307565</v>
      </c>
      <c r="Z20" s="164">
        <v>654.37905567694816</v>
      </c>
      <c r="AA20" s="164">
        <v>647.59369730115941</v>
      </c>
      <c r="AB20" s="155">
        <v>636.45077658758987</v>
      </c>
      <c r="AC20" s="155">
        <v>618.11165693279736</v>
      </c>
      <c r="AD20" s="155">
        <v>619.63733296964904</v>
      </c>
      <c r="AE20" s="155">
        <v>618.09637760150849</v>
      </c>
    </row>
    <row r="21" spans="2:31" ht="12.75">
      <c r="D21" s="157" t="s">
        <v>122</v>
      </c>
      <c r="E21" s="164">
        <v>85.610096838843077</v>
      </c>
      <c r="F21" s="164">
        <v>85.203100095663174</v>
      </c>
      <c r="G21" s="164">
        <v>96.423094135639957</v>
      </c>
      <c r="H21" s="164">
        <v>85.976208878077998</v>
      </c>
      <c r="I21" s="164">
        <v>100.76053277320837</v>
      </c>
      <c r="J21" s="164">
        <v>99.312094552785268</v>
      </c>
      <c r="K21" s="164">
        <v>95.819601040746576</v>
      </c>
      <c r="L21" s="164">
        <v>103.61422415728835</v>
      </c>
      <c r="M21" s="164">
        <v>97.457441026320083</v>
      </c>
      <c r="N21" s="164">
        <v>99.151806522657566</v>
      </c>
      <c r="O21" s="164">
        <v>115.04818813315352</v>
      </c>
      <c r="P21" s="164">
        <v>112.33072319424184</v>
      </c>
      <c r="Q21" s="164">
        <v>120.45459911953209</v>
      </c>
      <c r="R21" s="164">
        <v>142.2000223192785</v>
      </c>
      <c r="S21" s="164">
        <v>155.24230948961576</v>
      </c>
      <c r="T21" s="164">
        <v>173.99136936639582</v>
      </c>
      <c r="U21" s="164">
        <v>181.12563315402542</v>
      </c>
      <c r="V21" s="164">
        <v>195.64278268143391</v>
      </c>
      <c r="W21" s="164">
        <v>194.76764334064484</v>
      </c>
      <c r="X21" s="164">
        <v>196.47761030049014</v>
      </c>
      <c r="Y21" s="164">
        <v>201.72013603295491</v>
      </c>
      <c r="Z21" s="164">
        <v>202.3436572426609</v>
      </c>
      <c r="AA21" s="164">
        <v>208.39613439465961</v>
      </c>
      <c r="AB21" s="155">
        <v>212.38012679300502</v>
      </c>
      <c r="AC21" s="155">
        <v>219.22152929592897</v>
      </c>
      <c r="AD21" s="155">
        <v>222.13627536507627</v>
      </c>
      <c r="AE21" s="155">
        <v>230.02865138700699</v>
      </c>
    </row>
    <row r="22" spans="2:31" ht="13.5" thickBot="1">
      <c r="D22" s="157" t="s">
        <v>179</v>
      </c>
      <c r="E22" s="164">
        <v>215.82140315308467</v>
      </c>
      <c r="F22" s="164">
        <v>216.96504541369936</v>
      </c>
      <c r="G22" s="164">
        <v>213.0725756890343</v>
      </c>
      <c r="H22" s="164">
        <v>204.30277056473057</v>
      </c>
      <c r="I22" s="164">
        <v>207.47276679024003</v>
      </c>
      <c r="J22" s="164">
        <v>215.49433865988655</v>
      </c>
      <c r="K22" s="164">
        <v>216.53753524806692</v>
      </c>
      <c r="L22" s="164">
        <v>223.79996579867594</v>
      </c>
      <c r="M22" s="164">
        <v>206.83816332051813</v>
      </c>
      <c r="N22" s="164">
        <v>215.81656360811971</v>
      </c>
      <c r="O22" s="164">
        <v>229.08939783441016</v>
      </c>
      <c r="P22" s="164">
        <v>203.06850881066813</v>
      </c>
      <c r="Q22" s="164">
        <v>226.30447005591486</v>
      </c>
      <c r="R22" s="164">
        <v>244.91390577964893</v>
      </c>
      <c r="S22" s="164">
        <v>255.13682534629527</v>
      </c>
      <c r="T22" s="164">
        <v>273.15997140393273</v>
      </c>
      <c r="U22" s="164">
        <v>282.21074337689413</v>
      </c>
      <c r="V22" s="164">
        <v>302.28727437907685</v>
      </c>
      <c r="W22" s="164">
        <v>293.79541317449332</v>
      </c>
      <c r="X22" s="164">
        <v>279.01137158923376</v>
      </c>
      <c r="Y22" s="164">
        <v>297.52745044989882</v>
      </c>
      <c r="Z22" s="164">
        <v>290.47672290883412</v>
      </c>
      <c r="AA22" s="164">
        <v>286.77174028521432</v>
      </c>
      <c r="AB22" s="155">
        <v>309.70256255809221</v>
      </c>
      <c r="AC22" s="155">
        <v>316.67347095890153</v>
      </c>
      <c r="AD22" s="155">
        <v>316.24968651777556</v>
      </c>
      <c r="AE22" s="155">
        <v>298.80902291671697</v>
      </c>
    </row>
    <row r="23" spans="2:31" ht="13.5" thickTop="1">
      <c r="D23" s="154" t="s">
        <v>173</v>
      </c>
      <c r="E23" s="153">
        <f t="shared" ref="E23:AE23" si="3">SUM(E18:E22)</f>
        <v>4621.7699416519063</v>
      </c>
      <c r="F23" s="153">
        <f t="shared" si="3"/>
        <v>4599.2619789394766</v>
      </c>
      <c r="G23" s="153">
        <f t="shared" si="3"/>
        <v>4557.0859919834174</v>
      </c>
      <c r="H23" s="153">
        <f t="shared" si="3"/>
        <v>4567.0788276930289</v>
      </c>
      <c r="I23" s="153">
        <f t="shared" si="3"/>
        <v>4707.2098099111709</v>
      </c>
      <c r="J23" s="153">
        <f t="shared" si="3"/>
        <v>4821.7609520718661</v>
      </c>
      <c r="K23" s="153">
        <f t="shared" si="3"/>
        <v>4855.9786361767055</v>
      </c>
      <c r="L23" s="153">
        <f t="shared" si="3"/>
        <v>4807.7621948547639</v>
      </c>
      <c r="M23" s="153">
        <f t="shared" si="3"/>
        <v>4492.0658581018615</v>
      </c>
      <c r="N23" s="153">
        <f t="shared" si="3"/>
        <v>4559.5292507244703</v>
      </c>
      <c r="O23" s="153">
        <f t="shared" si="3"/>
        <v>4690.5808622673749</v>
      </c>
      <c r="P23" s="153">
        <f t="shared" si="3"/>
        <v>4576.174019125222</v>
      </c>
      <c r="Q23" s="153">
        <f t="shared" si="3"/>
        <v>4679.5834355257066</v>
      </c>
      <c r="R23" s="153">
        <f t="shared" si="3"/>
        <v>4676.2786915793586</v>
      </c>
      <c r="S23" s="153">
        <f t="shared" si="3"/>
        <v>4697.5255574456878</v>
      </c>
      <c r="T23" s="153">
        <f t="shared" si="3"/>
        <v>4636.4895799591313</v>
      </c>
      <c r="U23" s="153">
        <f t="shared" si="3"/>
        <v>4619.9999917443138</v>
      </c>
      <c r="V23" s="153">
        <f t="shared" si="3"/>
        <v>4604.8520470630256</v>
      </c>
      <c r="W23" s="153">
        <f t="shared" si="3"/>
        <v>4227.1593945477134</v>
      </c>
      <c r="X23" s="153">
        <f t="shared" si="3"/>
        <v>4008.4350136700687</v>
      </c>
      <c r="Y23" s="153">
        <f t="shared" si="3"/>
        <v>4210.6403424505943</v>
      </c>
      <c r="Z23" s="153">
        <f t="shared" si="3"/>
        <v>4224.7390585290505</v>
      </c>
      <c r="AA23" s="153">
        <f t="shared" si="3"/>
        <v>4204.6718446970326</v>
      </c>
      <c r="AB23" s="152">
        <f t="shared" si="3"/>
        <v>4275.180639417923</v>
      </c>
      <c r="AC23" s="152">
        <f t="shared" si="3"/>
        <v>4182.8967983298808</v>
      </c>
      <c r="AD23" s="152">
        <f t="shared" si="3"/>
        <v>4071.5512543987766</v>
      </c>
      <c r="AE23" s="152">
        <f t="shared" si="3"/>
        <v>3899.1136844244279</v>
      </c>
    </row>
    <row r="24" spans="2:31" ht="12.75">
      <c r="D24" s="151"/>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row>
    <row r="25" spans="2:31" ht="12.75">
      <c r="D25" s="151"/>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row>
    <row r="26" spans="2:31" ht="12.75"/>
    <row r="27" spans="2:31" ht="12.75">
      <c r="B27" s="434" t="s">
        <v>412</v>
      </c>
      <c r="C27" s="435">
        <v>29</v>
      </c>
      <c r="D27" s="149" t="s">
        <v>415</v>
      </c>
    </row>
    <row r="28" spans="2:31" s="159" customFormat="1" ht="12.75">
      <c r="D28" s="161" t="s">
        <v>178</v>
      </c>
      <c r="E28" s="160">
        <v>1990</v>
      </c>
      <c r="F28" s="160">
        <v>1991</v>
      </c>
      <c r="G28" s="160">
        <v>1992</v>
      </c>
      <c r="H28" s="160">
        <v>1993</v>
      </c>
      <c r="I28" s="160">
        <v>1994</v>
      </c>
      <c r="J28" s="160">
        <f t="shared" ref="J28:AE28" si="4">I28+1</f>
        <v>1995</v>
      </c>
      <c r="K28" s="160">
        <f t="shared" si="4"/>
        <v>1996</v>
      </c>
      <c r="L28" s="160">
        <f t="shared" si="4"/>
        <v>1997</v>
      </c>
      <c r="M28" s="160">
        <f t="shared" si="4"/>
        <v>1998</v>
      </c>
      <c r="N28" s="160">
        <f t="shared" si="4"/>
        <v>1999</v>
      </c>
      <c r="O28" s="160">
        <f t="shared" si="4"/>
        <v>2000</v>
      </c>
      <c r="P28" s="160">
        <f t="shared" si="4"/>
        <v>2001</v>
      </c>
      <c r="Q28" s="160">
        <f t="shared" si="4"/>
        <v>2002</v>
      </c>
      <c r="R28" s="160">
        <f t="shared" si="4"/>
        <v>2003</v>
      </c>
      <c r="S28" s="160">
        <f t="shared" si="4"/>
        <v>2004</v>
      </c>
      <c r="T28" s="160">
        <f t="shared" si="4"/>
        <v>2005</v>
      </c>
      <c r="U28" s="160">
        <f t="shared" si="4"/>
        <v>2006</v>
      </c>
      <c r="V28" s="160">
        <f t="shared" si="4"/>
        <v>2007</v>
      </c>
      <c r="W28" s="160">
        <f t="shared" si="4"/>
        <v>2008</v>
      </c>
      <c r="X28" s="160">
        <f t="shared" si="4"/>
        <v>2009</v>
      </c>
      <c r="Y28" s="160">
        <f t="shared" si="4"/>
        <v>2010</v>
      </c>
      <c r="Z28" s="160">
        <f t="shared" si="4"/>
        <v>2011</v>
      </c>
      <c r="AA28" s="160">
        <f t="shared" si="4"/>
        <v>2012</v>
      </c>
      <c r="AB28" s="160">
        <f t="shared" si="4"/>
        <v>2013</v>
      </c>
      <c r="AC28" s="160">
        <f t="shared" si="4"/>
        <v>2014</v>
      </c>
      <c r="AD28" s="160">
        <f t="shared" si="4"/>
        <v>2015</v>
      </c>
      <c r="AE28" s="160">
        <f t="shared" si="4"/>
        <v>2016</v>
      </c>
    </row>
    <row r="29" spans="2:31" ht="12.75">
      <c r="D29" s="158" t="s">
        <v>177</v>
      </c>
      <c r="E29" s="164">
        <v>2968.5225511180602</v>
      </c>
      <c r="F29" s="164">
        <v>3141.4251581270291</v>
      </c>
      <c r="G29" s="164">
        <v>3240.3825790851515</v>
      </c>
      <c r="H29" s="164">
        <v>3296.3878902777233</v>
      </c>
      <c r="I29" s="164">
        <v>3432.5770780845282</v>
      </c>
      <c r="J29" s="164">
        <v>3570.5797495572324</v>
      </c>
      <c r="K29" s="164">
        <v>3670.1325743012376</v>
      </c>
      <c r="L29" s="164">
        <v>3698.5158190855227</v>
      </c>
      <c r="M29" s="164">
        <v>3673.6320637911053</v>
      </c>
      <c r="N29" s="164">
        <v>3734.5836454198111</v>
      </c>
      <c r="O29" s="164">
        <v>3729.8756868561818</v>
      </c>
      <c r="P29" s="164">
        <v>3792.0429711730712</v>
      </c>
      <c r="Q29" s="164">
        <v>3739.2020058648986</v>
      </c>
      <c r="R29" s="164">
        <v>3680.0368617169038</v>
      </c>
      <c r="S29" s="164">
        <v>3591.9584245543811</v>
      </c>
      <c r="T29" s="164">
        <v>3510.6728830888451</v>
      </c>
      <c r="U29" s="164">
        <v>3451.9585026765913</v>
      </c>
      <c r="V29" s="164">
        <v>3431.0131773886346</v>
      </c>
      <c r="W29" s="164">
        <v>3319.3309815352923</v>
      </c>
      <c r="X29" s="164">
        <v>3272.8305187580409</v>
      </c>
      <c r="Y29" s="164">
        <v>3285.7609479420375</v>
      </c>
      <c r="Z29" s="164">
        <v>3214.8537058031343</v>
      </c>
      <c r="AA29" s="164">
        <v>3228.2822316879306</v>
      </c>
      <c r="AB29" s="155">
        <v>3134.5511592960943</v>
      </c>
      <c r="AC29" s="155">
        <v>3064.1593243441803</v>
      </c>
      <c r="AD29" s="155">
        <v>3048.7397178831407</v>
      </c>
      <c r="AE29" s="155">
        <v>3023.7459844783384</v>
      </c>
    </row>
    <row r="30" spans="2:31" ht="12.75">
      <c r="D30" s="157" t="s">
        <v>176</v>
      </c>
      <c r="E30" s="166">
        <v>3.2546739680399998E-2</v>
      </c>
      <c r="F30" s="166">
        <v>3.0417513719999997E-2</v>
      </c>
      <c r="G30" s="166">
        <v>3.0417513719999997E-2</v>
      </c>
      <c r="H30" s="166">
        <v>2.8592462896800001E-2</v>
      </c>
      <c r="I30" s="166">
        <v>2.5246536387600004E-2</v>
      </c>
      <c r="J30" s="166">
        <v>3.1025863994400001E-2</v>
      </c>
      <c r="K30" s="166">
        <v>3.0721688857200002E-2</v>
      </c>
      <c r="L30" s="166">
        <v>3.2850914817599997E-2</v>
      </c>
      <c r="M30" s="166">
        <v>3.2546739680399998E-2</v>
      </c>
      <c r="N30" s="166">
        <v>4.2584519208000007E-2</v>
      </c>
      <c r="O30" s="166">
        <v>4.5515792000000006E-2</v>
      </c>
      <c r="P30" s="166">
        <v>4.7386304000000004E-2</v>
      </c>
      <c r="Q30" s="166">
        <v>4.5515792000000006E-2</v>
      </c>
      <c r="R30" s="166">
        <v>4.0839512000000008E-2</v>
      </c>
      <c r="S30" s="166">
        <v>4.0527760000000003E-2</v>
      </c>
      <c r="T30" s="166">
        <v>3.7048092000000005E-2</v>
      </c>
      <c r="U30" s="166">
        <v>3.2831236E-2</v>
      </c>
      <c r="V30" s="166">
        <v>3.4036052000000004E-2</v>
      </c>
      <c r="W30" s="166">
        <v>3.7650500000000003E-2</v>
      </c>
      <c r="X30" s="166">
        <v>4.3975784000000004E-2</v>
      </c>
      <c r="Y30" s="166">
        <v>4.3373375999999998E-2</v>
      </c>
      <c r="Z30" s="166">
        <v>4.3373375999999998E-2</v>
      </c>
      <c r="AA30" s="166">
        <v>4.0361336000000005E-2</v>
      </c>
      <c r="AB30" s="167">
        <v>3.9256157620426731E-2</v>
      </c>
      <c r="AC30" s="167">
        <v>3.8951846321043586E-2</v>
      </c>
      <c r="AD30" s="167">
        <v>3.8647535021660427E-2</v>
      </c>
      <c r="AE30" s="167">
        <v>4.13863367161088E-2</v>
      </c>
    </row>
    <row r="31" spans="2:31" ht="12.75">
      <c r="D31" s="157" t="s">
        <v>175</v>
      </c>
      <c r="E31" s="166">
        <v>3.2592972453709592E-3</v>
      </c>
      <c r="F31" s="166">
        <v>7.8146355832077238E-3</v>
      </c>
      <c r="G31" s="166">
        <v>2.0211687329419512E-2</v>
      </c>
      <c r="H31" s="166">
        <v>4.1031027656140751E-2</v>
      </c>
      <c r="I31" s="166">
        <v>7.2819964625404035E-2</v>
      </c>
      <c r="J31" s="694">
        <v>0.14086748132003635</v>
      </c>
      <c r="K31" s="694">
        <v>0.23134022790156825</v>
      </c>
      <c r="L31" s="694">
        <v>0.33879023314675738</v>
      </c>
      <c r="M31" s="694">
        <v>0.5492169442518251</v>
      </c>
      <c r="N31" s="694">
        <v>0.78736154330306185</v>
      </c>
      <c r="O31" s="165">
        <v>1.1408740501286758</v>
      </c>
      <c r="P31" s="165">
        <v>1.7593224832124426</v>
      </c>
      <c r="Q31" s="165">
        <v>2.4514435301952751</v>
      </c>
      <c r="R31" s="165">
        <v>3.0951413733860389</v>
      </c>
      <c r="S31" s="165">
        <v>3.3727242942346916</v>
      </c>
      <c r="T31" s="165">
        <v>3.9744824412979058</v>
      </c>
      <c r="U31" s="165">
        <v>4.3915813958773029</v>
      </c>
      <c r="V31" s="165">
        <v>4.6451963055911056</v>
      </c>
      <c r="W31" s="165">
        <v>4.922100926859442</v>
      </c>
      <c r="X31" s="165">
        <v>4.7989883721244899</v>
      </c>
      <c r="Y31" s="165">
        <v>4.6673087999999998</v>
      </c>
      <c r="Z31" s="165">
        <v>4.5894016000000004</v>
      </c>
      <c r="AA31" s="165">
        <v>4.3246783999999998</v>
      </c>
      <c r="AB31" s="156">
        <v>3.954260885320616</v>
      </c>
      <c r="AC31" s="156">
        <v>3.7332243835920425</v>
      </c>
      <c r="AD31" s="156">
        <v>3.3190292003021429</v>
      </c>
      <c r="AE31" s="156">
        <v>2.8187778278645275</v>
      </c>
    </row>
    <row r="32" spans="2:31" ht="12.75">
      <c r="D32" s="157" t="s">
        <v>122</v>
      </c>
      <c r="E32" s="164" t="s">
        <v>530</v>
      </c>
      <c r="F32" s="164" t="s">
        <v>530</v>
      </c>
      <c r="G32" s="164" t="s">
        <v>530</v>
      </c>
      <c r="H32" s="164" t="s">
        <v>530</v>
      </c>
      <c r="I32" s="164" t="s">
        <v>530</v>
      </c>
      <c r="J32" s="164" t="s">
        <v>530</v>
      </c>
      <c r="K32" s="164" t="s">
        <v>530</v>
      </c>
      <c r="L32" s="164" t="s">
        <v>530</v>
      </c>
      <c r="M32" s="164" t="s">
        <v>530</v>
      </c>
      <c r="N32" s="164" t="s">
        <v>530</v>
      </c>
      <c r="O32" s="164" t="s">
        <v>530</v>
      </c>
      <c r="P32" s="164" t="s">
        <v>530</v>
      </c>
      <c r="Q32" s="164" t="s">
        <v>530</v>
      </c>
      <c r="R32" s="164" t="s">
        <v>530</v>
      </c>
      <c r="S32" s="164" t="s">
        <v>530</v>
      </c>
      <c r="T32" s="164" t="s">
        <v>530</v>
      </c>
      <c r="U32" s="164" t="s">
        <v>530</v>
      </c>
      <c r="V32" s="164" t="s">
        <v>530</v>
      </c>
      <c r="W32" s="164" t="s">
        <v>530</v>
      </c>
      <c r="X32" s="164" t="s">
        <v>530</v>
      </c>
      <c r="Y32" s="164" t="s">
        <v>530</v>
      </c>
      <c r="Z32" s="164" t="s">
        <v>530</v>
      </c>
      <c r="AA32" s="164" t="s">
        <v>530</v>
      </c>
      <c r="AB32" s="155" t="s">
        <v>530</v>
      </c>
      <c r="AC32" s="155" t="s">
        <v>530</v>
      </c>
      <c r="AD32" s="155" t="s">
        <v>530</v>
      </c>
      <c r="AE32" s="155" t="s">
        <v>530</v>
      </c>
    </row>
    <row r="33" spans="2:31" ht="13.5" thickBot="1">
      <c r="D33" s="157" t="s">
        <v>179</v>
      </c>
      <c r="E33" s="164" t="s">
        <v>530</v>
      </c>
      <c r="F33" s="164" t="s">
        <v>530</v>
      </c>
      <c r="G33" s="164" t="s">
        <v>530</v>
      </c>
      <c r="H33" s="164" t="s">
        <v>530</v>
      </c>
      <c r="I33" s="164" t="s">
        <v>530</v>
      </c>
      <c r="J33" s="164" t="s">
        <v>530</v>
      </c>
      <c r="K33" s="164" t="s">
        <v>530</v>
      </c>
      <c r="L33" s="164" t="s">
        <v>530</v>
      </c>
      <c r="M33" s="164" t="s">
        <v>530</v>
      </c>
      <c r="N33" s="164" t="s">
        <v>530</v>
      </c>
      <c r="O33" s="164" t="s">
        <v>530</v>
      </c>
      <c r="P33" s="164" t="s">
        <v>530</v>
      </c>
      <c r="Q33" s="164" t="s">
        <v>530</v>
      </c>
      <c r="R33" s="164" t="s">
        <v>530</v>
      </c>
      <c r="S33" s="164" t="s">
        <v>530</v>
      </c>
      <c r="T33" s="694">
        <v>2.3899999999999998E-5</v>
      </c>
      <c r="U33" s="694">
        <v>0.1069286</v>
      </c>
      <c r="V33" s="694">
        <v>0.14899259999999998</v>
      </c>
      <c r="W33" s="694">
        <v>0.16847109999999998</v>
      </c>
      <c r="X33" s="694">
        <v>0.53078171600000001</v>
      </c>
      <c r="Y33" s="165">
        <v>8.8339674586600001</v>
      </c>
      <c r="Z33" s="165">
        <v>8.5879349099500004</v>
      </c>
      <c r="AA33" s="165">
        <v>8.7519986874299995</v>
      </c>
      <c r="AB33" s="155">
        <v>10.029602303284575</v>
      </c>
      <c r="AC33" s="155">
        <v>12.160317251968593</v>
      </c>
      <c r="AD33" s="155">
        <v>14.972834496216414</v>
      </c>
      <c r="AE33" s="155">
        <v>16.917708751340204</v>
      </c>
    </row>
    <row r="34" spans="2:31" ht="13.5" thickTop="1">
      <c r="D34" s="154" t="s">
        <v>173</v>
      </c>
      <c r="E34" s="153">
        <f t="shared" ref="E34:AB34" si="5">SUM(E29:E33)</f>
        <v>2968.558357154986</v>
      </c>
      <c r="F34" s="153">
        <f t="shared" si="5"/>
        <v>3141.4633902763321</v>
      </c>
      <c r="G34" s="153">
        <f t="shared" si="5"/>
        <v>3240.4332082862006</v>
      </c>
      <c r="H34" s="153">
        <f t="shared" si="5"/>
        <v>3296.4575137682764</v>
      </c>
      <c r="I34" s="153">
        <f t="shared" si="5"/>
        <v>3432.6751445855411</v>
      </c>
      <c r="J34" s="153">
        <f t="shared" si="5"/>
        <v>3570.7516429025468</v>
      </c>
      <c r="K34" s="153">
        <f t="shared" si="5"/>
        <v>3670.3946362179963</v>
      </c>
      <c r="L34" s="153">
        <f t="shared" si="5"/>
        <v>3698.8874602334872</v>
      </c>
      <c r="M34" s="153">
        <f t="shared" si="5"/>
        <v>3674.2138274750378</v>
      </c>
      <c r="N34" s="153">
        <f t="shared" si="5"/>
        <v>3735.4135914823223</v>
      </c>
      <c r="O34" s="153">
        <f t="shared" si="5"/>
        <v>3731.0620766983106</v>
      </c>
      <c r="P34" s="153">
        <f t="shared" si="5"/>
        <v>3793.849679960284</v>
      </c>
      <c r="Q34" s="153">
        <f t="shared" si="5"/>
        <v>3741.698965187094</v>
      </c>
      <c r="R34" s="153">
        <f t="shared" si="5"/>
        <v>3683.1728426022896</v>
      </c>
      <c r="S34" s="153">
        <f t="shared" si="5"/>
        <v>3595.3716766086154</v>
      </c>
      <c r="T34" s="153">
        <f t="shared" si="5"/>
        <v>3514.6844375221431</v>
      </c>
      <c r="U34" s="153">
        <f t="shared" si="5"/>
        <v>3456.4898439084691</v>
      </c>
      <c r="V34" s="153">
        <f t="shared" si="5"/>
        <v>3435.8414023462255</v>
      </c>
      <c r="W34" s="153">
        <f t="shared" si="5"/>
        <v>3324.4592040621515</v>
      </c>
      <c r="X34" s="153">
        <f t="shared" si="5"/>
        <v>3278.2042646301652</v>
      </c>
      <c r="Y34" s="153">
        <f t="shared" si="5"/>
        <v>3299.3055975766974</v>
      </c>
      <c r="Z34" s="153">
        <f t="shared" si="5"/>
        <v>3228.0744156890846</v>
      </c>
      <c r="AA34" s="153">
        <f t="shared" si="5"/>
        <v>3241.3992701113602</v>
      </c>
      <c r="AB34" s="152">
        <f t="shared" si="5"/>
        <v>3148.5742786423202</v>
      </c>
      <c r="AC34" s="152">
        <f>SUM(AC29:AC33)</f>
        <v>3080.0918178260622</v>
      </c>
      <c r="AD34" s="152">
        <f>SUM(AD29:AD33)</f>
        <v>3067.0702291146808</v>
      </c>
      <c r="AE34" s="152">
        <f>SUM(AE29:AE33)</f>
        <v>3043.5238573942593</v>
      </c>
    </row>
    <row r="35" spans="2:31" ht="12.75">
      <c r="D35" s="151"/>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row>
    <row r="36" spans="2:31" ht="12.75">
      <c r="D36" s="151"/>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row>
    <row r="37" spans="2:31" ht="12.75"/>
    <row r="38" spans="2:31" ht="12.75">
      <c r="B38" s="434" t="s">
        <v>412</v>
      </c>
      <c r="C38" s="435">
        <v>52</v>
      </c>
      <c r="D38" s="149" t="s">
        <v>416</v>
      </c>
    </row>
    <row r="39" spans="2:31" s="159" customFormat="1" ht="12.75">
      <c r="D39" s="161" t="s">
        <v>178</v>
      </c>
      <c r="E39" s="160">
        <v>1990</v>
      </c>
      <c r="F39" s="160">
        <v>1991</v>
      </c>
      <c r="G39" s="160">
        <v>1992</v>
      </c>
      <c r="H39" s="160">
        <v>1993</v>
      </c>
      <c r="I39" s="160">
        <v>1994</v>
      </c>
      <c r="J39" s="160">
        <f t="shared" ref="J39:AE39" si="6">I39+1</f>
        <v>1995</v>
      </c>
      <c r="K39" s="160">
        <f t="shared" si="6"/>
        <v>1996</v>
      </c>
      <c r="L39" s="160">
        <f t="shared" si="6"/>
        <v>1997</v>
      </c>
      <c r="M39" s="160">
        <f t="shared" si="6"/>
        <v>1998</v>
      </c>
      <c r="N39" s="160">
        <f t="shared" si="6"/>
        <v>1999</v>
      </c>
      <c r="O39" s="160">
        <f t="shared" si="6"/>
        <v>2000</v>
      </c>
      <c r="P39" s="160">
        <f t="shared" si="6"/>
        <v>2001</v>
      </c>
      <c r="Q39" s="160">
        <f t="shared" si="6"/>
        <v>2002</v>
      </c>
      <c r="R39" s="160">
        <f t="shared" si="6"/>
        <v>2003</v>
      </c>
      <c r="S39" s="160">
        <f t="shared" si="6"/>
        <v>2004</v>
      </c>
      <c r="T39" s="160">
        <f t="shared" si="6"/>
        <v>2005</v>
      </c>
      <c r="U39" s="160">
        <f t="shared" si="6"/>
        <v>2006</v>
      </c>
      <c r="V39" s="160">
        <f t="shared" si="6"/>
        <v>2007</v>
      </c>
      <c r="W39" s="160">
        <f t="shared" si="6"/>
        <v>2008</v>
      </c>
      <c r="X39" s="160">
        <f t="shared" si="6"/>
        <v>2009</v>
      </c>
      <c r="Y39" s="160">
        <f t="shared" si="6"/>
        <v>2010</v>
      </c>
      <c r="Z39" s="160">
        <f t="shared" si="6"/>
        <v>2011</v>
      </c>
      <c r="AA39" s="160">
        <f t="shared" si="6"/>
        <v>2012</v>
      </c>
      <c r="AB39" s="160">
        <f t="shared" si="6"/>
        <v>2013</v>
      </c>
      <c r="AC39" s="160">
        <f t="shared" si="6"/>
        <v>2014</v>
      </c>
      <c r="AD39" s="160">
        <f t="shared" si="6"/>
        <v>2015</v>
      </c>
      <c r="AE39" s="160">
        <f t="shared" si="6"/>
        <v>2016</v>
      </c>
    </row>
    <row r="40" spans="2:31" ht="12.75">
      <c r="D40" s="158" t="s">
        <v>177</v>
      </c>
      <c r="E40" s="155">
        <v>1997.6947483420856</v>
      </c>
      <c r="F40" s="155">
        <v>1981.5612064077206</v>
      </c>
      <c r="G40" s="155">
        <v>1990.0957212771398</v>
      </c>
      <c r="H40" s="155">
        <v>2055.1473728599326</v>
      </c>
      <c r="I40" s="155">
        <v>2045.3818490249305</v>
      </c>
      <c r="J40" s="155">
        <v>2119.7382074858374</v>
      </c>
      <c r="K40" s="155">
        <v>2086.800924816203</v>
      </c>
      <c r="L40" s="155">
        <v>2088.3152854739387</v>
      </c>
      <c r="M40" s="155">
        <v>2145.8406828158004</v>
      </c>
      <c r="N40" s="155">
        <v>2210.6522379123567</v>
      </c>
      <c r="O40" s="155">
        <v>2230.5029643666448</v>
      </c>
      <c r="P40" s="155">
        <v>2211.8435895577441</v>
      </c>
      <c r="Q40" s="155">
        <v>2239.8189137148743</v>
      </c>
      <c r="R40" s="155">
        <v>2175.2941519523288</v>
      </c>
      <c r="S40" s="155">
        <v>2244.6204435270074</v>
      </c>
      <c r="T40" s="155">
        <v>2256.2155485322064</v>
      </c>
      <c r="U40" s="155">
        <v>2067.7192581419258</v>
      </c>
      <c r="V40" s="155">
        <v>1859.7127574157187</v>
      </c>
      <c r="W40" s="155">
        <v>1692.8475568860777</v>
      </c>
      <c r="X40" s="155">
        <v>1601.2057486604708</v>
      </c>
      <c r="Y40" s="155">
        <v>1635.4584889534215</v>
      </c>
      <c r="Z40" s="155">
        <v>1575.9742301055999</v>
      </c>
      <c r="AA40" s="155">
        <v>1484.0911154550072</v>
      </c>
      <c r="AB40" s="155">
        <v>1506.7626952686758</v>
      </c>
      <c r="AC40" s="155">
        <v>1405.1624801059311</v>
      </c>
      <c r="AD40" s="155">
        <v>1343.425775357503</v>
      </c>
      <c r="AE40" s="155">
        <v>1277.8363981085242</v>
      </c>
    </row>
    <row r="41" spans="2:31" ht="12.75">
      <c r="D41" s="157" t="s">
        <v>176</v>
      </c>
      <c r="E41" s="155">
        <v>19.910129830278574</v>
      </c>
      <c r="F41" s="155">
        <v>20.317086282804222</v>
      </c>
      <c r="G41" s="155">
        <v>21.781564699103914</v>
      </c>
      <c r="H41" s="155">
        <v>21.554723942016505</v>
      </c>
      <c r="I41" s="155">
        <v>21.012377103119928</v>
      </c>
      <c r="J41" s="155">
        <v>20.771251711210731</v>
      </c>
      <c r="K41" s="155">
        <v>21.027503887198705</v>
      </c>
      <c r="L41" s="155">
        <v>19.737264142054325</v>
      </c>
      <c r="M41" s="155">
        <v>17.901088579140858</v>
      </c>
      <c r="N41" s="155">
        <v>15.72521677933786</v>
      </c>
      <c r="O41" s="155">
        <v>15.48959233289353</v>
      </c>
      <c r="P41" s="155">
        <v>17.754722814650581</v>
      </c>
      <c r="Q41" s="155">
        <v>19.806016975625909</v>
      </c>
      <c r="R41" s="155">
        <v>22.104758590656296</v>
      </c>
      <c r="S41" s="155">
        <v>24.319691362964225</v>
      </c>
      <c r="T41" s="155">
        <v>25.682565442509595</v>
      </c>
      <c r="U41" s="155">
        <v>24.802790829309007</v>
      </c>
      <c r="V41" s="155">
        <v>29.620991018541179</v>
      </c>
      <c r="W41" s="155">
        <v>130.31041177368846</v>
      </c>
      <c r="X41" s="155">
        <v>198.54783447910205</v>
      </c>
      <c r="Y41" s="155">
        <v>238.59485890114516</v>
      </c>
      <c r="Z41" s="155">
        <v>266.45069390834055</v>
      </c>
      <c r="AA41" s="155">
        <v>281.58106574021986</v>
      </c>
      <c r="AB41" s="155">
        <v>283.94966128141368</v>
      </c>
      <c r="AC41" s="155">
        <v>272.75282312586967</v>
      </c>
      <c r="AD41" s="155">
        <v>277.94833945644785</v>
      </c>
      <c r="AE41" s="155">
        <v>19.608505920883971</v>
      </c>
    </row>
    <row r="42" spans="2:31" ht="12.75">
      <c r="D42" s="157" t="s">
        <v>175</v>
      </c>
      <c r="E42" s="155">
        <v>423.22697419516925</v>
      </c>
      <c r="F42" s="155">
        <v>453.45339231938414</v>
      </c>
      <c r="G42" s="155">
        <v>477.07246217485027</v>
      </c>
      <c r="H42" s="155">
        <v>511.01008365470619</v>
      </c>
      <c r="I42" s="155">
        <v>501.19346130390107</v>
      </c>
      <c r="J42" s="155">
        <v>540.49512642480443</v>
      </c>
      <c r="K42" s="155">
        <v>552.35211900921058</v>
      </c>
      <c r="L42" s="155">
        <v>577.1555588108962</v>
      </c>
      <c r="M42" s="155">
        <v>602.22324959886873</v>
      </c>
      <c r="N42" s="155">
        <v>630.11751173501341</v>
      </c>
      <c r="O42" s="155">
        <v>654.39568881337209</v>
      </c>
      <c r="P42" s="155">
        <v>652.88297221363348</v>
      </c>
      <c r="Q42" s="155">
        <v>681.10086609561392</v>
      </c>
      <c r="R42" s="155">
        <v>689.78432308944059</v>
      </c>
      <c r="S42" s="155">
        <v>704.41059903377686</v>
      </c>
      <c r="T42" s="155">
        <v>737.35223433956673</v>
      </c>
      <c r="U42" s="155">
        <v>842.82818957578343</v>
      </c>
      <c r="V42" s="155">
        <v>908.80505602438586</v>
      </c>
      <c r="W42" s="155">
        <v>930.44496211551075</v>
      </c>
      <c r="X42" s="155">
        <v>918.43065455068142</v>
      </c>
      <c r="Y42" s="155">
        <v>973.29705044072739</v>
      </c>
      <c r="Z42" s="155">
        <v>1007.1490709385749</v>
      </c>
      <c r="AA42" s="155">
        <v>991.45947851540063</v>
      </c>
      <c r="AB42" s="155">
        <v>985.24053724280168</v>
      </c>
      <c r="AC42" s="155">
        <v>984.19157735177748</v>
      </c>
      <c r="AD42" s="155">
        <v>988.03522991303191</v>
      </c>
      <c r="AE42" s="155">
        <v>839.54509592553359</v>
      </c>
    </row>
    <row r="43" spans="2:31" ht="12.75">
      <c r="D43" s="157" t="s">
        <v>122</v>
      </c>
      <c r="E43" s="155" t="s">
        <v>530</v>
      </c>
      <c r="F43" s="155" t="s">
        <v>530</v>
      </c>
      <c r="G43" s="155" t="s">
        <v>530</v>
      </c>
      <c r="H43" s="155" t="s">
        <v>530</v>
      </c>
      <c r="I43" s="155" t="s">
        <v>530</v>
      </c>
      <c r="J43" s="155" t="s">
        <v>530</v>
      </c>
      <c r="K43" s="155" t="s">
        <v>530</v>
      </c>
      <c r="L43" s="155" t="s">
        <v>530</v>
      </c>
      <c r="M43" s="155" t="s">
        <v>530</v>
      </c>
      <c r="N43" s="155" t="s">
        <v>530</v>
      </c>
      <c r="O43" s="155" t="s">
        <v>530</v>
      </c>
      <c r="P43" s="155" t="s">
        <v>530</v>
      </c>
      <c r="Q43" s="155" t="s">
        <v>530</v>
      </c>
      <c r="R43" s="155" t="s">
        <v>530</v>
      </c>
      <c r="S43" s="155" t="s">
        <v>530</v>
      </c>
      <c r="T43" s="155" t="s">
        <v>530</v>
      </c>
      <c r="U43" s="155" t="s">
        <v>530</v>
      </c>
      <c r="V43" s="155" t="s">
        <v>530</v>
      </c>
      <c r="W43" s="155" t="s">
        <v>530</v>
      </c>
      <c r="X43" s="155" t="s">
        <v>530</v>
      </c>
      <c r="Y43" s="155" t="s">
        <v>530</v>
      </c>
      <c r="Z43" s="155" t="s">
        <v>530</v>
      </c>
      <c r="AA43" s="155" t="s">
        <v>530</v>
      </c>
      <c r="AB43" s="155" t="s">
        <v>530</v>
      </c>
      <c r="AC43" s="155" t="s">
        <v>530</v>
      </c>
      <c r="AD43" s="155" t="s">
        <v>530</v>
      </c>
      <c r="AE43" s="155" t="s">
        <v>530</v>
      </c>
    </row>
    <row r="44" spans="2:31" ht="13.5" thickBot="1">
      <c r="D44" s="157" t="s">
        <v>174</v>
      </c>
      <c r="E44" s="156">
        <v>7.8547353147102656</v>
      </c>
      <c r="F44" s="156">
        <v>7.8493470975143982</v>
      </c>
      <c r="G44" s="156">
        <v>8.0735702696695704</v>
      </c>
      <c r="H44" s="156">
        <v>8.1196931709526989</v>
      </c>
      <c r="I44" s="156">
        <v>8.1414858119487068</v>
      </c>
      <c r="J44" s="156">
        <v>7.6923357320167263</v>
      </c>
      <c r="K44" s="156">
        <v>7.4499156510192375</v>
      </c>
      <c r="L44" s="156">
        <v>7.5063748468638245</v>
      </c>
      <c r="M44" s="156">
        <v>7.3364856281361677</v>
      </c>
      <c r="N44" s="156">
        <v>9.0456051436214633</v>
      </c>
      <c r="O44" s="156">
        <v>8.1175455056257917</v>
      </c>
      <c r="P44" s="156">
        <v>8.1393713524938622</v>
      </c>
      <c r="Q44" s="692">
        <v>20.675305558199142</v>
      </c>
      <c r="R44" s="692">
        <v>22.793171528996279</v>
      </c>
      <c r="S44" s="692">
        <v>30.788420095977528</v>
      </c>
      <c r="T44" s="692">
        <v>34.309048328440568</v>
      </c>
      <c r="U44" s="692">
        <v>36.785244503159284</v>
      </c>
      <c r="V44" s="692">
        <v>44.286923136688614</v>
      </c>
      <c r="W44" s="692">
        <v>40.03431531386444</v>
      </c>
      <c r="X44" s="692">
        <v>39.455542508513346</v>
      </c>
      <c r="Y44" s="155">
        <v>46.068001307787682</v>
      </c>
      <c r="Z44" s="155">
        <v>46.671550220611763</v>
      </c>
      <c r="AA44" s="155">
        <v>48.168333018314378</v>
      </c>
      <c r="AB44" s="155">
        <v>48.555177117945611</v>
      </c>
      <c r="AC44" s="155">
        <v>48.580961165554051</v>
      </c>
      <c r="AD44" s="155">
        <v>61.179433287808259</v>
      </c>
      <c r="AE44" s="155">
        <v>46.879587954578319</v>
      </c>
    </row>
    <row r="45" spans="2:31" ht="13.5" thickTop="1">
      <c r="D45" s="154" t="s">
        <v>173</v>
      </c>
      <c r="E45" s="153">
        <f t="shared" ref="E45:AE45" si="7">SUM(E40:E44)</f>
        <v>2448.6865876822435</v>
      </c>
      <c r="F45" s="153">
        <f t="shared" si="7"/>
        <v>2463.1810321074236</v>
      </c>
      <c r="G45" s="153">
        <f t="shared" si="7"/>
        <v>2497.0233184207636</v>
      </c>
      <c r="H45" s="153">
        <f t="shared" si="7"/>
        <v>2595.8318736276083</v>
      </c>
      <c r="I45" s="153">
        <f t="shared" si="7"/>
        <v>2575.7291732439003</v>
      </c>
      <c r="J45" s="153">
        <f t="shared" si="7"/>
        <v>2688.6969213538691</v>
      </c>
      <c r="K45" s="153">
        <f t="shared" si="7"/>
        <v>2667.6304633636314</v>
      </c>
      <c r="L45" s="153">
        <f t="shared" si="7"/>
        <v>2692.7144832737531</v>
      </c>
      <c r="M45" s="153">
        <f t="shared" si="7"/>
        <v>2773.3015066219459</v>
      </c>
      <c r="N45" s="153">
        <f t="shared" si="7"/>
        <v>2865.5405715703291</v>
      </c>
      <c r="O45" s="153">
        <f t="shared" si="7"/>
        <v>2908.5057910185365</v>
      </c>
      <c r="P45" s="153">
        <f t="shared" si="7"/>
        <v>2890.6206559385218</v>
      </c>
      <c r="Q45" s="153">
        <f t="shared" si="7"/>
        <v>2961.4011023443131</v>
      </c>
      <c r="R45" s="153">
        <f t="shared" si="7"/>
        <v>2909.976405161422</v>
      </c>
      <c r="S45" s="153">
        <f t="shared" si="7"/>
        <v>3004.139154019726</v>
      </c>
      <c r="T45" s="153">
        <f t="shared" si="7"/>
        <v>3053.5593966427232</v>
      </c>
      <c r="U45" s="153">
        <f t="shared" si="7"/>
        <v>2972.1354830501778</v>
      </c>
      <c r="V45" s="153">
        <f t="shared" si="7"/>
        <v>2842.4257275953341</v>
      </c>
      <c r="W45" s="153">
        <f t="shared" si="7"/>
        <v>2793.6372460891412</v>
      </c>
      <c r="X45" s="153">
        <f t="shared" si="7"/>
        <v>2757.6397801987673</v>
      </c>
      <c r="Y45" s="153">
        <f t="shared" si="7"/>
        <v>2893.418399603082</v>
      </c>
      <c r="Z45" s="153">
        <f t="shared" si="7"/>
        <v>2896.2455451731271</v>
      </c>
      <c r="AA45" s="153">
        <f t="shared" si="7"/>
        <v>2805.2999927289425</v>
      </c>
      <c r="AB45" s="152">
        <f t="shared" si="7"/>
        <v>2824.508070910837</v>
      </c>
      <c r="AC45" s="152">
        <f t="shared" si="7"/>
        <v>2710.6878417491325</v>
      </c>
      <c r="AD45" s="152">
        <f t="shared" si="7"/>
        <v>2670.5887780147914</v>
      </c>
      <c r="AE45" s="152">
        <f t="shared" si="7"/>
        <v>2183.8695879095199</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AI64"/>
  <sheetViews>
    <sheetView showGridLines="0" zoomScaleNormal="100" workbookViewId="0">
      <pane xSplit="8" ySplit="3" topLeftCell="I4" activePane="bottomRight" state="frozen"/>
      <selection pane="topRight" activeCell="I1" sqref="I1"/>
      <selection pane="bottomLeft" activeCell="A4" sqref="A4"/>
      <selection pane="bottomRight" activeCell="L23" sqref="L23"/>
    </sheetView>
  </sheetViews>
  <sheetFormatPr defaultColWidth="18.7109375" defaultRowHeight="12.75" customHeight="1"/>
  <cols>
    <col min="1" max="3" width="3.5703125" style="6" customWidth="1"/>
    <col min="4" max="5" width="6.42578125" style="6" customWidth="1"/>
    <col min="6" max="6" width="31" style="6" customWidth="1"/>
    <col min="7" max="7" width="8.42578125" style="9" customWidth="1"/>
    <col min="8" max="8" width="9" style="8" customWidth="1"/>
    <col min="9" max="35" width="6.28515625" style="84" customWidth="1"/>
    <col min="36" max="16384" width="18.7109375" style="6"/>
  </cols>
  <sheetData>
    <row r="1" spans="2:35" ht="15">
      <c r="D1" s="1"/>
      <c r="E1" s="2"/>
    </row>
    <row r="2" spans="2:35" ht="15">
      <c r="B2" s="425" t="s">
        <v>378</v>
      </c>
      <c r="C2" s="426">
        <v>18</v>
      </c>
      <c r="D2" s="1" t="s">
        <v>417</v>
      </c>
    </row>
    <row r="3" spans="2:35" ht="18" customHeight="1">
      <c r="D3" s="20" t="s">
        <v>50</v>
      </c>
      <c r="E3" s="19"/>
      <c r="F3" s="27"/>
      <c r="G3" s="373" t="s">
        <v>197</v>
      </c>
      <c r="H3" s="23" t="s">
        <v>196</v>
      </c>
      <c r="I3" s="23">
        <v>1990</v>
      </c>
      <c r="J3" s="18">
        <f t="shared" ref="J3:AI3" si="0">I3+1</f>
        <v>1991</v>
      </c>
      <c r="K3" s="18">
        <f t="shared" si="0"/>
        <v>1992</v>
      </c>
      <c r="L3" s="18">
        <f t="shared" si="0"/>
        <v>1993</v>
      </c>
      <c r="M3" s="18">
        <f t="shared" si="0"/>
        <v>1994</v>
      </c>
      <c r="N3" s="18">
        <f t="shared" si="0"/>
        <v>1995</v>
      </c>
      <c r="O3" s="18">
        <f t="shared" si="0"/>
        <v>1996</v>
      </c>
      <c r="P3" s="18">
        <f t="shared" si="0"/>
        <v>1997</v>
      </c>
      <c r="Q3" s="18">
        <f t="shared" si="0"/>
        <v>1998</v>
      </c>
      <c r="R3" s="18">
        <f t="shared" si="0"/>
        <v>1999</v>
      </c>
      <c r="S3" s="18">
        <f t="shared" si="0"/>
        <v>2000</v>
      </c>
      <c r="T3" s="18">
        <f t="shared" si="0"/>
        <v>2001</v>
      </c>
      <c r="U3" s="18">
        <f t="shared" si="0"/>
        <v>2002</v>
      </c>
      <c r="V3" s="18">
        <f t="shared" si="0"/>
        <v>2003</v>
      </c>
      <c r="W3" s="18">
        <f t="shared" si="0"/>
        <v>2004</v>
      </c>
      <c r="X3" s="18">
        <f t="shared" si="0"/>
        <v>2005</v>
      </c>
      <c r="Y3" s="18">
        <f t="shared" si="0"/>
        <v>2006</v>
      </c>
      <c r="Z3" s="18">
        <f t="shared" si="0"/>
        <v>2007</v>
      </c>
      <c r="AA3" s="18">
        <f t="shared" si="0"/>
        <v>2008</v>
      </c>
      <c r="AB3" s="18">
        <f t="shared" si="0"/>
        <v>2009</v>
      </c>
      <c r="AC3" s="18">
        <f t="shared" si="0"/>
        <v>2010</v>
      </c>
      <c r="AD3" s="18">
        <f t="shared" si="0"/>
        <v>2011</v>
      </c>
      <c r="AE3" s="18">
        <f t="shared" si="0"/>
        <v>2012</v>
      </c>
      <c r="AF3" s="18">
        <f t="shared" si="0"/>
        <v>2013</v>
      </c>
      <c r="AG3" s="380">
        <f t="shared" si="0"/>
        <v>2014</v>
      </c>
      <c r="AH3" s="470">
        <f t="shared" si="0"/>
        <v>2015</v>
      </c>
      <c r="AI3" s="510">
        <f t="shared" si="0"/>
        <v>2016</v>
      </c>
    </row>
    <row r="4" spans="2:35" ht="18" customHeight="1">
      <c r="D4" s="754" t="s">
        <v>49</v>
      </c>
      <c r="E4" s="171" t="s">
        <v>195</v>
      </c>
      <c r="F4" s="169"/>
      <c r="G4" s="26" t="s">
        <v>441</v>
      </c>
      <c r="H4" s="168" t="s">
        <v>194</v>
      </c>
      <c r="I4" s="415">
        <v>31.813980000000001</v>
      </c>
      <c r="J4" s="415">
        <v>31.712399999999999</v>
      </c>
      <c r="K4" s="415">
        <v>31.272600000000001</v>
      </c>
      <c r="L4" s="415">
        <v>31.158999999999999</v>
      </c>
      <c r="M4" s="415">
        <v>30.7742</v>
      </c>
      <c r="N4" s="415">
        <v>30.5304</v>
      </c>
      <c r="O4" s="415">
        <v>30.226421505198537</v>
      </c>
      <c r="P4" s="415">
        <v>30.12039445452729</v>
      </c>
      <c r="Q4" s="415">
        <v>29.902877094374048</v>
      </c>
      <c r="R4" s="415">
        <v>29.082503072237412</v>
      </c>
      <c r="S4" s="415">
        <v>28.954922269825634</v>
      </c>
      <c r="T4" s="415">
        <v>28.951831982167668</v>
      </c>
      <c r="U4" s="415">
        <v>28.957775796105238</v>
      </c>
      <c r="V4" s="415">
        <v>28.95676149640677</v>
      </c>
      <c r="W4" s="415">
        <v>28.963106254351509</v>
      </c>
      <c r="X4" s="415">
        <v>28.96478522221301</v>
      </c>
      <c r="Y4" s="415">
        <v>28.962412872781009</v>
      </c>
      <c r="Z4" s="415">
        <v>28.95171227166658</v>
      </c>
      <c r="AA4" s="415">
        <v>28.966587032719161</v>
      </c>
      <c r="AB4" s="415">
        <v>28.973353192075923</v>
      </c>
      <c r="AC4" s="415">
        <v>28.947356464996602</v>
      </c>
      <c r="AD4" s="415">
        <v>28.928590463796585</v>
      </c>
      <c r="AE4" s="415">
        <v>28.914836656088553</v>
      </c>
      <c r="AF4" s="415">
        <v>28.754490755499873</v>
      </c>
      <c r="AG4" s="415">
        <v>28.755367553530689</v>
      </c>
      <c r="AH4" s="415">
        <v>28.754657837528089</v>
      </c>
      <c r="AI4" s="415">
        <v>28.758818703270883</v>
      </c>
    </row>
    <row r="5" spans="2:35" ht="18" customHeight="1">
      <c r="D5" s="755"/>
      <c r="E5" s="172" t="s">
        <v>48</v>
      </c>
      <c r="F5" s="169"/>
      <c r="G5" s="26" t="s">
        <v>442</v>
      </c>
      <c r="H5" s="168" t="s">
        <v>182</v>
      </c>
      <c r="I5" s="415">
        <v>31.813980000000001</v>
      </c>
      <c r="J5" s="415">
        <v>31.712399999999999</v>
      </c>
      <c r="K5" s="415">
        <v>31.272600000000001</v>
      </c>
      <c r="L5" s="415">
        <v>31.158999999999999</v>
      </c>
      <c r="M5" s="415">
        <v>30.7742</v>
      </c>
      <c r="N5" s="415">
        <v>30.5304</v>
      </c>
      <c r="O5" s="415">
        <v>30.2515</v>
      </c>
      <c r="P5" s="415">
        <v>30.206199999999999</v>
      </c>
      <c r="Q5" s="415">
        <v>30.0489</v>
      </c>
      <c r="R5" s="415">
        <v>29.163</v>
      </c>
      <c r="S5" s="415">
        <v>29.1</v>
      </c>
      <c r="T5" s="415">
        <v>29.1</v>
      </c>
      <c r="U5" s="415">
        <v>29.1</v>
      </c>
      <c r="V5" s="415">
        <v>29.1</v>
      </c>
      <c r="W5" s="415">
        <v>29.1</v>
      </c>
      <c r="X5" s="415">
        <v>29.1</v>
      </c>
      <c r="Y5" s="415">
        <v>29.1</v>
      </c>
      <c r="Z5" s="415">
        <v>29.1</v>
      </c>
      <c r="AA5" s="415">
        <v>29.1</v>
      </c>
      <c r="AB5" s="415">
        <v>29.1</v>
      </c>
      <c r="AC5" s="415">
        <v>29.1</v>
      </c>
      <c r="AD5" s="415">
        <v>29.1</v>
      </c>
      <c r="AE5" s="415">
        <v>29.1</v>
      </c>
      <c r="AF5" s="415">
        <v>28.943886008302673</v>
      </c>
      <c r="AG5" s="415">
        <v>28.943886008302673</v>
      </c>
      <c r="AH5" s="415">
        <v>28.943886008302673</v>
      </c>
      <c r="AI5" s="415">
        <v>28.943886008302673</v>
      </c>
    </row>
    <row r="6" spans="2:35" ht="18" customHeight="1">
      <c r="D6" s="755"/>
      <c r="E6" s="172" t="s">
        <v>47</v>
      </c>
      <c r="F6" s="169"/>
      <c r="G6" s="26" t="s">
        <v>443</v>
      </c>
      <c r="H6" s="168" t="s">
        <v>182</v>
      </c>
      <c r="I6" s="415">
        <v>31.813980000000001</v>
      </c>
      <c r="J6" s="415">
        <v>31.712399999999999</v>
      </c>
      <c r="K6" s="415">
        <v>31.272600000000001</v>
      </c>
      <c r="L6" s="415">
        <v>31.158999999999999</v>
      </c>
      <c r="M6" s="415">
        <v>30.7742</v>
      </c>
      <c r="N6" s="415">
        <v>30.5304</v>
      </c>
      <c r="O6" s="415">
        <v>30.064320000000002</v>
      </c>
      <c r="P6" s="415">
        <v>29.598240000000001</v>
      </c>
      <c r="Q6" s="415">
        <v>29.132159999999999</v>
      </c>
      <c r="R6" s="415">
        <v>28.666080000000001</v>
      </c>
      <c r="S6" s="415">
        <v>28.2</v>
      </c>
      <c r="T6" s="415">
        <v>28.2</v>
      </c>
      <c r="U6" s="415">
        <v>28.2</v>
      </c>
      <c r="V6" s="415">
        <v>28.2</v>
      </c>
      <c r="W6" s="415">
        <v>28.2</v>
      </c>
      <c r="X6" s="415">
        <v>28.2</v>
      </c>
      <c r="Y6" s="415">
        <v>28.2</v>
      </c>
      <c r="Z6" s="415">
        <v>28.2</v>
      </c>
      <c r="AA6" s="415">
        <v>28.2</v>
      </c>
      <c r="AB6" s="415">
        <v>28.2</v>
      </c>
      <c r="AC6" s="415">
        <v>28.2</v>
      </c>
      <c r="AD6" s="415">
        <v>28.2</v>
      </c>
      <c r="AE6" s="415">
        <v>28.2</v>
      </c>
      <c r="AF6" s="415">
        <v>28.008143599715869</v>
      </c>
      <c r="AG6" s="415">
        <v>28.008143599715869</v>
      </c>
      <c r="AH6" s="415">
        <v>28.008143599715869</v>
      </c>
      <c r="AI6" s="415">
        <v>28.008143599715869</v>
      </c>
    </row>
    <row r="7" spans="2:35" ht="18" customHeight="1">
      <c r="D7" s="755"/>
      <c r="E7" s="171" t="s">
        <v>46</v>
      </c>
      <c r="F7" s="169"/>
      <c r="G7" s="26" t="s">
        <v>459</v>
      </c>
      <c r="H7" s="168" t="s">
        <v>182</v>
      </c>
      <c r="I7" s="415">
        <v>25.953510000000001</v>
      </c>
      <c r="J7" s="415">
        <v>25.953510000000001</v>
      </c>
      <c r="K7" s="415">
        <v>25.953510000000001</v>
      </c>
      <c r="L7" s="415">
        <v>25.953510000000001</v>
      </c>
      <c r="M7" s="415">
        <v>25.953510000000001</v>
      </c>
      <c r="N7" s="415">
        <v>25.953510000000001</v>
      </c>
      <c r="O7" s="415">
        <v>25.953510000000001</v>
      </c>
      <c r="P7" s="415">
        <v>25.953510000000001</v>
      </c>
      <c r="Q7" s="415">
        <v>25.953510000000001</v>
      </c>
      <c r="R7" s="415">
        <v>25.953510000000001</v>
      </c>
      <c r="S7" s="415">
        <v>26.6</v>
      </c>
      <c r="T7" s="415">
        <v>26.6</v>
      </c>
      <c r="U7" s="415">
        <v>26.6</v>
      </c>
      <c r="V7" s="415">
        <v>26.6</v>
      </c>
      <c r="W7" s="415">
        <v>26.6</v>
      </c>
      <c r="X7" s="415">
        <v>25.7</v>
      </c>
      <c r="Y7" s="415">
        <v>25.7</v>
      </c>
      <c r="Z7" s="415">
        <v>25.7</v>
      </c>
      <c r="AA7" s="415">
        <v>25.7</v>
      </c>
      <c r="AB7" s="415">
        <v>25.7</v>
      </c>
      <c r="AC7" s="415">
        <v>25.7</v>
      </c>
      <c r="AD7" s="415">
        <v>25.7</v>
      </c>
      <c r="AE7" s="415">
        <v>25.7</v>
      </c>
      <c r="AF7" s="415">
        <v>25.965127933716122</v>
      </c>
      <c r="AG7" s="415">
        <v>25.965127933716122</v>
      </c>
      <c r="AH7" s="415">
        <v>25.965127933716122</v>
      </c>
      <c r="AI7" s="415">
        <v>25.965127933716122</v>
      </c>
    </row>
    <row r="8" spans="2:35" ht="18" customHeight="1">
      <c r="D8" s="755"/>
      <c r="E8" s="509" t="s">
        <v>499</v>
      </c>
      <c r="F8" s="169"/>
      <c r="G8" s="26" t="s">
        <v>460</v>
      </c>
      <c r="H8" s="168" t="s">
        <v>182</v>
      </c>
      <c r="I8" s="415">
        <v>25.953510000000001</v>
      </c>
      <c r="J8" s="415">
        <v>25.953510000000001</v>
      </c>
      <c r="K8" s="415">
        <v>25.953510000000001</v>
      </c>
      <c r="L8" s="415">
        <v>25.953510000000001</v>
      </c>
      <c r="M8" s="415">
        <v>25.953510000000001</v>
      </c>
      <c r="N8" s="415">
        <v>25.953510000000001</v>
      </c>
      <c r="O8" s="415">
        <v>25.953510000000001</v>
      </c>
      <c r="P8" s="415">
        <v>25.953510000000001</v>
      </c>
      <c r="Q8" s="415">
        <v>25.953510000000001</v>
      </c>
      <c r="R8" s="415">
        <v>25.953510000000001</v>
      </c>
      <c r="S8" s="415">
        <v>26.6</v>
      </c>
      <c r="T8" s="415">
        <v>26.6</v>
      </c>
      <c r="U8" s="415">
        <v>26.6</v>
      </c>
      <c r="V8" s="415">
        <v>26.6</v>
      </c>
      <c r="W8" s="415">
        <v>26.6</v>
      </c>
      <c r="X8" s="415">
        <v>25.7</v>
      </c>
      <c r="Y8" s="415">
        <v>25.7</v>
      </c>
      <c r="Z8" s="415">
        <v>25.7</v>
      </c>
      <c r="AA8" s="415">
        <v>25.7</v>
      </c>
      <c r="AB8" s="415">
        <v>25.7</v>
      </c>
      <c r="AC8" s="415">
        <v>25.7</v>
      </c>
      <c r="AD8" s="415">
        <v>25.7</v>
      </c>
      <c r="AE8" s="415">
        <v>25.7</v>
      </c>
      <c r="AF8" s="415">
        <v>25.965127933716122</v>
      </c>
      <c r="AG8" s="415">
        <v>25.965127933716122</v>
      </c>
      <c r="AH8" s="415">
        <v>25.965127933716122</v>
      </c>
      <c r="AI8" s="415">
        <v>25.965127933716122</v>
      </c>
    </row>
    <row r="9" spans="2:35" ht="18" customHeight="1">
      <c r="D9" s="755"/>
      <c r="E9" s="172" t="s">
        <v>52</v>
      </c>
      <c r="F9" s="169"/>
      <c r="G9" s="26" t="s">
        <v>461</v>
      </c>
      <c r="H9" s="168" t="s">
        <v>182</v>
      </c>
      <c r="I9" s="415">
        <v>24.917797561674224</v>
      </c>
      <c r="J9" s="415">
        <v>25.502121462963032</v>
      </c>
      <c r="K9" s="415">
        <v>25.586374907022954</v>
      </c>
      <c r="L9" s="415">
        <v>25.669895834383489</v>
      </c>
      <c r="M9" s="415">
        <v>26.136716649295487</v>
      </c>
      <c r="N9" s="415">
        <v>26.128893736861976</v>
      </c>
      <c r="O9" s="415">
        <v>26.193759995153616</v>
      </c>
      <c r="P9" s="415">
        <v>26.164897659590146</v>
      </c>
      <c r="Q9" s="415">
        <v>26.185444136606755</v>
      </c>
      <c r="R9" s="415">
        <v>26.21569629634914</v>
      </c>
      <c r="S9" s="415">
        <v>26.385242934622191</v>
      </c>
      <c r="T9" s="415">
        <v>26.382925937729748</v>
      </c>
      <c r="U9" s="415">
        <v>26.057059383887172</v>
      </c>
      <c r="V9" s="415">
        <v>25.875604893127282</v>
      </c>
      <c r="W9" s="415">
        <v>25.65742644310831</v>
      </c>
      <c r="X9" s="415">
        <v>25.489127076831576</v>
      </c>
      <c r="Y9" s="415">
        <v>25.622234157934741</v>
      </c>
      <c r="Z9" s="415">
        <v>25.515371941614188</v>
      </c>
      <c r="AA9" s="415">
        <v>25.265213228053092</v>
      </c>
      <c r="AB9" s="415">
        <v>25.394192379739138</v>
      </c>
      <c r="AC9" s="415">
        <v>25.302624428709663</v>
      </c>
      <c r="AD9" s="415">
        <v>25.255829906139557</v>
      </c>
      <c r="AE9" s="415">
        <v>25.308137183357392</v>
      </c>
      <c r="AF9" s="415">
        <v>25.965127933716122</v>
      </c>
      <c r="AG9" s="415">
        <v>25.48</v>
      </c>
      <c r="AH9" s="415">
        <v>25.33</v>
      </c>
      <c r="AI9" s="415">
        <v>25.080042531981348</v>
      </c>
    </row>
    <row r="10" spans="2:35" ht="18" customHeight="1">
      <c r="D10" s="755"/>
      <c r="E10" s="171" t="s">
        <v>45</v>
      </c>
      <c r="F10" s="169"/>
      <c r="G10" s="26" t="s">
        <v>462</v>
      </c>
      <c r="H10" s="168" t="s">
        <v>182</v>
      </c>
      <c r="I10" s="415">
        <v>24.27909</v>
      </c>
      <c r="J10" s="415">
        <v>24.27909</v>
      </c>
      <c r="K10" s="415">
        <v>24.27909</v>
      </c>
      <c r="L10" s="415">
        <v>24.27909</v>
      </c>
      <c r="M10" s="415">
        <v>24.27909</v>
      </c>
      <c r="N10" s="415">
        <v>24.27909</v>
      </c>
      <c r="O10" s="415">
        <v>24.27909</v>
      </c>
      <c r="P10" s="415">
        <v>24.27909</v>
      </c>
      <c r="Q10" s="415">
        <v>24.27909</v>
      </c>
      <c r="R10" s="415">
        <v>24.27909</v>
      </c>
      <c r="S10" s="415">
        <v>22.5</v>
      </c>
      <c r="T10" s="415">
        <v>22.5</v>
      </c>
      <c r="U10" s="415">
        <v>22.5</v>
      </c>
      <c r="V10" s="415">
        <v>22.5</v>
      </c>
      <c r="W10" s="415">
        <v>22.5</v>
      </c>
      <c r="X10" s="415">
        <v>22.5</v>
      </c>
      <c r="Y10" s="415">
        <v>22.5</v>
      </c>
      <c r="Z10" s="415">
        <v>22.5</v>
      </c>
      <c r="AA10" s="415">
        <v>22.5</v>
      </c>
      <c r="AB10" s="415">
        <v>22.5</v>
      </c>
      <c r="AC10" s="415">
        <v>22.5</v>
      </c>
      <c r="AD10" s="415">
        <v>22.5</v>
      </c>
      <c r="AE10" s="415">
        <v>22.5</v>
      </c>
      <c r="AF10" s="415">
        <v>25.283699068205362</v>
      </c>
      <c r="AG10" s="415">
        <v>25.283699068205362</v>
      </c>
      <c r="AH10" s="415">
        <v>25.283699068205362</v>
      </c>
      <c r="AI10" s="415">
        <v>25.283699068205362</v>
      </c>
    </row>
    <row r="11" spans="2:35" ht="18" customHeight="1">
      <c r="D11" s="756"/>
      <c r="E11" s="171" t="s">
        <v>44</v>
      </c>
      <c r="F11" s="169"/>
      <c r="G11" s="26" t="s">
        <v>449</v>
      </c>
      <c r="H11" s="168" t="s">
        <v>182</v>
      </c>
      <c r="I11" s="436">
        <v>27.209325</v>
      </c>
      <c r="J11" s="415">
        <v>27.209325</v>
      </c>
      <c r="K11" s="415">
        <v>27.209325</v>
      </c>
      <c r="L11" s="415">
        <v>27.209325</v>
      </c>
      <c r="M11" s="415">
        <v>27.209325</v>
      </c>
      <c r="N11" s="415">
        <v>27.209325</v>
      </c>
      <c r="O11" s="415">
        <v>27.209325</v>
      </c>
      <c r="P11" s="415">
        <v>27.209325</v>
      </c>
      <c r="Q11" s="415">
        <v>27.209325</v>
      </c>
      <c r="R11" s="415">
        <v>27.209325</v>
      </c>
      <c r="S11" s="415">
        <v>27.2</v>
      </c>
      <c r="T11" s="415">
        <v>27.2</v>
      </c>
      <c r="U11" s="415">
        <v>27.2</v>
      </c>
      <c r="V11" s="415">
        <v>27.2</v>
      </c>
      <c r="W11" s="415">
        <v>27.2</v>
      </c>
      <c r="X11" s="415">
        <v>26.9</v>
      </c>
      <c r="Y11" s="415">
        <v>26.9</v>
      </c>
      <c r="Z11" s="415">
        <v>26.9</v>
      </c>
      <c r="AA11" s="415">
        <v>26.9</v>
      </c>
      <c r="AB11" s="415">
        <v>26.9</v>
      </c>
      <c r="AC11" s="415">
        <v>26.9</v>
      </c>
      <c r="AD11" s="415">
        <v>26.9</v>
      </c>
      <c r="AE11" s="415">
        <v>26.9</v>
      </c>
      <c r="AF11" s="415">
        <v>27.802058961245699</v>
      </c>
      <c r="AG11" s="415">
        <v>27.802058961245699</v>
      </c>
      <c r="AH11" s="415">
        <v>27.802058961245699</v>
      </c>
      <c r="AI11" s="415">
        <v>27.802058961245699</v>
      </c>
    </row>
    <row r="12" spans="2:35" ht="18" customHeight="1">
      <c r="D12" s="754" t="s">
        <v>43</v>
      </c>
      <c r="E12" s="171" t="s">
        <v>42</v>
      </c>
      <c r="F12" s="169"/>
      <c r="G12" s="26" t="s">
        <v>450</v>
      </c>
      <c r="H12" s="168" t="s">
        <v>182</v>
      </c>
      <c r="I12" s="436">
        <v>30.139560000000003</v>
      </c>
      <c r="J12" s="415">
        <v>30.139560000000003</v>
      </c>
      <c r="K12" s="415">
        <v>30.139560000000003</v>
      </c>
      <c r="L12" s="415">
        <v>30.139560000000003</v>
      </c>
      <c r="M12" s="415">
        <v>30.139560000000003</v>
      </c>
      <c r="N12" s="415">
        <v>30.139560000000003</v>
      </c>
      <c r="O12" s="415">
        <v>30.139560000000003</v>
      </c>
      <c r="P12" s="415">
        <v>30.139560000000003</v>
      </c>
      <c r="Q12" s="415">
        <v>30.139560000000003</v>
      </c>
      <c r="R12" s="415">
        <v>30.139560000000003</v>
      </c>
      <c r="S12" s="415">
        <v>30.1</v>
      </c>
      <c r="T12" s="415">
        <v>30.1</v>
      </c>
      <c r="U12" s="415">
        <v>30.1</v>
      </c>
      <c r="V12" s="415">
        <v>30.1</v>
      </c>
      <c r="W12" s="415">
        <v>30.1</v>
      </c>
      <c r="X12" s="415">
        <v>29.4</v>
      </c>
      <c r="Y12" s="415">
        <v>29.4</v>
      </c>
      <c r="Z12" s="415">
        <v>29.4</v>
      </c>
      <c r="AA12" s="415">
        <v>29.4</v>
      </c>
      <c r="AB12" s="415">
        <v>29.4</v>
      </c>
      <c r="AC12" s="415">
        <v>29.4</v>
      </c>
      <c r="AD12" s="415">
        <v>29.4</v>
      </c>
      <c r="AE12" s="415">
        <v>29.4</v>
      </c>
      <c r="AF12" s="415">
        <v>29.180632291666665</v>
      </c>
      <c r="AG12" s="415">
        <v>29.180632291666665</v>
      </c>
      <c r="AH12" s="415">
        <v>29.180632291666665</v>
      </c>
      <c r="AI12" s="415">
        <v>29.180632291666665</v>
      </c>
    </row>
    <row r="13" spans="2:35" ht="18" customHeight="1">
      <c r="D13" s="755"/>
      <c r="E13" s="171" t="s">
        <v>41</v>
      </c>
      <c r="F13" s="169"/>
      <c r="G13" s="26" t="s">
        <v>463</v>
      </c>
      <c r="H13" s="168" t="s">
        <v>182</v>
      </c>
      <c r="I13" s="436">
        <v>37.255845000000001</v>
      </c>
      <c r="J13" s="415">
        <v>37.255845000000001</v>
      </c>
      <c r="K13" s="415">
        <v>37.255845000000001</v>
      </c>
      <c r="L13" s="415">
        <v>37.255845000000001</v>
      </c>
      <c r="M13" s="415">
        <v>37.255845000000001</v>
      </c>
      <c r="N13" s="415">
        <v>37.255845000000001</v>
      </c>
      <c r="O13" s="415">
        <v>37.255845000000001</v>
      </c>
      <c r="P13" s="415">
        <v>37.255845000000001</v>
      </c>
      <c r="Q13" s="415">
        <v>37.255845000000001</v>
      </c>
      <c r="R13" s="415">
        <v>37.255845000000001</v>
      </c>
      <c r="S13" s="415">
        <v>37.255845000000001</v>
      </c>
      <c r="T13" s="415">
        <v>37.255845000000001</v>
      </c>
      <c r="U13" s="415">
        <v>37.255845000000001</v>
      </c>
      <c r="V13" s="415">
        <v>37.255845000000001</v>
      </c>
      <c r="W13" s="415">
        <v>37.255845000000001</v>
      </c>
      <c r="X13" s="415">
        <v>37.255845000000001</v>
      </c>
      <c r="Y13" s="415">
        <v>37.255845000000001</v>
      </c>
      <c r="Z13" s="415">
        <v>37.255845000000001</v>
      </c>
      <c r="AA13" s="415">
        <v>37.255845000000001</v>
      </c>
      <c r="AB13" s="415">
        <v>37.255845000000001</v>
      </c>
      <c r="AC13" s="415">
        <v>37.255845000000001</v>
      </c>
      <c r="AD13" s="415">
        <v>37.255845000000001</v>
      </c>
      <c r="AE13" s="415">
        <v>37.255845000000001</v>
      </c>
      <c r="AF13" s="415">
        <v>37.255800000000001</v>
      </c>
      <c r="AG13" s="415">
        <v>37.255800000000001</v>
      </c>
      <c r="AH13" s="415">
        <v>37.255800000000001</v>
      </c>
      <c r="AI13" s="415">
        <v>37.255800000000001</v>
      </c>
    </row>
    <row r="14" spans="2:35" ht="18" customHeight="1">
      <c r="D14" s="755"/>
      <c r="E14" s="171" t="s">
        <v>40</v>
      </c>
      <c r="F14" s="169"/>
      <c r="G14" s="26" t="s">
        <v>464</v>
      </c>
      <c r="H14" s="168" t="s">
        <v>182</v>
      </c>
      <c r="I14" s="436">
        <v>23.9</v>
      </c>
      <c r="J14" s="415">
        <v>23.9</v>
      </c>
      <c r="K14" s="415">
        <v>23.9</v>
      </c>
      <c r="L14" s="415">
        <v>23.9</v>
      </c>
      <c r="M14" s="415">
        <v>23.9</v>
      </c>
      <c r="N14" s="415">
        <v>23.9</v>
      </c>
      <c r="O14" s="415">
        <v>23.9</v>
      </c>
      <c r="P14" s="415">
        <v>23.9</v>
      </c>
      <c r="Q14" s="415">
        <v>23.9</v>
      </c>
      <c r="R14" s="415">
        <v>23.9</v>
      </c>
      <c r="S14" s="415">
        <v>23.9</v>
      </c>
      <c r="T14" s="415">
        <v>23.9</v>
      </c>
      <c r="U14" s="415">
        <v>23.9</v>
      </c>
      <c r="V14" s="415">
        <v>23.9</v>
      </c>
      <c r="W14" s="415">
        <v>23.9</v>
      </c>
      <c r="X14" s="415">
        <v>23.9</v>
      </c>
      <c r="Y14" s="415">
        <v>23.9</v>
      </c>
      <c r="Z14" s="415">
        <v>23.9</v>
      </c>
      <c r="AA14" s="415">
        <v>23.9</v>
      </c>
      <c r="AB14" s="415">
        <v>23.9</v>
      </c>
      <c r="AC14" s="415">
        <v>23.9</v>
      </c>
      <c r="AD14" s="415">
        <v>23.9</v>
      </c>
      <c r="AE14" s="415">
        <v>23.9</v>
      </c>
      <c r="AF14" s="415">
        <v>23.9</v>
      </c>
      <c r="AG14" s="415">
        <v>23.9</v>
      </c>
      <c r="AH14" s="415">
        <v>23.9</v>
      </c>
      <c r="AI14" s="415">
        <v>23.9</v>
      </c>
    </row>
    <row r="15" spans="2:35" ht="18">
      <c r="D15" s="755"/>
      <c r="E15" s="171" t="s">
        <v>39</v>
      </c>
      <c r="F15" s="169"/>
      <c r="G15" s="26" t="s">
        <v>451</v>
      </c>
      <c r="H15" s="168" t="s">
        <v>184</v>
      </c>
      <c r="I15" s="436">
        <v>21.507566721248633</v>
      </c>
      <c r="J15" s="415">
        <v>21.546448168221911</v>
      </c>
      <c r="K15" s="415">
        <v>21.62577561983483</v>
      </c>
      <c r="L15" s="415">
        <v>21.619017038952819</v>
      </c>
      <c r="M15" s="415">
        <v>21.556425978161197</v>
      </c>
      <c r="N15" s="415">
        <v>21.570917373187971</v>
      </c>
      <c r="O15" s="415">
        <v>21.569430436092954</v>
      </c>
      <c r="P15" s="415">
        <v>21.447747252755889</v>
      </c>
      <c r="Q15" s="415">
        <v>21.400417730730585</v>
      </c>
      <c r="R15" s="415">
        <v>21.35334364337902</v>
      </c>
      <c r="S15" s="415">
        <v>21.274254274546259</v>
      </c>
      <c r="T15" s="415">
        <v>21.322527705913721</v>
      </c>
      <c r="U15" s="415">
        <v>21.154123584783957</v>
      </c>
      <c r="V15" s="415">
        <v>21.358452971205811</v>
      </c>
      <c r="W15" s="415">
        <v>21.356740998360955</v>
      </c>
      <c r="X15" s="415">
        <v>21.423474484168803</v>
      </c>
      <c r="Y15" s="415">
        <v>21.382785442907025</v>
      </c>
      <c r="Z15" s="415">
        <v>21.279370134687159</v>
      </c>
      <c r="AA15" s="415">
        <v>21.19783098984708</v>
      </c>
      <c r="AB15" s="415">
        <v>21.146098664039215</v>
      </c>
      <c r="AC15" s="415">
        <v>21.320872564528283</v>
      </c>
      <c r="AD15" s="415">
        <v>21.115604608533385</v>
      </c>
      <c r="AE15" s="415">
        <v>20.747000623693562</v>
      </c>
      <c r="AF15" s="415">
        <v>19.121790804729244</v>
      </c>
      <c r="AG15" s="415">
        <v>19.121790804729244</v>
      </c>
      <c r="AH15" s="415">
        <v>19.121790804729244</v>
      </c>
      <c r="AI15" s="415">
        <v>19.121790804729244</v>
      </c>
    </row>
    <row r="16" spans="2:35" ht="18" customHeight="1">
      <c r="D16" s="755"/>
      <c r="E16" s="171" t="s">
        <v>38</v>
      </c>
      <c r="F16" s="169"/>
      <c r="G16" s="26" t="s">
        <v>465</v>
      </c>
      <c r="H16" s="168" t="s">
        <v>184</v>
      </c>
      <c r="I16" s="436">
        <v>3.5132795403972108</v>
      </c>
      <c r="J16" s="415">
        <v>3.5049206648011335</v>
      </c>
      <c r="K16" s="415">
        <v>3.5077478135708891</v>
      </c>
      <c r="L16" s="415">
        <v>3.508462269615622</v>
      </c>
      <c r="M16" s="415">
        <v>3.6506542686729433</v>
      </c>
      <c r="N16" s="415">
        <v>3.5852197554801895</v>
      </c>
      <c r="O16" s="415">
        <v>3.6413285270585694</v>
      </c>
      <c r="P16" s="415">
        <v>3.6254326858640793</v>
      </c>
      <c r="Q16" s="415">
        <v>3.6529191318960157</v>
      </c>
      <c r="R16" s="415">
        <v>3.6566412072340424</v>
      </c>
      <c r="S16" s="415">
        <v>3.6432750730362877</v>
      </c>
      <c r="T16" s="415">
        <v>3.6739256834543355</v>
      </c>
      <c r="U16" s="415">
        <v>3.7081690422747915</v>
      </c>
      <c r="V16" s="415">
        <v>3.6796215097871796</v>
      </c>
      <c r="W16" s="415">
        <v>3.692267546742487</v>
      </c>
      <c r="X16" s="415">
        <v>3.41</v>
      </c>
      <c r="Y16" s="415">
        <v>3.41</v>
      </c>
      <c r="Z16" s="415">
        <v>3.41</v>
      </c>
      <c r="AA16" s="415">
        <v>3.41</v>
      </c>
      <c r="AB16" s="415">
        <v>3.41</v>
      </c>
      <c r="AC16" s="415">
        <v>3.41</v>
      </c>
      <c r="AD16" s="415">
        <v>3.41</v>
      </c>
      <c r="AE16" s="415">
        <v>3.41</v>
      </c>
      <c r="AF16" s="415">
        <v>3.2841106706134742</v>
      </c>
      <c r="AG16" s="415">
        <v>3.2841106706134742</v>
      </c>
      <c r="AH16" s="415">
        <v>3.2841106706134742</v>
      </c>
      <c r="AI16" s="415">
        <v>3.2841106706134742</v>
      </c>
    </row>
    <row r="17" spans="4:35" ht="18" customHeight="1">
      <c r="D17" s="756"/>
      <c r="E17" s="171" t="s">
        <v>37</v>
      </c>
      <c r="F17" s="169"/>
      <c r="G17" s="26" t="s">
        <v>466</v>
      </c>
      <c r="H17" s="168" t="s">
        <v>184</v>
      </c>
      <c r="I17" s="436">
        <v>8.3720999999999997</v>
      </c>
      <c r="J17" s="415">
        <v>8.3720999999999997</v>
      </c>
      <c r="K17" s="415">
        <v>8.3720999999999997</v>
      </c>
      <c r="L17" s="415">
        <v>8.3720999999999997</v>
      </c>
      <c r="M17" s="415">
        <v>8.3720999999999997</v>
      </c>
      <c r="N17" s="415">
        <v>8.3720999999999997</v>
      </c>
      <c r="O17" s="415">
        <v>8.3720999999999997</v>
      </c>
      <c r="P17" s="415">
        <v>8.3720999999999997</v>
      </c>
      <c r="Q17" s="415">
        <v>8.3720999999999997</v>
      </c>
      <c r="R17" s="415">
        <v>8.3720999999999997</v>
      </c>
      <c r="S17" s="415">
        <v>8.41</v>
      </c>
      <c r="T17" s="415">
        <v>8.41</v>
      </c>
      <c r="U17" s="415">
        <v>8.41</v>
      </c>
      <c r="V17" s="415">
        <v>8.41</v>
      </c>
      <c r="W17" s="415">
        <v>8.41</v>
      </c>
      <c r="X17" s="415">
        <v>8.41</v>
      </c>
      <c r="Y17" s="415">
        <v>8.41</v>
      </c>
      <c r="Z17" s="415">
        <v>8.41</v>
      </c>
      <c r="AA17" s="415">
        <v>8.41</v>
      </c>
      <c r="AB17" s="415">
        <v>8.41</v>
      </c>
      <c r="AC17" s="415">
        <v>8.41</v>
      </c>
      <c r="AD17" s="415">
        <v>8.41</v>
      </c>
      <c r="AE17" s="415">
        <v>8.41</v>
      </c>
      <c r="AF17" s="415">
        <v>7.6402491156373191</v>
      </c>
      <c r="AG17" s="415">
        <v>7.6402491156373191</v>
      </c>
      <c r="AH17" s="415">
        <v>7.6402491156373191</v>
      </c>
      <c r="AI17" s="415">
        <v>7.6402491156373191</v>
      </c>
    </row>
    <row r="18" spans="4:35" ht="18" customHeight="1">
      <c r="D18" s="757" t="s">
        <v>36</v>
      </c>
      <c r="E18" s="171" t="s">
        <v>35</v>
      </c>
      <c r="F18" s="169"/>
      <c r="G18" s="26" t="s">
        <v>452</v>
      </c>
      <c r="H18" s="168" t="s">
        <v>193</v>
      </c>
      <c r="I18" s="436">
        <v>38.33750806886988</v>
      </c>
      <c r="J18" s="415">
        <v>38.262847920124798</v>
      </c>
      <c r="K18" s="415">
        <v>38.263558597113153</v>
      </c>
      <c r="L18" s="415">
        <v>38.291337830656772</v>
      </c>
      <c r="M18" s="415">
        <v>38.280687071223063</v>
      </c>
      <c r="N18" s="415">
        <v>38.272992230296367</v>
      </c>
      <c r="O18" s="415">
        <v>38.273974243568844</v>
      </c>
      <c r="P18" s="415">
        <v>38.272657838241578</v>
      </c>
      <c r="Q18" s="415">
        <v>38.248632576479253</v>
      </c>
      <c r="R18" s="415">
        <v>38.254392857693311</v>
      </c>
      <c r="S18" s="415">
        <v>38.221242012239919</v>
      </c>
      <c r="T18" s="415">
        <v>38.156194482765329</v>
      </c>
      <c r="U18" s="415">
        <v>38.183030233793779</v>
      </c>
      <c r="V18" s="415">
        <v>38.161440508683938</v>
      </c>
      <c r="W18" s="415">
        <v>38.112933889537295</v>
      </c>
      <c r="X18" s="415">
        <v>38.111408988037475</v>
      </c>
      <c r="Y18" s="415">
        <v>38.10591756383571</v>
      </c>
      <c r="Z18" s="415">
        <v>38.12966172357936</v>
      </c>
      <c r="AA18" s="415">
        <v>38.153232743969603</v>
      </c>
      <c r="AB18" s="415">
        <v>38.135993665652499</v>
      </c>
      <c r="AC18" s="415">
        <v>38.155626870858185</v>
      </c>
      <c r="AD18" s="415">
        <v>38.150273553662679</v>
      </c>
      <c r="AE18" s="415">
        <v>38.118300073063097</v>
      </c>
      <c r="AF18" s="415">
        <v>38.210005480988428</v>
      </c>
      <c r="AG18" s="415">
        <v>38.239396666646293</v>
      </c>
      <c r="AH18" s="415">
        <v>38.226485509147757</v>
      </c>
      <c r="AI18" s="415">
        <v>38.236068864609514</v>
      </c>
    </row>
    <row r="19" spans="4:35" ht="18" customHeight="1">
      <c r="D19" s="758"/>
      <c r="E19" s="175" t="s">
        <v>34</v>
      </c>
      <c r="F19" s="169"/>
      <c r="G19" s="26" t="s">
        <v>453</v>
      </c>
      <c r="H19" s="168" t="s">
        <v>185</v>
      </c>
      <c r="I19" s="436">
        <v>38.33750806886988</v>
      </c>
      <c r="J19" s="415">
        <v>38.262847920124798</v>
      </c>
      <c r="K19" s="415">
        <v>38.263558597113153</v>
      </c>
      <c r="L19" s="415">
        <v>38.291337830656772</v>
      </c>
      <c r="M19" s="415">
        <v>38.280687071223063</v>
      </c>
      <c r="N19" s="415">
        <v>38.272992230296367</v>
      </c>
      <c r="O19" s="415">
        <v>38.273974243568844</v>
      </c>
      <c r="P19" s="415">
        <v>38.272657838241578</v>
      </c>
      <c r="Q19" s="415">
        <v>38.248632576479253</v>
      </c>
      <c r="R19" s="415">
        <v>38.254392857693311</v>
      </c>
      <c r="S19" s="415">
        <v>38.221242012239919</v>
      </c>
      <c r="T19" s="415">
        <v>38.156194482765329</v>
      </c>
      <c r="U19" s="415">
        <v>38.183030233793779</v>
      </c>
      <c r="V19" s="415">
        <v>38.161440508683938</v>
      </c>
      <c r="W19" s="415">
        <v>38.112933889537295</v>
      </c>
      <c r="X19" s="415">
        <v>38.111408988037475</v>
      </c>
      <c r="Y19" s="415">
        <v>38.10591756383571</v>
      </c>
      <c r="Z19" s="415">
        <v>38.12966172357936</v>
      </c>
      <c r="AA19" s="415">
        <v>38.153232743969603</v>
      </c>
      <c r="AB19" s="415">
        <v>38.135993665652499</v>
      </c>
      <c r="AC19" s="415">
        <v>38.155626870858185</v>
      </c>
      <c r="AD19" s="415">
        <v>38.150273553662679</v>
      </c>
      <c r="AE19" s="415">
        <v>38.118300073063097</v>
      </c>
      <c r="AF19" s="415">
        <v>38.210005480988428</v>
      </c>
      <c r="AG19" s="415">
        <v>38.239396666646293</v>
      </c>
      <c r="AH19" s="415">
        <v>38.226485509147757</v>
      </c>
      <c r="AI19" s="415">
        <v>38.236068864609514</v>
      </c>
    </row>
    <row r="20" spans="4:35" ht="18" customHeight="1">
      <c r="D20" s="758"/>
      <c r="E20" s="175" t="s">
        <v>53</v>
      </c>
      <c r="F20" s="169"/>
      <c r="G20" s="26" t="s">
        <v>454</v>
      </c>
      <c r="H20" s="168" t="s">
        <v>185</v>
      </c>
      <c r="I20" s="436">
        <v>38.33750806886988</v>
      </c>
      <c r="J20" s="415">
        <v>38.262847920124798</v>
      </c>
      <c r="K20" s="415">
        <v>38.263558597113153</v>
      </c>
      <c r="L20" s="415">
        <v>38.291337830656772</v>
      </c>
      <c r="M20" s="415">
        <v>38.280687071223063</v>
      </c>
      <c r="N20" s="415">
        <v>38.272992230296367</v>
      </c>
      <c r="O20" s="415">
        <v>38.273974243568844</v>
      </c>
      <c r="P20" s="415">
        <v>38.272657838241578</v>
      </c>
      <c r="Q20" s="415">
        <v>38.248632576479253</v>
      </c>
      <c r="R20" s="415">
        <v>38.254392857693311</v>
      </c>
      <c r="S20" s="415">
        <v>38.221242012239919</v>
      </c>
      <c r="T20" s="415">
        <v>38.156194482765329</v>
      </c>
      <c r="U20" s="415">
        <v>38.183030233793779</v>
      </c>
      <c r="V20" s="415">
        <v>38.161440508683938</v>
      </c>
      <c r="W20" s="415">
        <v>38.112933889537295</v>
      </c>
      <c r="X20" s="415">
        <v>38.111408988037475</v>
      </c>
      <c r="Y20" s="415">
        <v>38.10591756383571</v>
      </c>
      <c r="Z20" s="415">
        <v>38.12966172357936</v>
      </c>
      <c r="AA20" s="415">
        <v>38.153232743969603</v>
      </c>
      <c r="AB20" s="415">
        <v>38.135993665652499</v>
      </c>
      <c r="AC20" s="415">
        <v>38.155626870858185</v>
      </c>
      <c r="AD20" s="415">
        <v>38.150273553662679</v>
      </c>
      <c r="AE20" s="415">
        <v>38.118300073063097</v>
      </c>
      <c r="AF20" s="415">
        <v>41.292605634091395</v>
      </c>
      <c r="AG20" s="415">
        <v>40.860861117080326</v>
      </c>
      <c r="AH20" s="415">
        <v>40.626856946260695</v>
      </c>
      <c r="AI20" s="415">
        <v>40.759143906512335</v>
      </c>
    </row>
    <row r="21" spans="4:35" ht="18" customHeight="1">
      <c r="D21" s="758"/>
      <c r="E21" s="171" t="s">
        <v>33</v>
      </c>
      <c r="F21" s="169"/>
      <c r="G21" s="26" t="s">
        <v>455</v>
      </c>
      <c r="H21" s="168" t="s">
        <v>193</v>
      </c>
      <c r="I21" s="436">
        <v>39.054648957806315</v>
      </c>
      <c r="J21" s="415">
        <v>39.114606885661388</v>
      </c>
      <c r="K21" s="415">
        <v>39.124772504020747</v>
      </c>
      <c r="L21" s="415">
        <v>39.173560822543088</v>
      </c>
      <c r="M21" s="415">
        <v>39.095464891342033</v>
      </c>
      <c r="N21" s="415">
        <v>39.152931965355833</v>
      </c>
      <c r="O21" s="415">
        <v>39.296382638345754</v>
      </c>
      <c r="P21" s="415">
        <v>39.393375463638833</v>
      </c>
      <c r="Q21" s="415">
        <v>39.451276405636534</v>
      </c>
      <c r="R21" s="415">
        <v>39.458120151087428</v>
      </c>
      <c r="S21" s="415">
        <v>39.587671713641768</v>
      </c>
      <c r="T21" s="415">
        <v>39.70943190150809</v>
      </c>
      <c r="U21" s="415">
        <v>39.551798684642435</v>
      </c>
      <c r="V21" s="415">
        <v>39.53877126717201</v>
      </c>
      <c r="W21" s="415">
        <v>39.58524455163959</v>
      </c>
      <c r="X21" s="415">
        <v>38.504956743551674</v>
      </c>
      <c r="Y21" s="415">
        <v>39.262750145186715</v>
      </c>
      <c r="Z21" s="415">
        <v>39.526100080675697</v>
      </c>
      <c r="AA21" s="415">
        <v>39.544249356774522</v>
      </c>
      <c r="AB21" s="415">
        <v>39.672497213384858</v>
      </c>
      <c r="AC21" s="415">
        <v>39.678269714741404</v>
      </c>
      <c r="AD21" s="415">
        <v>39.382887700604243</v>
      </c>
      <c r="AE21" s="415">
        <v>39.29597322308264</v>
      </c>
      <c r="AF21" s="415">
        <v>39.295999999999999</v>
      </c>
      <c r="AG21" s="415">
        <v>39.42</v>
      </c>
      <c r="AH21" s="415">
        <v>39.75</v>
      </c>
      <c r="AI21" s="415">
        <v>39.974246984601685</v>
      </c>
    </row>
    <row r="22" spans="4:35" ht="18" customHeight="1">
      <c r="D22" s="758"/>
      <c r="E22" s="171" t="s">
        <v>32</v>
      </c>
      <c r="F22" s="169"/>
      <c r="G22" s="26" t="s">
        <v>467</v>
      </c>
      <c r="H22" s="168" t="s">
        <v>183</v>
      </c>
      <c r="I22" s="436">
        <v>30.055839000000002</v>
      </c>
      <c r="J22" s="415">
        <v>30.055839000000002</v>
      </c>
      <c r="K22" s="415">
        <v>30.055839000000002</v>
      </c>
      <c r="L22" s="415">
        <v>30.055839000000002</v>
      </c>
      <c r="M22" s="415">
        <v>30.055839000000002</v>
      </c>
      <c r="N22" s="415">
        <v>30.307002000000001</v>
      </c>
      <c r="O22" s="415">
        <v>30.0139785</v>
      </c>
      <c r="P22" s="415">
        <v>29.846506535433068</v>
      </c>
      <c r="Q22" s="415">
        <v>29.988308842229589</v>
      </c>
      <c r="R22" s="415">
        <v>29.992084283676103</v>
      </c>
      <c r="S22" s="415">
        <v>29.860935591154217</v>
      </c>
      <c r="T22" s="415">
        <v>29.991323026405798</v>
      </c>
      <c r="U22" s="415">
        <v>30.000000000000004</v>
      </c>
      <c r="V22" s="415">
        <v>29.914499316619999</v>
      </c>
      <c r="W22" s="415">
        <v>29.857416404201945</v>
      </c>
      <c r="X22" s="415">
        <v>22.44</v>
      </c>
      <c r="Y22" s="415">
        <v>22.44</v>
      </c>
      <c r="Z22" s="415">
        <v>22.44</v>
      </c>
      <c r="AA22" s="415">
        <v>22.44</v>
      </c>
      <c r="AB22" s="415">
        <v>22.44</v>
      </c>
      <c r="AC22" s="415">
        <v>22.44</v>
      </c>
      <c r="AD22" s="415">
        <v>22.44</v>
      </c>
      <c r="AE22" s="415">
        <v>22.44</v>
      </c>
      <c r="AF22" s="415">
        <v>22.44</v>
      </c>
      <c r="AG22" s="415">
        <v>22.44</v>
      </c>
      <c r="AH22" s="415">
        <v>22.44</v>
      </c>
      <c r="AI22" s="415">
        <v>22.44</v>
      </c>
    </row>
    <row r="23" spans="4:35" ht="18" customHeight="1">
      <c r="D23" s="758"/>
      <c r="E23" s="171" t="s">
        <v>54</v>
      </c>
      <c r="F23" s="169"/>
      <c r="G23" s="26" t="s">
        <v>456</v>
      </c>
      <c r="H23" s="168" t="s">
        <v>193</v>
      </c>
      <c r="I23" s="436">
        <v>35.735986846153843</v>
      </c>
      <c r="J23" s="415">
        <v>35.344215499999997</v>
      </c>
      <c r="K23" s="415">
        <v>35.581424999999996</v>
      </c>
      <c r="L23" s="415">
        <v>35.520244269230766</v>
      </c>
      <c r="M23" s="415">
        <v>35.452038000000002</v>
      </c>
      <c r="N23" s="415">
        <v>35.509120499999995</v>
      </c>
      <c r="O23" s="415">
        <v>35.432587666666663</v>
      </c>
      <c r="P23" s="415">
        <v>35.325610833333329</v>
      </c>
      <c r="Q23" s="415">
        <v>35.392499999999998</v>
      </c>
      <c r="R23" s="415">
        <v>35.369999999999997</v>
      </c>
      <c r="S23" s="415">
        <v>35.413749999999993</v>
      </c>
      <c r="T23" s="415">
        <v>35.54</v>
      </c>
      <c r="U23" s="415">
        <v>35.5</v>
      </c>
      <c r="V23" s="415">
        <v>35.341800952419369</v>
      </c>
      <c r="W23" s="415">
        <v>34.328584987412661</v>
      </c>
      <c r="X23" s="415">
        <v>35.030163746183291</v>
      </c>
      <c r="Y23" s="415">
        <v>35.007297038996178</v>
      </c>
      <c r="Z23" s="415">
        <v>35.455395833915212</v>
      </c>
      <c r="AA23" s="415">
        <v>32.898840970350406</v>
      </c>
      <c r="AB23" s="415">
        <v>34.82694351943389</v>
      </c>
      <c r="AC23" s="415">
        <v>34.770144404332129</v>
      </c>
      <c r="AD23" s="415">
        <v>36.934755472239061</v>
      </c>
      <c r="AE23" s="415">
        <v>34.79712962962963</v>
      </c>
      <c r="AF23" s="415">
        <v>34.811953496059182</v>
      </c>
      <c r="AG23" s="415">
        <v>34.700531804940198</v>
      </c>
      <c r="AH23" s="415">
        <v>34.649979881648044</v>
      </c>
      <c r="AI23" s="415">
        <v>34.771877460879026</v>
      </c>
    </row>
    <row r="24" spans="4:35" ht="18" customHeight="1">
      <c r="D24" s="758"/>
      <c r="E24" s="172" t="s">
        <v>31</v>
      </c>
      <c r="F24" s="169"/>
      <c r="G24" s="26" t="s">
        <v>468</v>
      </c>
      <c r="H24" s="168" t="s">
        <v>193</v>
      </c>
      <c r="I24" s="436">
        <v>35.735986846153843</v>
      </c>
      <c r="J24" s="415">
        <v>35.344215499999997</v>
      </c>
      <c r="K24" s="415">
        <v>35.581424999999996</v>
      </c>
      <c r="L24" s="415">
        <v>35.520244269230766</v>
      </c>
      <c r="M24" s="415">
        <v>35.452038000000002</v>
      </c>
      <c r="N24" s="415">
        <v>35.509120499999995</v>
      </c>
      <c r="O24" s="415">
        <v>35.432587666666663</v>
      </c>
      <c r="P24" s="415">
        <v>35.325610833333329</v>
      </c>
      <c r="Q24" s="415">
        <v>35.392499999999998</v>
      </c>
      <c r="R24" s="415">
        <v>35.369999999999997</v>
      </c>
      <c r="S24" s="415">
        <v>35.413749999999993</v>
      </c>
      <c r="T24" s="415">
        <v>35.54</v>
      </c>
      <c r="U24" s="415">
        <v>35.5</v>
      </c>
      <c r="V24" s="415">
        <v>35.341800952419369</v>
      </c>
      <c r="W24" s="415">
        <v>34.328584987412661</v>
      </c>
      <c r="X24" s="415">
        <v>35.030163746183291</v>
      </c>
      <c r="Y24" s="415">
        <v>35.007297038996178</v>
      </c>
      <c r="Z24" s="415">
        <v>35.455395833915212</v>
      </c>
      <c r="AA24" s="415">
        <v>32.898840970350406</v>
      </c>
      <c r="AB24" s="415">
        <v>34.82694351943389</v>
      </c>
      <c r="AC24" s="415">
        <v>34.770144404332129</v>
      </c>
      <c r="AD24" s="415">
        <v>36.934755472239061</v>
      </c>
      <c r="AE24" s="415">
        <v>34.79712962962963</v>
      </c>
      <c r="AF24" s="415">
        <v>34.820334842244975</v>
      </c>
      <c r="AG24" s="415">
        <v>34.706850951347683</v>
      </c>
      <c r="AH24" s="415">
        <v>34.659154453373851</v>
      </c>
      <c r="AI24" s="415">
        <v>34.773293586828856</v>
      </c>
    </row>
    <row r="25" spans="4:35" ht="18" customHeight="1">
      <c r="D25" s="758"/>
      <c r="E25" s="172" t="s">
        <v>30</v>
      </c>
      <c r="F25" s="169"/>
      <c r="G25" s="26" t="s">
        <v>469</v>
      </c>
      <c r="H25" s="168" t="s">
        <v>193</v>
      </c>
      <c r="I25" s="436">
        <v>35.735986846153843</v>
      </c>
      <c r="J25" s="415">
        <v>35.344215499999997</v>
      </c>
      <c r="K25" s="415">
        <v>35.581424999999996</v>
      </c>
      <c r="L25" s="415">
        <v>35.520244269230766</v>
      </c>
      <c r="M25" s="415">
        <v>35.452038000000002</v>
      </c>
      <c r="N25" s="415">
        <v>35.509120499999995</v>
      </c>
      <c r="O25" s="415">
        <v>35.432587666666663</v>
      </c>
      <c r="P25" s="415">
        <v>35.325610833333329</v>
      </c>
      <c r="Q25" s="415">
        <v>35.392499999999998</v>
      </c>
      <c r="R25" s="415">
        <v>35.369999999999997</v>
      </c>
      <c r="S25" s="415">
        <v>35.413749999999993</v>
      </c>
      <c r="T25" s="415">
        <v>35.54</v>
      </c>
      <c r="U25" s="415">
        <v>35.5</v>
      </c>
      <c r="V25" s="415">
        <v>35.341800952419369</v>
      </c>
      <c r="W25" s="415">
        <v>34.328584987412661</v>
      </c>
      <c r="X25" s="415">
        <v>35.030163746183291</v>
      </c>
      <c r="Y25" s="415">
        <v>35.007297038996178</v>
      </c>
      <c r="Z25" s="415">
        <v>35.455395833915212</v>
      </c>
      <c r="AA25" s="415">
        <v>32.898840970350406</v>
      </c>
      <c r="AB25" s="415">
        <v>34.82694351943389</v>
      </c>
      <c r="AC25" s="415">
        <v>34.770144404332129</v>
      </c>
      <c r="AD25" s="415">
        <v>36.934755472239061</v>
      </c>
      <c r="AE25" s="415">
        <v>34.79712962962963</v>
      </c>
      <c r="AF25" s="415">
        <v>34.232258363538925</v>
      </c>
      <c r="AG25" s="415">
        <v>34.232258363538925</v>
      </c>
      <c r="AH25" s="415">
        <v>34.232258363538925</v>
      </c>
      <c r="AI25" s="415">
        <v>34.232258363538925</v>
      </c>
    </row>
    <row r="26" spans="4:35" ht="18" customHeight="1">
      <c r="D26" s="759"/>
      <c r="E26" s="172" t="s">
        <v>29</v>
      </c>
      <c r="F26" s="169"/>
      <c r="G26" s="26" t="s">
        <v>470</v>
      </c>
      <c r="H26" s="168" t="s">
        <v>185</v>
      </c>
      <c r="I26" s="436">
        <v>35.735986846153843</v>
      </c>
      <c r="J26" s="415">
        <v>35.344215499999997</v>
      </c>
      <c r="K26" s="415">
        <v>35.581424999999996</v>
      </c>
      <c r="L26" s="415">
        <v>35.520244269230766</v>
      </c>
      <c r="M26" s="415">
        <v>35.452038000000002</v>
      </c>
      <c r="N26" s="415">
        <v>35.509120499999995</v>
      </c>
      <c r="O26" s="415">
        <v>35.432587666666663</v>
      </c>
      <c r="P26" s="415">
        <v>35.325610833333329</v>
      </c>
      <c r="Q26" s="415">
        <v>35.392499999999998</v>
      </c>
      <c r="R26" s="415">
        <v>35.369999999999997</v>
      </c>
      <c r="S26" s="415">
        <v>35.413749999999993</v>
      </c>
      <c r="T26" s="415">
        <v>35.54</v>
      </c>
      <c r="U26" s="415">
        <v>35.5</v>
      </c>
      <c r="V26" s="415">
        <v>35.341800952419369</v>
      </c>
      <c r="W26" s="415">
        <v>34.328584987412661</v>
      </c>
      <c r="X26" s="415">
        <v>35.030163746183291</v>
      </c>
      <c r="Y26" s="415">
        <v>35.007297038996178</v>
      </c>
      <c r="Z26" s="415">
        <v>35.455395833915212</v>
      </c>
      <c r="AA26" s="415">
        <v>32.898840970350406</v>
      </c>
      <c r="AB26" s="415">
        <v>34.82694351943389</v>
      </c>
      <c r="AC26" s="415">
        <v>34.770144404332129</v>
      </c>
      <c r="AD26" s="415">
        <v>36.934755472239061</v>
      </c>
      <c r="AE26" s="415">
        <v>34.79712962962963</v>
      </c>
      <c r="AF26" s="415">
        <v>34.556297668770959</v>
      </c>
      <c r="AG26" s="415">
        <v>34.513488989475263</v>
      </c>
      <c r="AH26" s="415">
        <v>34.441331529150176</v>
      </c>
      <c r="AI26" s="415">
        <v>34.680232801824594</v>
      </c>
    </row>
    <row r="27" spans="4:35" s="639" customFormat="1" ht="18" hidden="1" customHeight="1">
      <c r="D27" s="755" t="s">
        <v>28</v>
      </c>
      <c r="E27" s="764" t="s">
        <v>27</v>
      </c>
      <c r="F27" s="173" t="s">
        <v>26</v>
      </c>
      <c r="G27" s="511" t="s">
        <v>457</v>
      </c>
      <c r="H27" s="168" t="s">
        <v>185</v>
      </c>
      <c r="I27" s="638">
        <v>33.634309642043327</v>
      </c>
      <c r="J27" s="638">
        <v>33.616681990333355</v>
      </c>
      <c r="K27" s="638">
        <v>33.616436807838149</v>
      </c>
      <c r="L27" s="638">
        <v>33.62154200913659</v>
      </c>
      <c r="M27" s="638">
        <v>33.621637255630183</v>
      </c>
      <c r="N27" s="638">
        <v>33.627095932081097</v>
      </c>
      <c r="O27" s="638">
        <v>33.617420709578262</v>
      </c>
      <c r="P27" s="638">
        <v>33.611251587105471</v>
      </c>
      <c r="Q27" s="638">
        <v>33.580155184843854</v>
      </c>
      <c r="R27" s="638">
        <v>33.573410940022853</v>
      </c>
      <c r="S27" s="638">
        <v>33.572052159584118</v>
      </c>
      <c r="T27" s="638">
        <v>33.563577660134989</v>
      </c>
      <c r="U27" s="638">
        <v>33.579037759205036</v>
      </c>
      <c r="V27" s="638">
        <v>33.554818437970297</v>
      </c>
      <c r="W27" s="638">
        <v>33.547353768652954</v>
      </c>
      <c r="X27" s="638">
        <v>33.546526293874884</v>
      </c>
      <c r="Y27" s="638">
        <v>33.547311815446051</v>
      </c>
      <c r="Z27" s="638">
        <v>33.537593104915914</v>
      </c>
      <c r="AA27" s="638">
        <v>33.526311878844517</v>
      </c>
      <c r="AB27" s="638">
        <v>33.527222131645956</v>
      </c>
      <c r="AC27" s="638">
        <v>33.525548342770897</v>
      </c>
      <c r="AD27" s="638">
        <v>33.525992201032928</v>
      </c>
      <c r="AE27" s="638">
        <v>33.5320301412224</v>
      </c>
      <c r="AF27" s="638">
        <v>33.309703937007825</v>
      </c>
      <c r="AG27" s="638">
        <v>33.309703937007825</v>
      </c>
      <c r="AH27" s="638">
        <v>33.309703937007825</v>
      </c>
      <c r="AI27" s="638">
        <v>33.309703937007825</v>
      </c>
    </row>
    <row r="28" spans="4:35" ht="18" customHeight="1">
      <c r="D28" s="755"/>
      <c r="E28" s="765"/>
      <c r="F28" s="173" t="s">
        <v>25</v>
      </c>
      <c r="G28" s="26" t="s">
        <v>458</v>
      </c>
      <c r="H28" s="168" t="s">
        <v>185</v>
      </c>
      <c r="I28" s="415">
        <v>35.084999999999994</v>
      </c>
      <c r="J28" s="415">
        <v>35.084999999999994</v>
      </c>
      <c r="K28" s="415">
        <v>35.084999999999994</v>
      </c>
      <c r="L28" s="415">
        <v>35.084999999999994</v>
      </c>
      <c r="M28" s="415">
        <v>35.084999999999994</v>
      </c>
      <c r="N28" s="415">
        <v>35.084999999999994</v>
      </c>
      <c r="O28" s="415">
        <v>35.084999999999994</v>
      </c>
      <c r="P28" s="415">
        <v>35.084999999999994</v>
      </c>
      <c r="Q28" s="415">
        <v>35.084999999999994</v>
      </c>
      <c r="R28" s="415">
        <v>35.084999999999994</v>
      </c>
      <c r="S28" s="415">
        <v>35.084999999999994</v>
      </c>
      <c r="T28" s="415">
        <v>35.084999999999994</v>
      </c>
      <c r="U28" s="415">
        <v>35.084999999999994</v>
      </c>
      <c r="V28" s="415">
        <v>35.084999999999994</v>
      </c>
      <c r="W28" s="415">
        <v>35.084999999999994</v>
      </c>
      <c r="X28" s="415">
        <v>35.084999999999994</v>
      </c>
      <c r="Y28" s="415">
        <v>35.084999999999994</v>
      </c>
      <c r="Z28" s="415">
        <v>35.084999999999994</v>
      </c>
      <c r="AA28" s="415">
        <v>35.084999999999994</v>
      </c>
      <c r="AB28" s="415">
        <v>35.084999999999994</v>
      </c>
      <c r="AC28" s="415">
        <v>35.084999999999994</v>
      </c>
      <c r="AD28" s="415">
        <v>35.084999999999994</v>
      </c>
      <c r="AE28" s="415">
        <v>35.084999999999994</v>
      </c>
      <c r="AF28" s="415">
        <v>33.747182734413194</v>
      </c>
      <c r="AG28" s="415">
        <v>33.747182734413194</v>
      </c>
      <c r="AH28" s="415">
        <v>33.747182734413194</v>
      </c>
      <c r="AI28" s="415">
        <v>33.747182734413194</v>
      </c>
    </row>
    <row r="29" spans="4:35" ht="18" customHeight="1">
      <c r="D29" s="755"/>
      <c r="E29" s="760" t="s">
        <v>24</v>
      </c>
      <c r="F29" s="519" t="s">
        <v>512</v>
      </c>
      <c r="G29" s="743" t="s">
        <v>471</v>
      </c>
      <c r="H29" s="168" t="s">
        <v>185</v>
      </c>
      <c r="I29" s="415">
        <v>34.567045100411484</v>
      </c>
      <c r="J29" s="415">
        <v>34.579886792092545</v>
      </c>
      <c r="K29" s="415">
        <v>34.597950406440432</v>
      </c>
      <c r="L29" s="415">
        <v>34.605036342646009</v>
      </c>
      <c r="M29" s="415">
        <v>34.607099764873567</v>
      </c>
      <c r="N29" s="415">
        <v>34.605244479590418</v>
      </c>
      <c r="O29" s="415">
        <v>34.60743918066288</v>
      </c>
      <c r="P29" s="415">
        <v>34.607383106218784</v>
      </c>
      <c r="Q29" s="415">
        <v>34.608083951460031</v>
      </c>
      <c r="R29" s="415">
        <v>34.60773592711692</v>
      </c>
      <c r="S29" s="415">
        <v>34.602116726174735</v>
      </c>
      <c r="T29" s="415">
        <v>34.601448598032043</v>
      </c>
      <c r="U29" s="415">
        <v>34.598498326752271</v>
      </c>
      <c r="V29" s="415">
        <v>34.596942553229873</v>
      </c>
      <c r="W29" s="415">
        <v>34.593655277465331</v>
      </c>
      <c r="X29" s="415">
        <v>34.588300513684189</v>
      </c>
      <c r="Y29" s="415">
        <v>34.582146271442042</v>
      </c>
      <c r="Z29" s="415">
        <v>34.576321953994459</v>
      </c>
      <c r="AA29" s="415">
        <v>34.57019694610068</v>
      </c>
      <c r="AB29" s="415">
        <v>34.57266228107536</v>
      </c>
      <c r="AC29" s="415">
        <v>34.571365357323508</v>
      </c>
      <c r="AD29" s="415">
        <v>34.569500488673143</v>
      </c>
      <c r="AE29" s="415">
        <v>34.562191216821226</v>
      </c>
      <c r="AF29" s="415">
        <v>33.3666079192786</v>
      </c>
      <c r="AG29" s="415">
        <v>33.365595934979048</v>
      </c>
      <c r="AH29" s="415">
        <v>33.367162936913118</v>
      </c>
      <c r="AI29" s="415">
        <v>33.360009496451113</v>
      </c>
    </row>
    <row r="30" spans="4:35" ht="18" customHeight="1">
      <c r="D30" s="755"/>
      <c r="E30" s="761"/>
      <c r="F30" s="519" t="s">
        <v>515</v>
      </c>
      <c r="G30" s="744"/>
      <c r="H30" s="168" t="s">
        <v>185</v>
      </c>
      <c r="I30" s="415">
        <v>34.567045100411484</v>
      </c>
      <c r="J30" s="415">
        <v>34.579886792092545</v>
      </c>
      <c r="K30" s="415">
        <v>34.597950406440432</v>
      </c>
      <c r="L30" s="415">
        <v>34.605036342646009</v>
      </c>
      <c r="M30" s="415">
        <v>34.607099764873567</v>
      </c>
      <c r="N30" s="415">
        <v>34.605244479590418</v>
      </c>
      <c r="O30" s="415">
        <v>34.60743918066288</v>
      </c>
      <c r="P30" s="415">
        <v>34.607383106218784</v>
      </c>
      <c r="Q30" s="415">
        <v>34.608083951460031</v>
      </c>
      <c r="R30" s="415">
        <v>34.60773592711692</v>
      </c>
      <c r="S30" s="415">
        <v>34.602116726174735</v>
      </c>
      <c r="T30" s="415">
        <v>34.601448598032043</v>
      </c>
      <c r="U30" s="415">
        <v>34.598498326752271</v>
      </c>
      <c r="V30" s="415">
        <v>34.596942553229873</v>
      </c>
      <c r="W30" s="415">
        <v>34.593655277465331</v>
      </c>
      <c r="X30" s="415">
        <v>34.588300513684189</v>
      </c>
      <c r="Y30" s="415">
        <v>34.582146271442042</v>
      </c>
      <c r="Z30" s="415">
        <v>34.576321953994459</v>
      </c>
      <c r="AA30" s="415">
        <v>34.57019694610068</v>
      </c>
      <c r="AB30" s="415">
        <v>34.569155185034134</v>
      </c>
      <c r="AC30" s="415">
        <v>34.478575878102468</v>
      </c>
      <c r="AD30" s="415">
        <v>34.472803852214177</v>
      </c>
      <c r="AE30" s="415">
        <v>34.461191009396543</v>
      </c>
      <c r="AF30" s="415">
        <v>33.273195986913549</v>
      </c>
      <c r="AG30" s="415">
        <v>33.250701217156717</v>
      </c>
      <c r="AH30" s="415">
        <v>33.228348442912207</v>
      </c>
      <c r="AI30" s="415">
        <v>33.199488802083621</v>
      </c>
    </row>
    <row r="31" spans="4:35" ht="18" customHeight="1">
      <c r="D31" s="755"/>
      <c r="E31" s="762"/>
      <c r="F31" s="173" t="s">
        <v>23</v>
      </c>
      <c r="G31" s="26" t="s">
        <v>472</v>
      </c>
      <c r="H31" s="168" t="s">
        <v>185</v>
      </c>
      <c r="I31" s="415">
        <v>36.418635000000002</v>
      </c>
      <c r="J31" s="415">
        <v>36.418635000000002</v>
      </c>
      <c r="K31" s="415">
        <v>36.418634999999995</v>
      </c>
      <c r="L31" s="415">
        <v>36.418634999999995</v>
      </c>
      <c r="M31" s="415">
        <v>36.418635000000002</v>
      </c>
      <c r="N31" s="415">
        <v>36.418635000000002</v>
      </c>
      <c r="O31" s="415">
        <v>36.418634999999995</v>
      </c>
      <c r="P31" s="415">
        <v>36.418635000000002</v>
      </c>
      <c r="Q31" s="415">
        <v>36.418635000000002</v>
      </c>
      <c r="R31" s="415">
        <v>36.418634999999995</v>
      </c>
      <c r="S31" s="415">
        <v>36.700000000000003</v>
      </c>
      <c r="T31" s="415">
        <v>36.700000000000003</v>
      </c>
      <c r="U31" s="415">
        <v>36.70000000000001</v>
      </c>
      <c r="V31" s="415">
        <v>36.699999999999996</v>
      </c>
      <c r="W31" s="415">
        <v>36.699999999999996</v>
      </c>
      <c r="X31" s="415">
        <v>36.700000000000003</v>
      </c>
      <c r="Y31" s="415">
        <v>36.700000000000003</v>
      </c>
      <c r="Z31" s="415">
        <v>36.700000000000003</v>
      </c>
      <c r="AA31" s="415">
        <v>36.699999999999996</v>
      </c>
      <c r="AB31" s="415">
        <v>36.700000000000003</v>
      </c>
      <c r="AC31" s="415">
        <v>36.700000000000003</v>
      </c>
      <c r="AD31" s="415">
        <v>36.700000000000003</v>
      </c>
      <c r="AE31" s="415">
        <v>36.700000000000003</v>
      </c>
      <c r="AF31" s="415">
        <v>36.326416409643144</v>
      </c>
      <c r="AG31" s="415">
        <v>36.284527800508691</v>
      </c>
      <c r="AH31" s="415">
        <v>36.231430256877296</v>
      </c>
      <c r="AI31" s="415">
        <v>36.276124378896618</v>
      </c>
    </row>
    <row r="32" spans="4:35" ht="18" customHeight="1">
      <c r="D32" s="755"/>
      <c r="E32" s="762"/>
      <c r="F32" s="173" t="s">
        <v>22</v>
      </c>
      <c r="G32" s="26" t="s">
        <v>473</v>
      </c>
      <c r="H32" s="168" t="s">
        <v>185</v>
      </c>
      <c r="I32" s="415">
        <v>36.781744553621323</v>
      </c>
      <c r="J32" s="415">
        <v>36.777181715926083</v>
      </c>
      <c r="K32" s="415">
        <v>36.777553462819036</v>
      </c>
      <c r="L32" s="415">
        <v>36.782116782943945</v>
      </c>
      <c r="M32" s="415">
        <v>36.780795757776573</v>
      </c>
      <c r="N32" s="415">
        <v>36.79380582683968</v>
      </c>
      <c r="O32" s="415">
        <v>36.788322571833383</v>
      </c>
      <c r="P32" s="415">
        <v>36.784102252236828</v>
      </c>
      <c r="Q32" s="415">
        <v>36.756691110285011</v>
      </c>
      <c r="R32" s="415">
        <v>36.782986660496178</v>
      </c>
      <c r="S32" s="415">
        <v>36.758465497850636</v>
      </c>
      <c r="T32" s="415">
        <v>36.754054906833289</v>
      </c>
      <c r="U32" s="415">
        <v>36.752593754333432</v>
      </c>
      <c r="V32" s="415">
        <v>36.746756410839481</v>
      </c>
      <c r="W32" s="415">
        <v>36.742647190656967</v>
      </c>
      <c r="X32" s="415">
        <v>36.740013009713692</v>
      </c>
      <c r="Y32" s="415">
        <v>36.735815035417104</v>
      </c>
      <c r="Z32" s="415">
        <v>36.735098247223377</v>
      </c>
      <c r="AA32" s="415">
        <v>36.725843624509146</v>
      </c>
      <c r="AB32" s="415">
        <v>36.724758820022956</v>
      </c>
      <c r="AC32" s="415">
        <v>36.731216063225041</v>
      </c>
      <c r="AD32" s="415">
        <v>36.733323063833069</v>
      </c>
      <c r="AE32" s="415">
        <v>36.735084274482858</v>
      </c>
      <c r="AF32" s="415">
        <v>36.494518065217392</v>
      </c>
      <c r="AG32" s="415">
        <v>36.494518065217392</v>
      </c>
      <c r="AH32" s="415">
        <v>36.494518065217392</v>
      </c>
      <c r="AI32" s="415">
        <v>36.494518065217392</v>
      </c>
    </row>
    <row r="33" spans="4:35" ht="18" customHeight="1">
      <c r="D33" s="755"/>
      <c r="E33" s="762"/>
      <c r="F33" s="519" t="s">
        <v>513</v>
      </c>
      <c r="G33" s="743" t="s">
        <v>474</v>
      </c>
      <c r="H33" s="168" t="s">
        <v>185</v>
      </c>
      <c r="I33" s="415">
        <v>38.114902428723028</v>
      </c>
      <c r="J33" s="415">
        <v>38.106167927710842</v>
      </c>
      <c r="K33" s="415">
        <v>38.099998918235286</v>
      </c>
      <c r="L33" s="415">
        <v>38.118556224137933</v>
      </c>
      <c r="M33" s="415">
        <v>38.124450375000002</v>
      </c>
      <c r="N33" s="415">
        <v>38.088821915730335</v>
      </c>
      <c r="O33" s="415">
        <v>38.10029827752809</v>
      </c>
      <c r="P33" s="415">
        <v>38.155752726666663</v>
      </c>
      <c r="Q33" s="415">
        <v>38.120888888888913</v>
      </c>
      <c r="R33" s="415">
        <v>38.127177777777774</v>
      </c>
      <c r="S33" s="415">
        <v>38.184162790697677</v>
      </c>
      <c r="T33" s="415">
        <v>38.203614457831328</v>
      </c>
      <c r="U33" s="415">
        <v>38.037037037037038</v>
      </c>
      <c r="V33" s="415">
        <v>37.996185178861893</v>
      </c>
      <c r="W33" s="415">
        <v>37.765180411666286</v>
      </c>
      <c r="X33" s="415">
        <v>37.762503415531526</v>
      </c>
      <c r="Y33" s="415">
        <v>37.855497998911197</v>
      </c>
      <c r="Z33" s="415">
        <v>37.957984030302001</v>
      </c>
      <c r="AA33" s="415">
        <v>37.944810991286097</v>
      </c>
      <c r="AB33" s="415">
        <v>37.917853373113942</v>
      </c>
      <c r="AC33" s="415">
        <v>38.063633267630031</v>
      </c>
      <c r="AD33" s="415">
        <v>37.956012902005554</v>
      </c>
      <c r="AE33" s="415">
        <v>37.938322212442507</v>
      </c>
      <c r="AF33" s="415">
        <v>38.041820628985519</v>
      </c>
      <c r="AG33" s="415">
        <v>38.041820628985519</v>
      </c>
      <c r="AH33" s="415">
        <v>38.041820628985519</v>
      </c>
      <c r="AI33" s="415">
        <v>38.041820628985519</v>
      </c>
    </row>
    <row r="34" spans="4:35" ht="18" customHeight="1">
      <c r="D34" s="755"/>
      <c r="E34" s="763"/>
      <c r="F34" s="519" t="s">
        <v>514</v>
      </c>
      <c r="G34" s="744"/>
      <c r="H34" s="168" t="s">
        <v>185</v>
      </c>
      <c r="I34" s="415">
        <v>38.114902428723028</v>
      </c>
      <c r="J34" s="415">
        <v>38.106167927710842</v>
      </c>
      <c r="K34" s="415">
        <v>38.099998918235286</v>
      </c>
      <c r="L34" s="415">
        <v>38.118556224137933</v>
      </c>
      <c r="M34" s="415">
        <v>38.124450375000002</v>
      </c>
      <c r="N34" s="415">
        <v>38.088821915730335</v>
      </c>
      <c r="O34" s="415">
        <v>38.10029827752809</v>
      </c>
      <c r="P34" s="415">
        <v>38.155752726666663</v>
      </c>
      <c r="Q34" s="415">
        <v>38.120888888888913</v>
      </c>
      <c r="R34" s="415">
        <v>38.127177777777774</v>
      </c>
      <c r="S34" s="415">
        <v>38.184162790697677</v>
      </c>
      <c r="T34" s="415">
        <v>38.203614457831328</v>
      </c>
      <c r="U34" s="415">
        <v>38.037037037037038</v>
      </c>
      <c r="V34" s="415">
        <v>37.996185178861893</v>
      </c>
      <c r="W34" s="415">
        <v>37.765180411666286</v>
      </c>
      <c r="X34" s="415">
        <v>37.762503415531526</v>
      </c>
      <c r="Y34" s="415">
        <v>37.289015176191668</v>
      </c>
      <c r="Z34" s="415">
        <v>37.955993646130153</v>
      </c>
      <c r="AA34" s="415">
        <v>37.942699473020866</v>
      </c>
      <c r="AB34" s="415">
        <v>37.915045049462982</v>
      </c>
      <c r="AC34" s="415">
        <v>38.060786409411854</v>
      </c>
      <c r="AD34" s="415">
        <v>37.952928293306279</v>
      </c>
      <c r="AE34" s="415">
        <v>37.935269014379109</v>
      </c>
      <c r="AF34" s="415">
        <v>38.038370091071499</v>
      </c>
      <c r="AG34" s="415">
        <v>38.036292364845409</v>
      </c>
      <c r="AH34" s="415">
        <v>38.035908667698159</v>
      </c>
      <c r="AI34" s="415">
        <v>38.036180892384621</v>
      </c>
    </row>
    <row r="35" spans="4:35" ht="18" customHeight="1">
      <c r="D35" s="755"/>
      <c r="E35" s="762"/>
      <c r="F35" s="173" t="s">
        <v>21</v>
      </c>
      <c r="G35" s="26" t="s">
        <v>475</v>
      </c>
      <c r="H35" s="168" t="s">
        <v>185</v>
      </c>
      <c r="I35" s="415">
        <v>39.74285117647058</v>
      </c>
      <c r="J35" s="415">
        <v>39.809335500000003</v>
      </c>
      <c r="K35" s="415">
        <v>39.706079599999995</v>
      </c>
      <c r="L35" s="415">
        <v>39.668056312499999</v>
      </c>
      <c r="M35" s="415">
        <v>39.555556218749999</v>
      </c>
      <c r="N35" s="415">
        <v>39.60788184375</v>
      </c>
      <c r="O35" s="415">
        <v>39.448288687499996</v>
      </c>
      <c r="P35" s="415">
        <v>39.399102599999999</v>
      </c>
      <c r="Q35" s="415">
        <v>39.475333333333325</v>
      </c>
      <c r="R35" s="415">
        <v>39.43571428571429</v>
      </c>
      <c r="S35" s="415">
        <v>39.332307692307694</v>
      </c>
      <c r="T35" s="415">
        <v>39.424545454545459</v>
      </c>
      <c r="U35" s="415">
        <v>39.625</v>
      </c>
      <c r="V35" s="415">
        <v>39.154624970469854</v>
      </c>
      <c r="W35" s="415">
        <v>39.265583188025659</v>
      </c>
      <c r="X35" s="415">
        <v>39.084256468935067</v>
      </c>
      <c r="Y35" s="415">
        <v>39.967740750768137</v>
      </c>
      <c r="Z35" s="415">
        <v>40.049194024269433</v>
      </c>
      <c r="AA35" s="415">
        <v>39.875009268139216</v>
      </c>
      <c r="AB35" s="415">
        <v>39.928064793553702</v>
      </c>
      <c r="AC35" s="415">
        <v>39.919514675967577</v>
      </c>
      <c r="AD35" s="415">
        <v>39.77577911209017</v>
      </c>
      <c r="AE35" s="415">
        <v>39.755016223934696</v>
      </c>
      <c r="AF35" s="415">
        <v>38.902059373913055</v>
      </c>
      <c r="AG35" s="415">
        <v>38.902059373913055</v>
      </c>
      <c r="AH35" s="415">
        <v>38.902059373913055</v>
      </c>
      <c r="AI35" s="415">
        <v>38.902059373913055</v>
      </c>
    </row>
    <row r="36" spans="4:35" ht="18" customHeight="1">
      <c r="D36" s="755"/>
      <c r="E36" s="762"/>
      <c r="F36" s="173" t="s">
        <v>55</v>
      </c>
      <c r="G36" s="26" t="s">
        <v>476</v>
      </c>
      <c r="H36" s="168" t="s">
        <v>185</v>
      </c>
      <c r="I36" s="415">
        <v>40.220698615340964</v>
      </c>
      <c r="J36" s="415">
        <v>40.345689222292194</v>
      </c>
      <c r="K36" s="415">
        <v>40.216589303490046</v>
      </c>
      <c r="L36" s="415">
        <v>40.32174207990915</v>
      </c>
      <c r="M36" s="415">
        <v>40.340181339785175</v>
      </c>
      <c r="N36" s="415">
        <v>40.294129468926528</v>
      </c>
      <c r="O36" s="415">
        <v>40.354851350456514</v>
      </c>
      <c r="P36" s="415">
        <v>40.418450380492096</v>
      </c>
      <c r="Q36" s="415">
        <v>40.335431018250105</v>
      </c>
      <c r="R36" s="415">
        <v>40.34667344007687</v>
      </c>
      <c r="S36" s="415">
        <v>40.345190235993584</v>
      </c>
      <c r="T36" s="415">
        <v>40.401386179172775</v>
      </c>
      <c r="U36" s="415">
        <v>40.335614961483678</v>
      </c>
      <c r="V36" s="415">
        <v>40.414632699453101</v>
      </c>
      <c r="W36" s="415">
        <v>40.375391517400296</v>
      </c>
      <c r="X36" s="415">
        <v>40.34035035847841</v>
      </c>
      <c r="Y36" s="415">
        <v>40.391674286276348</v>
      </c>
      <c r="Z36" s="415">
        <v>40.24457922518198</v>
      </c>
      <c r="AA36" s="415">
        <v>40.299981248817559</v>
      </c>
      <c r="AB36" s="415">
        <v>40.44128922721174</v>
      </c>
      <c r="AC36" s="415">
        <v>40.379277867754439</v>
      </c>
      <c r="AD36" s="415">
        <v>39.991576212267631</v>
      </c>
      <c r="AE36" s="415">
        <v>40.636999955679457</v>
      </c>
      <c r="AF36" s="415">
        <v>40.948523911358592</v>
      </c>
      <c r="AG36" s="415">
        <v>40.734905840403066</v>
      </c>
      <c r="AH36" s="415">
        <v>41.224683461641604</v>
      </c>
      <c r="AI36" s="415">
        <v>40.928392906087154</v>
      </c>
    </row>
    <row r="37" spans="4:35" ht="18" customHeight="1">
      <c r="D37" s="755"/>
      <c r="E37" s="762"/>
      <c r="F37" s="174" t="s">
        <v>56</v>
      </c>
      <c r="G37" s="26" t="s">
        <v>477</v>
      </c>
      <c r="H37" s="168" t="s">
        <v>185</v>
      </c>
      <c r="I37" s="415">
        <v>40.186080000000004</v>
      </c>
      <c r="J37" s="415">
        <v>40.186080000000004</v>
      </c>
      <c r="K37" s="415">
        <v>40.186080000000004</v>
      </c>
      <c r="L37" s="415">
        <v>40.186080000000004</v>
      </c>
      <c r="M37" s="415">
        <v>40.186080000000004</v>
      </c>
      <c r="N37" s="415">
        <v>40.186080000000004</v>
      </c>
      <c r="O37" s="415">
        <v>40.186080000000004</v>
      </c>
      <c r="P37" s="415">
        <v>40.186080000000004</v>
      </c>
      <c r="Q37" s="415">
        <v>40.186080000000004</v>
      </c>
      <c r="R37" s="415">
        <v>40.186080000000004</v>
      </c>
      <c r="S37" s="415">
        <v>40.4</v>
      </c>
      <c r="T37" s="415">
        <v>40.4</v>
      </c>
      <c r="U37" s="415">
        <v>40.4</v>
      </c>
      <c r="V37" s="415">
        <v>40.4</v>
      </c>
      <c r="W37" s="415">
        <v>40.4</v>
      </c>
      <c r="X37" s="415">
        <v>40.4</v>
      </c>
      <c r="Y37" s="415">
        <v>40.4</v>
      </c>
      <c r="Z37" s="415">
        <v>40.4</v>
      </c>
      <c r="AA37" s="415">
        <v>40.4</v>
      </c>
      <c r="AB37" s="415">
        <v>40.4</v>
      </c>
      <c r="AC37" s="415">
        <v>40.4</v>
      </c>
      <c r="AD37" s="415">
        <v>40.4</v>
      </c>
      <c r="AE37" s="415">
        <v>40.4</v>
      </c>
      <c r="AF37" s="415">
        <v>40.4</v>
      </c>
      <c r="AG37" s="415">
        <v>40.4</v>
      </c>
      <c r="AH37" s="415">
        <v>40.4</v>
      </c>
      <c r="AI37" s="415">
        <v>40.4</v>
      </c>
    </row>
    <row r="38" spans="4:35" ht="18" customHeight="1">
      <c r="D38" s="755"/>
      <c r="E38" s="762"/>
      <c r="F38" s="174" t="s">
        <v>20</v>
      </c>
      <c r="G38" s="26" t="s">
        <v>478</v>
      </c>
      <c r="H38" s="168" t="s">
        <v>185</v>
      </c>
      <c r="I38" s="415">
        <v>40.220698615340964</v>
      </c>
      <c r="J38" s="415">
        <v>40.345689222292194</v>
      </c>
      <c r="K38" s="415">
        <v>40.216589303490046</v>
      </c>
      <c r="L38" s="415">
        <v>40.32174207990915</v>
      </c>
      <c r="M38" s="415">
        <v>40.340181339785175</v>
      </c>
      <c r="N38" s="415">
        <v>40.294129468926528</v>
      </c>
      <c r="O38" s="415">
        <v>40.354851350456514</v>
      </c>
      <c r="P38" s="415">
        <v>40.418450380492096</v>
      </c>
      <c r="Q38" s="415">
        <v>40.335431018250105</v>
      </c>
      <c r="R38" s="415">
        <v>40.34667344007687</v>
      </c>
      <c r="S38" s="415">
        <v>40.345190235993584</v>
      </c>
      <c r="T38" s="415">
        <v>40.401386179172775</v>
      </c>
      <c r="U38" s="415">
        <v>40.335614961483678</v>
      </c>
      <c r="V38" s="415">
        <v>40.414632699453101</v>
      </c>
      <c r="W38" s="415">
        <v>40.375391517400296</v>
      </c>
      <c r="X38" s="415">
        <v>40.34035035847841</v>
      </c>
      <c r="Y38" s="415">
        <v>40.391674286276348</v>
      </c>
      <c r="Z38" s="415">
        <v>40.24457922518198</v>
      </c>
      <c r="AA38" s="415">
        <v>40.299981248817559</v>
      </c>
      <c r="AB38" s="415">
        <v>40.44128922721174</v>
      </c>
      <c r="AC38" s="415">
        <v>40.379277867754439</v>
      </c>
      <c r="AD38" s="415">
        <v>39.991576212267631</v>
      </c>
      <c r="AE38" s="415">
        <v>40.636999955679457</v>
      </c>
      <c r="AF38" s="415">
        <v>40.948523911358592</v>
      </c>
      <c r="AG38" s="415">
        <v>40.734905840403066</v>
      </c>
      <c r="AH38" s="415">
        <v>41.224683461641604</v>
      </c>
      <c r="AI38" s="415">
        <v>40.928392906087154</v>
      </c>
    </row>
    <row r="39" spans="4:35" ht="18" customHeight="1">
      <c r="D39" s="755"/>
      <c r="E39" s="762"/>
      <c r="F39" s="174" t="s">
        <v>19</v>
      </c>
      <c r="G39" s="26" t="s">
        <v>444</v>
      </c>
      <c r="H39" s="168" t="s">
        <v>185</v>
      </c>
      <c r="I39" s="415">
        <v>41.061016128361963</v>
      </c>
      <c r="J39" s="415">
        <v>40.916579207483394</v>
      </c>
      <c r="K39" s="415">
        <v>41.035590052691603</v>
      </c>
      <c r="L39" s="415">
        <v>41.066131995721371</v>
      </c>
      <c r="M39" s="415">
        <v>41.042507674845034</v>
      </c>
      <c r="N39" s="415">
        <v>41.123757904384711</v>
      </c>
      <c r="O39" s="415">
        <v>41.174682553908276</v>
      </c>
      <c r="P39" s="415">
        <v>41.137897789768189</v>
      </c>
      <c r="Q39" s="415">
        <v>41.278891670045546</v>
      </c>
      <c r="R39" s="415">
        <v>41.318041147909426</v>
      </c>
      <c r="S39" s="415">
        <v>41.331851947429023</v>
      </c>
      <c r="T39" s="415">
        <v>41.240099732485866</v>
      </c>
      <c r="U39" s="415">
        <v>41.216595935398054</v>
      </c>
      <c r="V39" s="415">
        <v>41.062997226827775</v>
      </c>
      <c r="W39" s="415">
        <v>41.192194590740343</v>
      </c>
      <c r="X39" s="415">
        <v>41.186861184784064</v>
      </c>
      <c r="Y39" s="415">
        <v>41.235776221396897</v>
      </c>
      <c r="Z39" s="415">
        <v>41.20971057563105</v>
      </c>
      <c r="AA39" s="415">
        <v>41.212181600995777</v>
      </c>
      <c r="AB39" s="415">
        <v>41.226275911118222</v>
      </c>
      <c r="AC39" s="415">
        <v>41.325235152697935</v>
      </c>
      <c r="AD39" s="415">
        <v>41.237964026945114</v>
      </c>
      <c r="AE39" s="415">
        <v>41.155973577370844</v>
      </c>
      <c r="AF39" s="415">
        <v>41.155999999999999</v>
      </c>
      <c r="AG39" s="415">
        <v>41.43</v>
      </c>
      <c r="AH39" s="415">
        <v>40.97</v>
      </c>
      <c r="AI39" s="415">
        <v>41.490445705305163</v>
      </c>
    </row>
    <row r="40" spans="4:35" ht="18" customHeight="1">
      <c r="D40" s="755"/>
      <c r="E40" s="760" t="s">
        <v>18</v>
      </c>
      <c r="F40" s="173" t="s">
        <v>17</v>
      </c>
      <c r="G40" s="26" t="s">
        <v>479</v>
      </c>
      <c r="H40" s="168" t="s">
        <v>185</v>
      </c>
      <c r="I40" s="415">
        <v>40.186080000000004</v>
      </c>
      <c r="J40" s="415">
        <v>40.186080000000004</v>
      </c>
      <c r="K40" s="415">
        <v>40.186080000000004</v>
      </c>
      <c r="L40" s="415">
        <v>40.186080000000004</v>
      </c>
      <c r="M40" s="415">
        <v>40.186080000000004</v>
      </c>
      <c r="N40" s="415">
        <v>40.186080000000004</v>
      </c>
      <c r="O40" s="415">
        <v>40.186080000000004</v>
      </c>
      <c r="P40" s="415">
        <v>40.186080000000004</v>
      </c>
      <c r="Q40" s="415">
        <v>40.186080000000004</v>
      </c>
      <c r="R40" s="415">
        <v>40.186080000000004</v>
      </c>
      <c r="S40" s="415">
        <v>40.200000000000003</v>
      </c>
      <c r="T40" s="415">
        <v>40.200000000000003</v>
      </c>
      <c r="U40" s="415">
        <v>40.200000000000003</v>
      </c>
      <c r="V40" s="415">
        <v>40.200000000000003</v>
      </c>
      <c r="W40" s="415">
        <v>40.200000000000003</v>
      </c>
      <c r="X40" s="415">
        <v>40.200000000000003</v>
      </c>
      <c r="Y40" s="415">
        <v>40.200000000000003</v>
      </c>
      <c r="Z40" s="415">
        <v>40.200000000000003</v>
      </c>
      <c r="AA40" s="415">
        <v>40.200000000000003</v>
      </c>
      <c r="AB40" s="415">
        <v>40.200000000000003</v>
      </c>
      <c r="AC40" s="415">
        <v>40.200000000000003</v>
      </c>
      <c r="AD40" s="415">
        <v>40.200000000000003</v>
      </c>
      <c r="AE40" s="415">
        <v>40.200000000000003</v>
      </c>
      <c r="AF40" s="415">
        <v>40.200000000000003</v>
      </c>
      <c r="AG40" s="415">
        <v>40.200000000000003</v>
      </c>
      <c r="AH40" s="415">
        <v>40.200000000000003</v>
      </c>
      <c r="AI40" s="415">
        <v>40.200000000000003</v>
      </c>
    </row>
    <row r="41" spans="4:35" ht="18" customHeight="1">
      <c r="D41" s="755"/>
      <c r="E41" s="760"/>
      <c r="F41" s="173" t="s">
        <v>16</v>
      </c>
      <c r="G41" s="26" t="s">
        <v>480</v>
      </c>
      <c r="H41" s="168" t="s">
        <v>183</v>
      </c>
      <c r="I41" s="415">
        <v>39.239705966186307</v>
      </c>
      <c r="J41" s="415">
        <v>39.361648021748486</v>
      </c>
      <c r="K41" s="415">
        <v>39.235696881453705</v>
      </c>
      <c r="L41" s="415">
        <v>39.338284956008927</v>
      </c>
      <c r="M41" s="415">
        <v>39.3562744778392</v>
      </c>
      <c r="N41" s="415">
        <v>39.311345823342954</v>
      </c>
      <c r="O41" s="415">
        <v>39.37058668337221</v>
      </c>
      <c r="P41" s="415">
        <v>39.432634517553268</v>
      </c>
      <c r="Q41" s="415">
        <v>39.351640017804982</v>
      </c>
      <c r="R41" s="415">
        <v>39.362608234221341</v>
      </c>
      <c r="S41" s="415">
        <v>39.361161205847402</v>
      </c>
      <c r="T41" s="415">
        <v>39.415986516266123</v>
      </c>
      <c r="U41" s="415">
        <v>39.351819474618225</v>
      </c>
      <c r="V41" s="415">
        <v>39.428909950685956</v>
      </c>
      <c r="W41" s="415">
        <v>39.390625870634437</v>
      </c>
      <c r="X41" s="415">
        <v>39.35643937412528</v>
      </c>
      <c r="Y41" s="415">
        <v>39.406511498806196</v>
      </c>
      <c r="Z41" s="415">
        <v>39.263004122128763</v>
      </c>
      <c r="AA41" s="415">
        <v>39.317054876895185</v>
      </c>
      <c r="AB41" s="415">
        <v>39.454916319230968</v>
      </c>
      <c r="AC41" s="415">
        <v>39.394417431955553</v>
      </c>
      <c r="AD41" s="415">
        <v>39.016171914407451</v>
      </c>
      <c r="AE41" s="415">
        <v>39.645853615297035</v>
      </c>
      <c r="AF41" s="415">
        <v>39.949779425715704</v>
      </c>
      <c r="AG41" s="415">
        <v>39.741371551612751</v>
      </c>
      <c r="AH41" s="415">
        <v>40.219203377211322</v>
      </c>
      <c r="AI41" s="415">
        <v>39.930139420572836</v>
      </c>
    </row>
    <row r="42" spans="4:35" ht="18" customHeight="1">
      <c r="D42" s="755"/>
      <c r="E42" s="762"/>
      <c r="F42" s="173" t="s">
        <v>192</v>
      </c>
      <c r="G42" s="26" t="s">
        <v>481</v>
      </c>
      <c r="H42" s="168" t="s">
        <v>191</v>
      </c>
      <c r="I42" s="415">
        <v>35.581425000000003</v>
      </c>
      <c r="J42" s="415">
        <v>35.581425000000003</v>
      </c>
      <c r="K42" s="415">
        <v>35.581425000000003</v>
      </c>
      <c r="L42" s="415">
        <v>35.581425000000003</v>
      </c>
      <c r="M42" s="415">
        <v>35.581425000000003</v>
      </c>
      <c r="N42" s="415">
        <v>35.581425000000003</v>
      </c>
      <c r="O42" s="415">
        <v>35.581425000000003</v>
      </c>
      <c r="P42" s="415">
        <v>35.581425000000003</v>
      </c>
      <c r="Q42" s="415">
        <v>35.581425000000003</v>
      </c>
      <c r="R42" s="415">
        <v>35.581425000000003</v>
      </c>
      <c r="S42" s="415">
        <v>35.6</v>
      </c>
      <c r="T42" s="415">
        <v>35.6</v>
      </c>
      <c r="U42" s="415">
        <v>35.6</v>
      </c>
      <c r="V42" s="415">
        <v>35.6</v>
      </c>
      <c r="W42" s="415">
        <v>35.6</v>
      </c>
      <c r="X42" s="415">
        <v>29.9</v>
      </c>
      <c r="Y42" s="415">
        <v>29.9</v>
      </c>
      <c r="Z42" s="415">
        <v>29.9</v>
      </c>
      <c r="AA42" s="415">
        <v>29.9</v>
      </c>
      <c r="AB42" s="415">
        <v>29.9</v>
      </c>
      <c r="AC42" s="415">
        <v>29.9</v>
      </c>
      <c r="AD42" s="415">
        <v>29.9</v>
      </c>
      <c r="AE42" s="415">
        <v>29.9</v>
      </c>
      <c r="AF42" s="415">
        <v>33.293376922185708</v>
      </c>
      <c r="AG42" s="415">
        <v>33.293376922185708</v>
      </c>
      <c r="AH42" s="415">
        <v>33.293376922185708</v>
      </c>
      <c r="AI42" s="415">
        <v>33.293376922185708</v>
      </c>
    </row>
    <row r="43" spans="4:35" ht="18" customHeight="1">
      <c r="D43" s="755"/>
      <c r="E43" s="762"/>
      <c r="F43" s="173" t="s">
        <v>15</v>
      </c>
      <c r="G43" s="26" t="s">
        <v>482</v>
      </c>
      <c r="H43" s="168" t="s">
        <v>187</v>
      </c>
      <c r="I43" s="415">
        <v>8.3720999999999997</v>
      </c>
      <c r="J43" s="415">
        <v>8.3720999999999997</v>
      </c>
      <c r="K43" s="415">
        <v>8.3720999999999997</v>
      </c>
      <c r="L43" s="415">
        <v>8.3720999999999997</v>
      </c>
      <c r="M43" s="415">
        <v>8.3720999999999997</v>
      </c>
      <c r="N43" s="415">
        <v>8.3720999999999997</v>
      </c>
      <c r="O43" s="415">
        <v>8.3720999999999997</v>
      </c>
      <c r="P43" s="415">
        <v>8.3720999999999997</v>
      </c>
      <c r="Q43" s="415">
        <v>8.3720999999999997</v>
      </c>
      <c r="R43" s="415">
        <v>8.3720999999999997</v>
      </c>
      <c r="S43" s="415">
        <v>8.41</v>
      </c>
      <c r="T43" s="415">
        <v>8.41</v>
      </c>
      <c r="U43" s="415">
        <v>8.41</v>
      </c>
      <c r="V43" s="415">
        <v>8.41</v>
      </c>
      <c r="W43" s="415">
        <v>8.41</v>
      </c>
      <c r="X43" s="415">
        <v>8.41</v>
      </c>
      <c r="Y43" s="415">
        <v>8.41</v>
      </c>
      <c r="Z43" s="415">
        <v>8.41</v>
      </c>
      <c r="AA43" s="415">
        <v>8.41</v>
      </c>
      <c r="AB43" s="415">
        <v>8.41</v>
      </c>
      <c r="AC43" s="415">
        <v>8.41</v>
      </c>
      <c r="AD43" s="415">
        <v>8.41</v>
      </c>
      <c r="AE43" s="415">
        <v>8.41</v>
      </c>
      <c r="AF43" s="415">
        <v>7.6402491156373191</v>
      </c>
      <c r="AG43" s="415">
        <v>7.6402491156373191</v>
      </c>
      <c r="AH43" s="415">
        <v>7.6402491156373191</v>
      </c>
      <c r="AI43" s="415">
        <v>7.6402491156373191</v>
      </c>
    </row>
    <row r="44" spans="4:35" ht="18" customHeight="1">
      <c r="D44" s="755"/>
      <c r="E44" s="762"/>
      <c r="F44" s="173" t="s">
        <v>14</v>
      </c>
      <c r="G44" s="26" t="s">
        <v>483</v>
      </c>
      <c r="H44" s="168" t="s">
        <v>187</v>
      </c>
      <c r="I44" s="415">
        <v>39.348870000000005</v>
      </c>
      <c r="J44" s="415">
        <v>39.348870000000005</v>
      </c>
      <c r="K44" s="415">
        <v>39.348870000000005</v>
      </c>
      <c r="L44" s="415">
        <v>39.348870000000005</v>
      </c>
      <c r="M44" s="415">
        <v>39.348870000000005</v>
      </c>
      <c r="N44" s="415">
        <v>39.348870000000005</v>
      </c>
      <c r="O44" s="415">
        <v>39.348870000000005</v>
      </c>
      <c r="P44" s="415">
        <v>39.348870000000005</v>
      </c>
      <c r="Q44" s="415">
        <v>39.348870000000005</v>
      </c>
      <c r="R44" s="415">
        <v>39.348870000000005</v>
      </c>
      <c r="S44" s="415">
        <v>44.9</v>
      </c>
      <c r="T44" s="415">
        <v>44.9</v>
      </c>
      <c r="U44" s="415">
        <v>44.9</v>
      </c>
      <c r="V44" s="415">
        <v>44.9</v>
      </c>
      <c r="W44" s="415">
        <v>44.9</v>
      </c>
      <c r="X44" s="415">
        <v>44.9</v>
      </c>
      <c r="Y44" s="415">
        <v>44.9</v>
      </c>
      <c r="Z44" s="415">
        <v>44.9</v>
      </c>
      <c r="AA44" s="415">
        <v>44.9</v>
      </c>
      <c r="AB44" s="415">
        <v>44.9</v>
      </c>
      <c r="AC44" s="415">
        <v>44.9</v>
      </c>
      <c r="AD44" s="415">
        <v>44.9</v>
      </c>
      <c r="AE44" s="415">
        <v>44.9</v>
      </c>
      <c r="AF44" s="415">
        <v>46.727974997008573</v>
      </c>
      <c r="AG44" s="415">
        <v>46.727974997008573</v>
      </c>
      <c r="AH44" s="415">
        <v>46.727974997008573</v>
      </c>
      <c r="AI44" s="415">
        <v>46.727974997008573</v>
      </c>
    </row>
    <row r="45" spans="4:35" ht="18" customHeight="1">
      <c r="D45" s="756"/>
      <c r="E45" s="762"/>
      <c r="F45" s="173" t="s">
        <v>13</v>
      </c>
      <c r="G45" s="26" t="s">
        <v>484</v>
      </c>
      <c r="H45" s="168" t="s">
        <v>182</v>
      </c>
      <c r="I45" s="415">
        <v>50.531353959612147</v>
      </c>
      <c r="J45" s="415">
        <v>50.549620078847255</v>
      </c>
      <c r="K45" s="415">
        <v>50.56519744636612</v>
      </c>
      <c r="L45" s="415">
        <v>50.593123193648346</v>
      </c>
      <c r="M45" s="415">
        <v>50.590576755089209</v>
      </c>
      <c r="N45" s="415">
        <v>50.628824521111241</v>
      </c>
      <c r="O45" s="415">
        <v>50.634295974059071</v>
      </c>
      <c r="P45" s="415">
        <v>50.659158493623082</v>
      </c>
      <c r="Q45" s="415">
        <v>50.681835130401296</v>
      </c>
      <c r="R45" s="415">
        <v>50.689652909357264</v>
      </c>
      <c r="S45" s="415">
        <v>50.704009156960616</v>
      </c>
      <c r="T45" s="415">
        <v>50.732325387469416</v>
      </c>
      <c r="U45" s="415">
        <v>50.715978937608163</v>
      </c>
      <c r="V45" s="415">
        <v>50.749448919821191</v>
      </c>
      <c r="W45" s="415">
        <v>50.728935947007287</v>
      </c>
      <c r="X45" s="415">
        <v>50.74681900754878</v>
      </c>
      <c r="Y45" s="415">
        <v>50.741701965788174</v>
      </c>
      <c r="Z45" s="415">
        <v>50.725716651886636</v>
      </c>
      <c r="AA45" s="415">
        <v>50.728468576302973</v>
      </c>
      <c r="AB45" s="415">
        <v>50.720146999134997</v>
      </c>
      <c r="AC45" s="415">
        <v>50.773253658634658</v>
      </c>
      <c r="AD45" s="415">
        <v>50.764609847755956</v>
      </c>
      <c r="AE45" s="415">
        <v>50.775814192060331</v>
      </c>
      <c r="AF45" s="415">
        <v>50.07190243651101</v>
      </c>
      <c r="AG45" s="415">
        <v>50.086445425145378</v>
      </c>
      <c r="AH45" s="415">
        <v>50.094618193264239</v>
      </c>
      <c r="AI45" s="415">
        <v>50.093024295063408</v>
      </c>
    </row>
    <row r="46" spans="4:35" ht="18" customHeight="1">
      <c r="D46" s="754" t="s">
        <v>12</v>
      </c>
      <c r="E46" s="171" t="s">
        <v>11</v>
      </c>
      <c r="F46" s="169"/>
      <c r="G46" s="26" t="s">
        <v>485</v>
      </c>
      <c r="H46" s="168" t="s">
        <v>191</v>
      </c>
      <c r="I46" s="415">
        <v>54.535092999410146</v>
      </c>
      <c r="J46" s="415">
        <v>54.536678271332782</v>
      </c>
      <c r="K46" s="415">
        <v>54.529223112573227</v>
      </c>
      <c r="L46" s="415">
        <v>54.52717889464143</v>
      </c>
      <c r="M46" s="415">
        <v>54.526747968672815</v>
      </c>
      <c r="N46" s="415">
        <v>54.526121123207773</v>
      </c>
      <c r="O46" s="415">
        <v>54.524842090199748</v>
      </c>
      <c r="P46" s="415">
        <v>54.519582090679762</v>
      </c>
      <c r="Q46" s="415">
        <v>54.51927167967316</v>
      </c>
      <c r="R46" s="415">
        <v>54.515283791495122</v>
      </c>
      <c r="S46" s="415">
        <v>54.515655599329307</v>
      </c>
      <c r="T46" s="415">
        <v>54.514324570790862</v>
      </c>
      <c r="U46" s="415">
        <v>54.513946641611092</v>
      </c>
      <c r="V46" s="415">
        <v>54.511333305125937</v>
      </c>
      <c r="W46" s="415">
        <v>54.506875818239649</v>
      </c>
      <c r="X46" s="415">
        <v>54.506977434528032</v>
      </c>
      <c r="Y46" s="415">
        <v>54.499858258929301</v>
      </c>
      <c r="Z46" s="415">
        <v>54.494556371371473</v>
      </c>
      <c r="AA46" s="415">
        <v>54.49584463156264</v>
      </c>
      <c r="AB46" s="415">
        <v>54.49162149498455</v>
      </c>
      <c r="AC46" s="415">
        <v>54.49078231306919</v>
      </c>
      <c r="AD46" s="415">
        <v>54.475145912911181</v>
      </c>
      <c r="AE46" s="415">
        <v>54.396439426024756</v>
      </c>
      <c r="AF46" s="415">
        <v>54.461766817183246</v>
      </c>
      <c r="AG46" s="415">
        <v>54.463546491191657</v>
      </c>
      <c r="AH46" s="415">
        <v>54.461724952590508</v>
      </c>
      <c r="AI46" s="415">
        <v>54.46172678115542</v>
      </c>
    </row>
    <row r="47" spans="4:35" ht="18" customHeight="1">
      <c r="D47" s="755"/>
      <c r="E47" s="171" t="s">
        <v>10</v>
      </c>
      <c r="F47" s="169"/>
      <c r="G47" s="26" t="s">
        <v>486</v>
      </c>
      <c r="H47" s="168" t="s">
        <v>187</v>
      </c>
      <c r="I47" s="415">
        <v>42.093962817154718</v>
      </c>
      <c r="J47" s="415">
        <v>42.225038412185917</v>
      </c>
      <c r="K47" s="415">
        <v>42.243622069272085</v>
      </c>
      <c r="L47" s="415">
        <v>42.32119967928233</v>
      </c>
      <c r="M47" s="415">
        <v>42.212249499141009</v>
      </c>
      <c r="N47" s="415">
        <v>42.387286678831352</v>
      </c>
      <c r="O47" s="415">
        <v>42.564743822860841</v>
      </c>
      <c r="P47" s="415">
        <v>42.751017743127512</v>
      </c>
      <c r="Q47" s="415">
        <v>42.759315949854496</v>
      </c>
      <c r="R47" s="415">
        <v>42.631258976914879</v>
      </c>
      <c r="S47" s="415">
        <v>42.553613910435836</v>
      </c>
      <c r="T47" s="415">
        <v>42.894953361881278</v>
      </c>
      <c r="U47" s="415">
        <v>42.536128413826752</v>
      </c>
      <c r="V47" s="415">
        <v>42.911451355746095</v>
      </c>
      <c r="W47" s="415">
        <v>42.387916532899084</v>
      </c>
      <c r="X47" s="415">
        <v>42.871322083569666</v>
      </c>
      <c r="Y47" s="415">
        <v>43.569852064617685</v>
      </c>
      <c r="Z47" s="415">
        <v>44.612521393262945</v>
      </c>
      <c r="AA47" s="415">
        <v>44.707358508776267</v>
      </c>
      <c r="AB47" s="415">
        <v>44.836215458022039</v>
      </c>
      <c r="AC47" s="415">
        <v>44.670083518846972</v>
      </c>
      <c r="AD47" s="415">
        <v>44.743329146289192</v>
      </c>
      <c r="AE47" s="415">
        <v>44.753861894210075</v>
      </c>
      <c r="AF47" s="415">
        <v>40.149319483573493</v>
      </c>
      <c r="AG47" s="415">
        <v>40.149319483573493</v>
      </c>
      <c r="AH47" s="415">
        <v>40.149319483573493</v>
      </c>
      <c r="AI47" s="415">
        <v>40.149319483573493</v>
      </c>
    </row>
    <row r="48" spans="4:35" ht="18" customHeight="1">
      <c r="D48" s="755"/>
      <c r="E48" s="172" t="s">
        <v>190</v>
      </c>
      <c r="F48" s="169"/>
      <c r="G48" s="26" t="s">
        <v>445</v>
      </c>
      <c r="H48" s="168" t="s">
        <v>187</v>
      </c>
      <c r="I48" s="415">
        <v>42.093962817154718</v>
      </c>
      <c r="J48" s="415">
        <v>42.225038412185917</v>
      </c>
      <c r="K48" s="415">
        <v>42.243622069272085</v>
      </c>
      <c r="L48" s="415">
        <v>42.32119967928233</v>
      </c>
      <c r="M48" s="415">
        <v>42.212249499141009</v>
      </c>
      <c r="N48" s="415">
        <v>42.387286678831352</v>
      </c>
      <c r="O48" s="415">
        <v>42.564743822860841</v>
      </c>
      <c r="P48" s="415">
        <v>42.751017743127512</v>
      </c>
      <c r="Q48" s="415">
        <v>42.759315949854496</v>
      </c>
      <c r="R48" s="415">
        <v>42.631258976914879</v>
      </c>
      <c r="S48" s="415">
        <v>42.553613910435836</v>
      </c>
      <c r="T48" s="415">
        <v>42.894953361881278</v>
      </c>
      <c r="U48" s="415">
        <v>42.536128413826752</v>
      </c>
      <c r="V48" s="415">
        <v>42.911451355746095</v>
      </c>
      <c r="W48" s="415">
        <v>42.387916532899084</v>
      </c>
      <c r="X48" s="415">
        <v>42.871322083569666</v>
      </c>
      <c r="Y48" s="415">
        <v>43.569852064617685</v>
      </c>
      <c r="Z48" s="415">
        <v>44.612521393262945</v>
      </c>
      <c r="AA48" s="415">
        <v>44.707358508776267</v>
      </c>
      <c r="AB48" s="415">
        <v>44.836215458022039</v>
      </c>
      <c r="AC48" s="415">
        <v>44.670083518846972</v>
      </c>
      <c r="AD48" s="415">
        <v>44.743329146289192</v>
      </c>
      <c r="AE48" s="415">
        <v>44.753861894210075</v>
      </c>
      <c r="AF48" s="415">
        <v>40.149319483573493</v>
      </c>
      <c r="AG48" s="415">
        <v>40.149319483573493</v>
      </c>
      <c r="AH48" s="415">
        <v>40.149319483573493</v>
      </c>
      <c r="AI48" s="415">
        <v>40.149319483573493</v>
      </c>
    </row>
    <row r="49" spans="4:35" ht="18" customHeight="1">
      <c r="D49" s="755"/>
      <c r="E49" s="172" t="s">
        <v>189</v>
      </c>
      <c r="F49" s="169"/>
      <c r="G49" s="26" t="s">
        <v>446</v>
      </c>
      <c r="H49" s="168" t="s">
        <v>187</v>
      </c>
      <c r="I49" s="415">
        <v>36.000030000000002</v>
      </c>
      <c r="J49" s="415">
        <v>36.000030000000002</v>
      </c>
      <c r="K49" s="415">
        <v>36.000030000000002</v>
      </c>
      <c r="L49" s="415">
        <v>36.000030000000002</v>
      </c>
      <c r="M49" s="415">
        <v>36.000030000000002</v>
      </c>
      <c r="N49" s="415">
        <v>36.000030000000002</v>
      </c>
      <c r="O49" s="415">
        <v>36.000030000000002</v>
      </c>
      <c r="P49" s="415">
        <v>36.000030000000002</v>
      </c>
      <c r="Q49" s="415">
        <v>36.000030000000002</v>
      </c>
      <c r="R49" s="415">
        <v>36.000030000000002</v>
      </c>
      <c r="S49" s="415">
        <v>16.7</v>
      </c>
      <c r="T49" s="415">
        <v>16.7</v>
      </c>
      <c r="U49" s="415">
        <v>16.7</v>
      </c>
      <c r="V49" s="415">
        <v>16.7</v>
      </c>
      <c r="W49" s="415">
        <v>16.7</v>
      </c>
      <c r="X49" s="415">
        <v>16.7</v>
      </c>
      <c r="Y49" s="415">
        <v>16.7</v>
      </c>
      <c r="Z49" s="415">
        <v>16.7</v>
      </c>
      <c r="AA49" s="415">
        <v>16.7</v>
      </c>
      <c r="AB49" s="415">
        <v>16.7</v>
      </c>
      <c r="AC49" s="415">
        <v>16.7</v>
      </c>
      <c r="AD49" s="415">
        <v>16.7</v>
      </c>
      <c r="AE49" s="415">
        <v>16.7</v>
      </c>
      <c r="AF49" s="415">
        <v>15.299698138520878</v>
      </c>
      <c r="AG49" s="415">
        <v>15.299698138520878</v>
      </c>
      <c r="AH49" s="415">
        <v>15.299698138520878</v>
      </c>
      <c r="AI49" s="415">
        <v>15.299698138520878</v>
      </c>
    </row>
    <row r="50" spans="4:35" ht="18" customHeight="1">
      <c r="D50" s="756"/>
      <c r="E50" s="172" t="s">
        <v>188</v>
      </c>
      <c r="F50" s="169"/>
      <c r="G50" s="26" t="s">
        <v>447</v>
      </c>
      <c r="H50" s="168" t="s">
        <v>187</v>
      </c>
      <c r="I50" s="415">
        <v>42.093962817154718</v>
      </c>
      <c r="J50" s="415">
        <v>42.225038412185917</v>
      </c>
      <c r="K50" s="415">
        <v>42.243622069272085</v>
      </c>
      <c r="L50" s="415">
        <v>42.32119967928233</v>
      </c>
      <c r="M50" s="415">
        <v>42.212249499141009</v>
      </c>
      <c r="N50" s="415">
        <v>42.387286678831352</v>
      </c>
      <c r="O50" s="415">
        <v>42.564743822860841</v>
      </c>
      <c r="P50" s="415">
        <v>42.751017743127512</v>
      </c>
      <c r="Q50" s="415">
        <v>42.759315949854496</v>
      </c>
      <c r="R50" s="415">
        <v>42.631258976914879</v>
      </c>
      <c r="S50" s="415">
        <v>42.553613910435836</v>
      </c>
      <c r="T50" s="415">
        <v>42.894953361881278</v>
      </c>
      <c r="U50" s="415">
        <v>42.536128413826752</v>
      </c>
      <c r="V50" s="415">
        <v>42.911451355746095</v>
      </c>
      <c r="W50" s="415">
        <v>42.387916532899084</v>
      </c>
      <c r="X50" s="415">
        <v>42.871322083569666</v>
      </c>
      <c r="Y50" s="415">
        <v>43.569852064617685</v>
      </c>
      <c r="Z50" s="415">
        <v>44.612521393262945</v>
      </c>
      <c r="AA50" s="415">
        <v>44.707358508776267</v>
      </c>
      <c r="AB50" s="415">
        <v>44.836215458022039</v>
      </c>
      <c r="AC50" s="415">
        <v>44.670083518846972</v>
      </c>
      <c r="AD50" s="415">
        <v>44.743329146289192</v>
      </c>
      <c r="AE50" s="415">
        <v>44.753861894210075</v>
      </c>
      <c r="AF50" s="415">
        <v>40.149319483573493</v>
      </c>
      <c r="AG50" s="415">
        <v>40.149319483573493</v>
      </c>
      <c r="AH50" s="415">
        <v>40.149319483573493</v>
      </c>
      <c r="AI50" s="415">
        <v>40.149319483573493</v>
      </c>
    </row>
    <row r="51" spans="4:35" ht="18" customHeight="1">
      <c r="D51" s="766" t="s">
        <v>58</v>
      </c>
      <c r="E51" s="170" t="s">
        <v>8</v>
      </c>
      <c r="F51" s="169"/>
      <c r="G51" s="26" t="s">
        <v>487</v>
      </c>
      <c r="H51" s="168" t="s">
        <v>186</v>
      </c>
      <c r="I51" s="415">
        <v>41.860500000000002</v>
      </c>
      <c r="J51" s="415">
        <v>41.860500000000002</v>
      </c>
      <c r="K51" s="415">
        <v>41.860500000000002</v>
      </c>
      <c r="L51" s="415">
        <v>41.860500000000002</v>
      </c>
      <c r="M51" s="415">
        <v>41.860500000000002</v>
      </c>
      <c r="N51" s="415">
        <v>41.860500000000002</v>
      </c>
      <c r="O51" s="415">
        <v>41.860500000000002</v>
      </c>
      <c r="P51" s="415">
        <v>41.860500000000002</v>
      </c>
      <c r="Q51" s="415">
        <v>41.860500000000002</v>
      </c>
      <c r="R51" s="415">
        <v>41.860500000000002</v>
      </c>
      <c r="S51" s="415">
        <v>41.1</v>
      </c>
      <c r="T51" s="415">
        <v>41.1</v>
      </c>
      <c r="U51" s="415">
        <v>41.1</v>
      </c>
      <c r="V51" s="415">
        <v>41.1</v>
      </c>
      <c r="W51" s="415">
        <v>41.1</v>
      </c>
      <c r="X51" s="415">
        <v>44.8</v>
      </c>
      <c r="Y51" s="415">
        <v>44.8</v>
      </c>
      <c r="Z51" s="415">
        <v>44.8</v>
      </c>
      <c r="AA51" s="415">
        <v>44.8</v>
      </c>
      <c r="AB51" s="415">
        <v>44.8</v>
      </c>
      <c r="AC51" s="415">
        <v>44.8</v>
      </c>
      <c r="AD51" s="415">
        <v>44.8</v>
      </c>
      <c r="AE51" s="415">
        <v>44.8</v>
      </c>
      <c r="AF51" s="415">
        <v>41.352599570927715</v>
      </c>
      <c r="AG51" s="415">
        <v>41.363116150895515</v>
      </c>
      <c r="AH51" s="415">
        <v>41.246978271530033</v>
      </c>
      <c r="AI51" s="415">
        <v>41.270550378841662</v>
      </c>
    </row>
    <row r="52" spans="4:35" ht="18" customHeight="1">
      <c r="D52" s="767"/>
      <c r="E52" s="170" t="s">
        <v>7</v>
      </c>
      <c r="F52" s="169"/>
      <c r="G52" s="26" t="s">
        <v>488</v>
      </c>
      <c r="H52" s="168" t="s">
        <v>186</v>
      </c>
      <c r="I52" s="415">
        <v>105.3727030656424</v>
      </c>
      <c r="J52" s="415">
        <v>105.04693759796369</v>
      </c>
      <c r="K52" s="415">
        <v>104.76912443197726</v>
      </c>
      <c r="L52" s="415">
        <v>104.27108519295901</v>
      </c>
      <c r="M52" s="415">
        <v>104.31649942339583</v>
      </c>
      <c r="N52" s="415">
        <v>103.63437306554923</v>
      </c>
      <c r="O52" s="415">
        <v>103.53679292794642</v>
      </c>
      <c r="P52" s="415">
        <v>103.09338454934158</v>
      </c>
      <c r="Q52" s="415">
        <v>102.68896010152361</v>
      </c>
      <c r="R52" s="415">
        <v>102.54953462285339</v>
      </c>
      <c r="S52" s="415">
        <v>102.29349941064312</v>
      </c>
      <c r="T52" s="415">
        <v>101.78849613349013</v>
      </c>
      <c r="U52" s="415">
        <v>102.08002542963651</v>
      </c>
      <c r="V52" s="415">
        <v>101.48310802925788</v>
      </c>
      <c r="W52" s="415">
        <v>101.8489448058712</v>
      </c>
      <c r="X52" s="415">
        <v>101.53001096415878</v>
      </c>
      <c r="Y52" s="415">
        <v>101.62127038718248</v>
      </c>
      <c r="Z52" s="415">
        <v>101.90635903639668</v>
      </c>
      <c r="AA52" s="415">
        <v>101.85728008684188</v>
      </c>
      <c r="AB52" s="415">
        <v>102.00569050960657</v>
      </c>
      <c r="AC52" s="415">
        <v>101.0585645467192</v>
      </c>
      <c r="AD52" s="415">
        <v>101.21272181774005</v>
      </c>
      <c r="AE52" s="415">
        <v>101.01289894264725</v>
      </c>
      <c r="AF52" s="415">
        <v>97.303639298413472</v>
      </c>
      <c r="AG52" s="415">
        <v>96.929253383242042</v>
      </c>
      <c r="AH52" s="415">
        <v>96.720214919689823</v>
      </c>
      <c r="AI52" s="415">
        <v>96.760906600414259</v>
      </c>
    </row>
    <row r="53" spans="4:35" ht="18" customHeight="1">
      <c r="D53" s="748" t="s">
        <v>497</v>
      </c>
      <c r="E53" s="89" t="s">
        <v>489</v>
      </c>
      <c r="F53" s="88"/>
      <c r="G53" s="511" t="s">
        <v>495</v>
      </c>
      <c r="H53" s="168" t="s">
        <v>496</v>
      </c>
      <c r="I53" s="415">
        <v>15.417064579256369</v>
      </c>
      <c r="J53" s="415">
        <v>15.417064579256369</v>
      </c>
      <c r="K53" s="415">
        <v>15.417064579256369</v>
      </c>
      <c r="L53" s="415">
        <v>15.417064579256369</v>
      </c>
      <c r="M53" s="415">
        <v>15.417064579256369</v>
      </c>
      <c r="N53" s="415">
        <v>15.417064579256369</v>
      </c>
      <c r="O53" s="415">
        <v>15.417064579256369</v>
      </c>
      <c r="P53" s="415">
        <v>15.417064579256369</v>
      </c>
      <c r="Q53" s="415">
        <v>15.417064579256369</v>
      </c>
      <c r="R53" s="415">
        <v>15.417064579256369</v>
      </c>
      <c r="S53" s="415">
        <v>15.417064579256369</v>
      </c>
      <c r="T53" s="415">
        <v>15.417064579256369</v>
      </c>
      <c r="U53" s="415">
        <v>15.417064579256369</v>
      </c>
      <c r="V53" s="415">
        <v>15.417064579256369</v>
      </c>
      <c r="W53" s="415">
        <v>14.964334763948496</v>
      </c>
      <c r="X53" s="415">
        <v>19.872128780487802</v>
      </c>
      <c r="Y53" s="415">
        <v>19.830875780506968</v>
      </c>
      <c r="Z53" s="415">
        <v>17.733973746958636</v>
      </c>
      <c r="AA53" s="415">
        <v>18.502395869823157</v>
      </c>
      <c r="AB53" s="415">
        <v>18.646811026786224</v>
      </c>
      <c r="AC53" s="415">
        <v>17.403595915174943</v>
      </c>
      <c r="AD53" s="415">
        <v>17.679346773595039</v>
      </c>
      <c r="AE53" s="415">
        <v>17.939326233400163</v>
      </c>
      <c r="AF53" s="415">
        <v>17.594185634465262</v>
      </c>
      <c r="AG53" s="415">
        <v>17.18</v>
      </c>
      <c r="AH53" s="415">
        <v>16.95</v>
      </c>
      <c r="AI53" s="415">
        <v>13.094674944958166</v>
      </c>
    </row>
    <row r="54" spans="4:35" ht="18" customHeight="1">
      <c r="D54" s="741"/>
      <c r="E54" s="89" t="s">
        <v>490</v>
      </c>
      <c r="F54" s="88"/>
      <c r="G54" s="511" t="s">
        <v>448</v>
      </c>
      <c r="H54" s="168" t="s">
        <v>496</v>
      </c>
      <c r="I54" s="415">
        <v>16.7</v>
      </c>
      <c r="J54" s="415">
        <v>16.7</v>
      </c>
      <c r="K54" s="415">
        <v>16.7</v>
      </c>
      <c r="L54" s="415">
        <v>16.7</v>
      </c>
      <c r="M54" s="415">
        <v>16.7</v>
      </c>
      <c r="N54" s="415">
        <v>16.7</v>
      </c>
      <c r="O54" s="415">
        <v>16.7</v>
      </c>
      <c r="P54" s="415">
        <v>16.7</v>
      </c>
      <c r="Q54" s="415">
        <v>16.7</v>
      </c>
      <c r="R54" s="415">
        <v>16.7</v>
      </c>
      <c r="S54" s="415">
        <v>16.7</v>
      </c>
      <c r="T54" s="415">
        <v>16.7</v>
      </c>
      <c r="U54" s="415">
        <v>16.7</v>
      </c>
      <c r="V54" s="415">
        <v>16.7</v>
      </c>
      <c r="W54" s="415">
        <v>16.7</v>
      </c>
      <c r="X54" s="415">
        <v>16.3</v>
      </c>
      <c r="Y54" s="415">
        <v>16.3</v>
      </c>
      <c r="Z54" s="415">
        <v>16.3</v>
      </c>
      <c r="AA54" s="415">
        <v>16.3</v>
      </c>
      <c r="AB54" s="415">
        <v>16.3</v>
      </c>
      <c r="AC54" s="415">
        <v>16.3</v>
      </c>
      <c r="AD54" s="415">
        <v>16.3</v>
      </c>
      <c r="AE54" s="415">
        <v>16.3</v>
      </c>
      <c r="AF54" s="415">
        <v>17.062152408434127</v>
      </c>
      <c r="AG54" s="415">
        <v>17.062152408434127</v>
      </c>
      <c r="AH54" s="415">
        <v>17.062152408434127</v>
      </c>
      <c r="AI54" s="415">
        <v>17.062152408434127</v>
      </c>
    </row>
    <row r="55" spans="4:35" ht="18" customHeight="1">
      <c r="D55" s="741"/>
      <c r="E55" s="89" t="s">
        <v>491</v>
      </c>
      <c r="F55" s="88"/>
      <c r="G55" s="511" t="s">
        <v>6</v>
      </c>
      <c r="H55" s="168" t="s">
        <v>185</v>
      </c>
      <c r="I55" s="415">
        <v>23.9</v>
      </c>
      <c r="J55" s="415">
        <v>23.9</v>
      </c>
      <c r="K55" s="415">
        <v>23.9</v>
      </c>
      <c r="L55" s="415">
        <v>23.9</v>
      </c>
      <c r="M55" s="415">
        <v>23.9</v>
      </c>
      <c r="N55" s="415">
        <v>23.9</v>
      </c>
      <c r="O55" s="415">
        <v>23.9</v>
      </c>
      <c r="P55" s="415">
        <v>23.9</v>
      </c>
      <c r="Q55" s="415">
        <v>23.9</v>
      </c>
      <c r="R55" s="415">
        <v>23.9</v>
      </c>
      <c r="S55" s="415">
        <v>23.9</v>
      </c>
      <c r="T55" s="415">
        <v>23.9</v>
      </c>
      <c r="U55" s="415">
        <v>23.9</v>
      </c>
      <c r="V55" s="415">
        <v>23.9</v>
      </c>
      <c r="W55" s="415">
        <v>23.9</v>
      </c>
      <c r="X55" s="415">
        <v>23.9</v>
      </c>
      <c r="Y55" s="415">
        <v>23.9</v>
      </c>
      <c r="Z55" s="415">
        <v>23.9</v>
      </c>
      <c r="AA55" s="415">
        <v>23.9</v>
      </c>
      <c r="AB55" s="415">
        <v>23.9</v>
      </c>
      <c r="AC55" s="415">
        <v>23.9</v>
      </c>
      <c r="AD55" s="415">
        <v>23.9</v>
      </c>
      <c r="AE55" s="415">
        <v>23.9</v>
      </c>
      <c r="AF55" s="415">
        <v>23.42057546976293</v>
      </c>
      <c r="AG55" s="415">
        <v>23.42057546976293</v>
      </c>
      <c r="AH55" s="415">
        <v>23.42057546976293</v>
      </c>
      <c r="AI55" s="415">
        <v>23.42057546976293</v>
      </c>
    </row>
    <row r="56" spans="4:35" ht="18" customHeight="1">
      <c r="D56" s="741"/>
      <c r="E56" s="89" t="s">
        <v>492</v>
      </c>
      <c r="F56" s="88"/>
      <c r="G56" s="511" t="s">
        <v>5</v>
      </c>
      <c r="H56" s="168" t="s">
        <v>185</v>
      </c>
      <c r="I56" s="415">
        <v>23.9</v>
      </c>
      <c r="J56" s="415">
        <v>23.9</v>
      </c>
      <c r="K56" s="415">
        <v>23.9</v>
      </c>
      <c r="L56" s="415">
        <v>23.9</v>
      </c>
      <c r="M56" s="415">
        <v>23.9</v>
      </c>
      <c r="N56" s="415">
        <v>23.9</v>
      </c>
      <c r="O56" s="415">
        <v>23.9</v>
      </c>
      <c r="P56" s="415">
        <v>23.9</v>
      </c>
      <c r="Q56" s="415">
        <v>23.9</v>
      </c>
      <c r="R56" s="415">
        <v>23.9</v>
      </c>
      <c r="S56" s="415">
        <v>23.9</v>
      </c>
      <c r="T56" s="415">
        <v>23.9</v>
      </c>
      <c r="U56" s="415">
        <v>23.9</v>
      </c>
      <c r="V56" s="415">
        <v>23.9</v>
      </c>
      <c r="W56" s="415">
        <v>23.9</v>
      </c>
      <c r="X56" s="415">
        <v>23.9</v>
      </c>
      <c r="Y56" s="415">
        <v>23.9</v>
      </c>
      <c r="Z56" s="415">
        <v>23.9</v>
      </c>
      <c r="AA56" s="415">
        <v>23.9</v>
      </c>
      <c r="AB56" s="415">
        <v>23.9</v>
      </c>
      <c r="AC56" s="415">
        <v>23.9</v>
      </c>
      <c r="AD56" s="415">
        <v>23.9</v>
      </c>
      <c r="AE56" s="415">
        <v>23.9</v>
      </c>
      <c r="AF56" s="415">
        <v>23.42057546976293</v>
      </c>
      <c r="AG56" s="415">
        <v>23.42057546976293</v>
      </c>
      <c r="AH56" s="415">
        <v>23.42057546976293</v>
      </c>
      <c r="AI56" s="415">
        <v>23.42057546976293</v>
      </c>
    </row>
    <row r="57" spans="4:35" ht="18" customHeight="1">
      <c r="D57" s="741"/>
      <c r="E57" s="89" t="s">
        <v>493</v>
      </c>
      <c r="F57" s="88"/>
      <c r="G57" s="511" t="s">
        <v>4</v>
      </c>
      <c r="H57" s="168" t="s">
        <v>496</v>
      </c>
      <c r="I57" s="415">
        <v>12.6</v>
      </c>
      <c r="J57" s="415">
        <v>12.6</v>
      </c>
      <c r="K57" s="415">
        <v>12.6</v>
      </c>
      <c r="L57" s="415">
        <v>12.6</v>
      </c>
      <c r="M57" s="415">
        <v>12.6</v>
      </c>
      <c r="N57" s="415">
        <v>12.6</v>
      </c>
      <c r="O57" s="415">
        <v>12.6</v>
      </c>
      <c r="P57" s="415">
        <v>12.6</v>
      </c>
      <c r="Q57" s="415">
        <v>12.6</v>
      </c>
      <c r="R57" s="415">
        <v>12.6</v>
      </c>
      <c r="S57" s="415">
        <v>12.6</v>
      </c>
      <c r="T57" s="415">
        <v>12.6</v>
      </c>
      <c r="U57" s="415">
        <v>12.6</v>
      </c>
      <c r="V57" s="415">
        <v>12.6</v>
      </c>
      <c r="W57" s="415">
        <v>12.6</v>
      </c>
      <c r="X57" s="415">
        <v>13.2</v>
      </c>
      <c r="Y57" s="415">
        <v>13.2</v>
      </c>
      <c r="Z57" s="415">
        <v>13.2</v>
      </c>
      <c r="AA57" s="415">
        <v>13.2</v>
      </c>
      <c r="AB57" s="415">
        <v>13.2</v>
      </c>
      <c r="AC57" s="415">
        <v>13.2</v>
      </c>
      <c r="AD57" s="415">
        <v>13.2</v>
      </c>
      <c r="AE57" s="415">
        <v>13.2</v>
      </c>
      <c r="AF57" s="415">
        <v>13.609066783216523</v>
      </c>
      <c r="AG57" s="415">
        <v>13.609066783216523</v>
      </c>
      <c r="AH57" s="415">
        <v>13.609066783216523</v>
      </c>
      <c r="AI57" s="415">
        <v>13.609066783216523</v>
      </c>
    </row>
    <row r="58" spans="4:35" ht="18" customHeight="1">
      <c r="D58" s="741"/>
      <c r="E58" s="89" t="s">
        <v>494</v>
      </c>
      <c r="F58" s="88"/>
      <c r="G58" s="511" t="s">
        <v>3</v>
      </c>
      <c r="H58" s="168" t="s">
        <v>498</v>
      </c>
      <c r="I58" s="415">
        <v>23.4</v>
      </c>
      <c r="J58" s="415">
        <v>23.4</v>
      </c>
      <c r="K58" s="415">
        <v>23.4</v>
      </c>
      <c r="L58" s="415">
        <v>23.4</v>
      </c>
      <c r="M58" s="415">
        <v>23.4</v>
      </c>
      <c r="N58" s="415">
        <v>23.4</v>
      </c>
      <c r="O58" s="415">
        <v>23.4</v>
      </c>
      <c r="P58" s="415">
        <v>23.4</v>
      </c>
      <c r="Q58" s="415">
        <v>23.4</v>
      </c>
      <c r="R58" s="415">
        <v>23.4</v>
      </c>
      <c r="S58" s="415">
        <v>23.4</v>
      </c>
      <c r="T58" s="415">
        <v>23.4</v>
      </c>
      <c r="U58" s="415">
        <v>23.4</v>
      </c>
      <c r="V58" s="415">
        <v>23.4</v>
      </c>
      <c r="W58" s="415">
        <v>23.4</v>
      </c>
      <c r="X58" s="415">
        <v>23.4</v>
      </c>
      <c r="Y58" s="415">
        <v>23.4</v>
      </c>
      <c r="Z58" s="415">
        <v>23.4</v>
      </c>
      <c r="AA58" s="415">
        <v>23.4</v>
      </c>
      <c r="AB58" s="415">
        <v>23.4</v>
      </c>
      <c r="AC58" s="415">
        <v>23.4</v>
      </c>
      <c r="AD58" s="415">
        <v>23.4</v>
      </c>
      <c r="AE58" s="415">
        <v>23.4</v>
      </c>
      <c r="AF58" s="415">
        <v>21.437900385711888</v>
      </c>
      <c r="AG58" s="415">
        <v>21.437900385711888</v>
      </c>
      <c r="AH58" s="415">
        <v>21.437900385711888</v>
      </c>
      <c r="AI58" s="415">
        <v>21.437900385711888</v>
      </c>
    </row>
    <row r="59" spans="4:35" ht="15" customHeight="1">
      <c r="D59" s="516" t="s">
        <v>520</v>
      </c>
      <c r="E59" s="13"/>
      <c r="F59" s="12"/>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row>
    <row r="60" spans="4:35" ht="15" customHeight="1">
      <c r="D60" s="520" t="s">
        <v>521</v>
      </c>
      <c r="E60" s="12"/>
      <c r="F60" s="12"/>
      <c r="G60" s="12"/>
      <c r="H60" s="12"/>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row>
    <row r="61" spans="4:35" ht="15" customHeight="1">
      <c r="D61" s="520" t="s">
        <v>527</v>
      </c>
      <c r="E61" s="12"/>
      <c r="F61" s="12"/>
      <c r="G61" s="12"/>
      <c r="H61" s="12"/>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row>
    <row r="62" spans="4:35" ht="15" customHeight="1">
      <c r="D62" s="525" t="s">
        <v>528</v>
      </c>
      <c r="E62" s="12"/>
      <c r="F62" s="12"/>
      <c r="G62" s="12"/>
      <c r="H62" s="12"/>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row>
    <row r="63" spans="4:35" ht="12.75" customHeight="1">
      <c r="D63" s="12"/>
      <c r="E63" s="12"/>
      <c r="F63" s="12"/>
      <c r="G63" s="12"/>
      <c r="H63" s="12"/>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row>
    <row r="64" spans="4:35" ht="12.75" customHeight="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row>
  </sheetData>
  <mergeCells count="12">
    <mergeCell ref="D53:D58"/>
    <mergeCell ref="E29:E39"/>
    <mergeCell ref="E40:E45"/>
    <mergeCell ref="E27:E28"/>
    <mergeCell ref="D27:D45"/>
    <mergeCell ref="D46:D50"/>
    <mergeCell ref="D51:D52"/>
    <mergeCell ref="G33:G34"/>
    <mergeCell ref="G29:G30"/>
    <mergeCell ref="D4:D11"/>
    <mergeCell ref="D12:D17"/>
    <mergeCell ref="D18:D26"/>
  </mergeCells>
  <phoneticPr fontId="4"/>
  <pageMargins left="0.7" right="0.7" top="0.75" bottom="0.75" header="0.3" footer="0.3"/>
  <pageSetup paperSize="9" orientation="portrait" verticalDpi="0" r:id="rId1"/>
  <ignoredErrors>
    <ignoredError sqref="G35:G41 G4:G10 G31:G33 G11:G26 G27:G29 G42:G50 G51:G5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G27"/>
  <sheetViews>
    <sheetView showGridLines="0" zoomScaleNormal="100" workbookViewId="0">
      <pane xSplit="6" topLeftCell="G1" activePane="topRight" state="frozen"/>
      <selection pane="topRight" activeCell="O29" sqref="O29"/>
    </sheetView>
  </sheetViews>
  <sheetFormatPr defaultColWidth="18.7109375" defaultRowHeight="12.75" customHeight="1"/>
  <cols>
    <col min="1" max="2" width="3.5703125" style="104" customWidth="1"/>
    <col min="3" max="3" width="3.5703125" style="103" customWidth="1"/>
    <col min="4" max="4" width="28.140625" style="103" customWidth="1"/>
    <col min="5" max="5" width="5.28515625" style="102" customWidth="1"/>
    <col min="6" max="6" width="9.140625" style="102" customWidth="1"/>
    <col min="7" max="7" width="9" style="177" customWidth="1"/>
    <col min="8" max="11" width="6" style="177" customWidth="1"/>
    <col min="12" max="12" width="9" style="177" customWidth="1"/>
    <col min="13" max="30" width="6" style="177" customWidth="1"/>
    <col min="31" max="33" width="6" style="176" customWidth="1"/>
    <col min="34" max="16384" width="18.7109375" style="176"/>
  </cols>
  <sheetData>
    <row r="1" spans="1:33" ht="14.25">
      <c r="H1" s="451"/>
      <c r="I1" s="452"/>
      <c r="J1" s="452"/>
      <c r="K1" s="452"/>
      <c r="L1" s="452"/>
      <c r="M1" s="451"/>
      <c r="N1" s="452"/>
      <c r="O1" s="452"/>
      <c r="P1" s="452"/>
      <c r="Q1" s="452"/>
      <c r="R1" s="451"/>
      <c r="S1" s="452"/>
      <c r="T1" s="452"/>
      <c r="U1" s="452"/>
      <c r="V1" s="453"/>
    </row>
    <row r="2" spans="1:33" ht="15">
      <c r="A2" s="101"/>
      <c r="B2" s="437" t="s">
        <v>418</v>
      </c>
      <c r="C2" s="438">
        <v>23</v>
      </c>
      <c r="D2" s="438" t="s">
        <v>419</v>
      </c>
      <c r="F2" s="100"/>
      <c r="H2" s="453"/>
      <c r="I2" s="453"/>
      <c r="J2" s="453"/>
      <c r="K2" s="453"/>
      <c r="L2" s="453"/>
      <c r="M2" s="453"/>
      <c r="N2" s="453"/>
      <c r="O2" s="453"/>
      <c r="P2" s="453"/>
      <c r="Q2" s="453"/>
      <c r="R2" s="453"/>
      <c r="S2" s="453"/>
      <c r="T2" s="453"/>
      <c r="U2" s="453"/>
      <c r="V2" s="453"/>
      <c r="AE2" s="206"/>
      <c r="AF2" s="206"/>
      <c r="AG2" s="206"/>
    </row>
    <row r="3" spans="1:33" s="180" customFormat="1" ht="13.5" customHeight="1">
      <c r="D3" s="205" t="s">
        <v>209</v>
      </c>
      <c r="E3" s="204"/>
      <c r="F3" s="203" t="s">
        <v>208</v>
      </c>
      <c r="G3" s="202" t="s">
        <v>214</v>
      </c>
      <c r="H3" s="184"/>
      <c r="I3" s="184"/>
      <c r="J3" s="184"/>
      <c r="K3" s="184"/>
      <c r="L3" s="184" t="s">
        <v>213</v>
      </c>
      <c r="M3" s="184"/>
      <c r="N3" s="184"/>
      <c r="O3" s="184"/>
      <c r="P3" s="184"/>
      <c r="Q3" s="184">
        <v>2000</v>
      </c>
      <c r="R3" s="184">
        <f t="shared" ref="R3:AG3" si="0">Q3+1</f>
        <v>2001</v>
      </c>
      <c r="S3" s="184">
        <f t="shared" si="0"/>
        <v>2002</v>
      </c>
      <c r="T3" s="184">
        <f t="shared" si="0"/>
        <v>2003</v>
      </c>
      <c r="U3" s="184">
        <f t="shared" si="0"/>
        <v>2004</v>
      </c>
      <c r="V3" s="184">
        <f t="shared" si="0"/>
        <v>2005</v>
      </c>
      <c r="W3" s="184">
        <f t="shared" si="0"/>
        <v>2006</v>
      </c>
      <c r="X3" s="184">
        <f t="shared" si="0"/>
        <v>2007</v>
      </c>
      <c r="Y3" s="184">
        <f t="shared" si="0"/>
        <v>2008</v>
      </c>
      <c r="Z3" s="184">
        <f t="shared" si="0"/>
        <v>2009</v>
      </c>
      <c r="AA3" s="184">
        <f t="shared" si="0"/>
        <v>2010</v>
      </c>
      <c r="AB3" s="184">
        <f t="shared" si="0"/>
        <v>2011</v>
      </c>
      <c r="AC3" s="184">
        <f t="shared" si="0"/>
        <v>2012</v>
      </c>
      <c r="AD3" s="184">
        <f t="shared" si="0"/>
        <v>2013</v>
      </c>
      <c r="AE3" s="184">
        <f t="shared" si="0"/>
        <v>2014</v>
      </c>
      <c r="AF3" s="184">
        <f t="shared" si="0"/>
        <v>2015</v>
      </c>
      <c r="AG3" s="184">
        <f t="shared" si="0"/>
        <v>2016</v>
      </c>
    </row>
    <row r="4" spans="1:33" s="180" customFormat="1" ht="13.5" customHeight="1">
      <c r="D4" s="201" t="s">
        <v>211</v>
      </c>
      <c r="E4" s="200"/>
      <c r="F4" s="199" t="s">
        <v>212</v>
      </c>
      <c r="G4" s="197">
        <v>0.23799999999999999</v>
      </c>
      <c r="H4" s="198"/>
      <c r="I4" s="198"/>
      <c r="J4" s="198"/>
      <c r="K4" s="198"/>
      <c r="L4" s="197">
        <v>0.18</v>
      </c>
      <c r="M4" s="198"/>
      <c r="N4" s="198"/>
      <c r="O4" s="198"/>
      <c r="P4" s="198"/>
      <c r="Q4" s="197">
        <v>0.1188515443475104</v>
      </c>
      <c r="R4" s="197">
        <v>6.1804088709190838E-2</v>
      </c>
      <c r="S4" s="197">
        <v>5.183358015633157E-2</v>
      </c>
      <c r="T4" s="197">
        <v>4.2118800855164874E-2</v>
      </c>
      <c r="U4" s="197">
        <v>5.4522188336748462E-2</v>
      </c>
      <c r="V4" s="197">
        <v>4.3334587137674421E-2</v>
      </c>
      <c r="W4" s="197">
        <v>3.9352334991184713E-2</v>
      </c>
      <c r="X4" s="197">
        <v>3.992049673462892E-2</v>
      </c>
      <c r="Y4" s="197">
        <v>3.6713361907965661E-2</v>
      </c>
      <c r="Z4" s="197">
        <v>3.2186219805099052E-2</v>
      </c>
      <c r="AA4" s="197">
        <v>3.1387731607420921E-2</v>
      </c>
      <c r="AB4" s="197">
        <v>4.1511759057076776E-2</v>
      </c>
      <c r="AC4" s="197">
        <v>4.4809666477995433E-2</v>
      </c>
      <c r="AD4" s="197">
        <v>3.8740220351799838E-2</v>
      </c>
      <c r="AE4" s="197">
        <v>3.7626332935124247E-2</v>
      </c>
      <c r="AF4" s="197">
        <v>3.5597464046658076E-2</v>
      </c>
      <c r="AG4" s="197">
        <v>3.5597464046658076E-2</v>
      </c>
    </row>
    <row r="5" spans="1:33" s="180" customFormat="1" ht="13.5" customHeight="1">
      <c r="D5" s="439" t="s">
        <v>421</v>
      </c>
      <c r="E5" s="190"/>
      <c r="F5" s="196"/>
      <c r="G5" s="195"/>
      <c r="H5" s="194"/>
      <c r="Q5" s="193"/>
      <c r="R5" s="192"/>
    </row>
    <row r="6" spans="1:33" s="180" customFormat="1" ht="13.5" customHeight="1">
      <c r="E6" s="190"/>
      <c r="F6" s="196"/>
      <c r="G6" s="195"/>
      <c r="H6" s="194"/>
      <c r="Q6" s="441"/>
      <c r="R6" s="442"/>
    </row>
    <row r="7" spans="1:33" s="180" customFormat="1" ht="13.5" customHeight="1">
      <c r="E7" s="190"/>
      <c r="F7" s="196"/>
      <c r="G7" s="195"/>
      <c r="H7" s="194"/>
      <c r="Q7" s="441"/>
      <c r="R7" s="442"/>
    </row>
    <row r="8" spans="1:33" s="180" customFormat="1" ht="13.5" customHeight="1">
      <c r="E8" s="190"/>
      <c r="F8" s="196"/>
      <c r="G8" s="195"/>
      <c r="H8" s="194"/>
      <c r="Q8" s="441"/>
      <c r="R8" s="442"/>
    </row>
    <row r="9" spans="1:33" s="180" customFormat="1" ht="13.5" customHeight="1">
      <c r="B9" s="138" t="s">
        <v>119</v>
      </c>
      <c r="C9" s="100">
        <f>C2+1</f>
        <v>24</v>
      </c>
      <c r="D9" s="191" t="s">
        <v>210</v>
      </c>
      <c r="E9" s="190"/>
      <c r="F9" s="189"/>
      <c r="G9" s="188"/>
    </row>
    <row r="10" spans="1:33" s="180" customFormat="1" ht="13.5" customHeight="1">
      <c r="D10" s="187" t="s">
        <v>209</v>
      </c>
      <c r="E10" s="186"/>
      <c r="F10" s="185" t="s">
        <v>208</v>
      </c>
      <c r="G10" s="184">
        <v>1990</v>
      </c>
      <c r="H10" s="184">
        <f t="shared" ref="H10:AG10" si="1">G10+1</f>
        <v>1991</v>
      </c>
      <c r="I10" s="184">
        <f t="shared" si="1"/>
        <v>1992</v>
      </c>
      <c r="J10" s="184">
        <f t="shared" si="1"/>
        <v>1993</v>
      </c>
      <c r="K10" s="184">
        <f t="shared" si="1"/>
        <v>1994</v>
      </c>
      <c r="L10" s="184">
        <f t="shared" si="1"/>
        <v>1995</v>
      </c>
      <c r="M10" s="184">
        <f t="shared" si="1"/>
        <v>1996</v>
      </c>
      <c r="N10" s="184">
        <f t="shared" si="1"/>
        <v>1997</v>
      </c>
      <c r="O10" s="184">
        <f t="shared" si="1"/>
        <v>1998</v>
      </c>
      <c r="P10" s="184">
        <f t="shared" si="1"/>
        <v>1999</v>
      </c>
      <c r="Q10" s="184">
        <f t="shared" si="1"/>
        <v>2000</v>
      </c>
      <c r="R10" s="184">
        <f t="shared" si="1"/>
        <v>2001</v>
      </c>
      <c r="S10" s="184">
        <f t="shared" si="1"/>
        <v>2002</v>
      </c>
      <c r="T10" s="184">
        <f t="shared" si="1"/>
        <v>2003</v>
      </c>
      <c r="U10" s="184">
        <f t="shared" si="1"/>
        <v>2004</v>
      </c>
      <c r="V10" s="184">
        <f t="shared" si="1"/>
        <v>2005</v>
      </c>
      <c r="W10" s="184">
        <f t="shared" si="1"/>
        <v>2006</v>
      </c>
      <c r="X10" s="184">
        <f t="shared" si="1"/>
        <v>2007</v>
      </c>
      <c r="Y10" s="184">
        <f t="shared" si="1"/>
        <v>2008</v>
      </c>
      <c r="Z10" s="184">
        <f t="shared" si="1"/>
        <v>2009</v>
      </c>
      <c r="AA10" s="184">
        <f t="shared" si="1"/>
        <v>2010</v>
      </c>
      <c r="AB10" s="184">
        <f t="shared" si="1"/>
        <v>2011</v>
      </c>
      <c r="AC10" s="184">
        <f t="shared" si="1"/>
        <v>2012</v>
      </c>
      <c r="AD10" s="184">
        <f t="shared" si="1"/>
        <v>2013</v>
      </c>
      <c r="AE10" s="184">
        <f t="shared" si="1"/>
        <v>2014</v>
      </c>
      <c r="AF10" s="184">
        <f t="shared" si="1"/>
        <v>2015</v>
      </c>
      <c r="AG10" s="184">
        <f t="shared" si="1"/>
        <v>2016</v>
      </c>
    </row>
    <row r="11" spans="1:33" s="180" customFormat="1" ht="13.5" customHeight="1">
      <c r="D11" s="183" t="s">
        <v>207</v>
      </c>
      <c r="E11" s="182"/>
      <c r="F11" s="181" t="s">
        <v>206</v>
      </c>
      <c r="G11" s="693">
        <v>47337.919999999998</v>
      </c>
      <c r="H11" s="693">
        <v>46023.447</v>
      </c>
      <c r="I11" s="693">
        <v>42756.035000000003</v>
      </c>
      <c r="J11" s="693">
        <v>42602.311999999998</v>
      </c>
      <c r="K11" s="693">
        <v>42424.906999999999</v>
      </c>
      <c r="L11" s="693">
        <v>42278.856</v>
      </c>
      <c r="M11" s="693">
        <v>41162.097000000002</v>
      </c>
      <c r="N11" s="693">
        <v>41007.858999999997</v>
      </c>
      <c r="O11" s="693">
        <v>38402.504999999997</v>
      </c>
      <c r="P11" s="693">
        <v>37027.930999999997</v>
      </c>
      <c r="Q11" s="693">
        <v>38511.464</v>
      </c>
      <c r="R11" s="693">
        <v>38283.697</v>
      </c>
      <c r="S11" s="693">
        <v>38583.762999999999</v>
      </c>
      <c r="T11" s="693">
        <v>38589.213000000003</v>
      </c>
      <c r="U11" s="693">
        <v>38215.374000000003</v>
      </c>
      <c r="V11" s="693">
        <v>38008.792999999998</v>
      </c>
      <c r="W11" s="693">
        <v>38719.805</v>
      </c>
      <c r="X11" s="693">
        <v>38867.197999999997</v>
      </c>
      <c r="Y11" s="693">
        <v>36550.544999999998</v>
      </c>
      <c r="Z11" s="693">
        <v>34140.233999999997</v>
      </c>
      <c r="AA11" s="693">
        <v>37035.625999999997</v>
      </c>
      <c r="AB11" s="693">
        <v>34875.284</v>
      </c>
      <c r="AC11" s="693">
        <v>35024.125</v>
      </c>
      <c r="AD11" s="693">
        <v>35082.106</v>
      </c>
      <c r="AE11" s="693">
        <v>33785.197999999997</v>
      </c>
      <c r="AF11" s="693">
        <v>32438.561000000002</v>
      </c>
      <c r="AG11" s="693">
        <v>33137.966999999997</v>
      </c>
    </row>
    <row r="12" spans="1:33" s="180" customFormat="1" ht="13.5" customHeight="1">
      <c r="D12" s="443"/>
      <c r="E12" s="443"/>
      <c r="F12" s="444"/>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row>
    <row r="13" spans="1:33" s="180" customFormat="1" ht="13.5" customHeight="1">
      <c r="D13" s="443"/>
      <c r="E13" s="443"/>
      <c r="F13" s="444"/>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row>
    <row r="14" spans="1:33" ht="14.25">
      <c r="E14" s="178"/>
    </row>
    <row r="15" spans="1:33" ht="15">
      <c r="A15" s="176"/>
      <c r="B15" s="138" t="s">
        <v>119</v>
      </c>
      <c r="C15" s="100">
        <v>31</v>
      </c>
      <c r="D15" s="440" t="s">
        <v>420</v>
      </c>
      <c r="E15" s="176"/>
      <c r="F15" s="179"/>
    </row>
    <row r="16" spans="1:33" ht="14.25">
      <c r="A16" s="176"/>
      <c r="B16" s="176"/>
      <c r="C16" s="176"/>
      <c r="D16" s="481" t="s">
        <v>205</v>
      </c>
      <c r="E16" s="482"/>
      <c r="F16" s="483" t="s">
        <v>0</v>
      </c>
      <c r="G16" s="484">
        <v>1990</v>
      </c>
      <c r="H16" s="484">
        <v>1991</v>
      </c>
      <c r="I16" s="484">
        <v>1992</v>
      </c>
      <c r="J16" s="484">
        <v>1993</v>
      </c>
      <c r="K16" s="484">
        <v>1994</v>
      </c>
      <c r="L16" s="484">
        <v>1995</v>
      </c>
      <c r="M16" s="484">
        <v>1996</v>
      </c>
      <c r="N16" s="484">
        <v>1997</v>
      </c>
      <c r="O16" s="484">
        <v>1998</v>
      </c>
      <c r="P16" s="484">
        <v>1999</v>
      </c>
      <c r="Q16" s="484">
        <v>2000</v>
      </c>
      <c r="R16" s="484">
        <v>2001</v>
      </c>
      <c r="S16" s="484">
        <v>2002</v>
      </c>
      <c r="T16" s="484">
        <v>2003</v>
      </c>
      <c r="U16" s="484">
        <v>2004</v>
      </c>
      <c r="V16" s="484">
        <v>2005</v>
      </c>
      <c r="W16" s="484">
        <v>2006</v>
      </c>
      <c r="X16" s="484">
        <v>2007</v>
      </c>
      <c r="Y16" s="484">
        <v>2008</v>
      </c>
      <c r="Z16" s="484">
        <v>2009</v>
      </c>
      <c r="AA16" s="484">
        <v>2010</v>
      </c>
      <c r="AB16" s="484">
        <v>2011</v>
      </c>
      <c r="AC16" s="484">
        <v>2012</v>
      </c>
      <c r="AD16" s="484">
        <v>2013</v>
      </c>
      <c r="AE16" s="484">
        <v>2014</v>
      </c>
      <c r="AF16" s="484">
        <f>AE16+1</f>
        <v>2015</v>
      </c>
      <c r="AG16" s="484">
        <f>AF16+1</f>
        <v>2016</v>
      </c>
    </row>
    <row r="17" spans="1:33" ht="14.25">
      <c r="A17" s="176"/>
      <c r="B17" s="176"/>
      <c r="C17" s="176"/>
      <c r="D17" s="485" t="s">
        <v>430</v>
      </c>
      <c r="E17" s="486" t="s">
        <v>436</v>
      </c>
      <c r="F17" s="450" t="s">
        <v>204</v>
      </c>
      <c r="G17" s="487">
        <v>5.1444382216703044</v>
      </c>
      <c r="H17" s="487">
        <v>5.1572084715814945</v>
      </c>
      <c r="I17" s="487">
        <v>5.2306934333850208</v>
      </c>
      <c r="J17" s="487">
        <v>5.1488896780558564</v>
      </c>
      <c r="K17" s="487">
        <v>5.5275419013609284</v>
      </c>
      <c r="L17" s="487">
        <v>5.3510527698039629</v>
      </c>
      <c r="M17" s="487">
        <v>5.6856489368356318</v>
      </c>
      <c r="N17" s="487">
        <v>5.5085018723876082</v>
      </c>
      <c r="O17" s="487">
        <v>5.4002346433069217</v>
      </c>
      <c r="P17" s="487">
        <v>5.206038042909797</v>
      </c>
      <c r="Q17" s="487">
        <v>5.2171685025704493</v>
      </c>
      <c r="R17" s="487">
        <v>5.047337200555293</v>
      </c>
      <c r="S17" s="487">
        <v>5.0236380170784507</v>
      </c>
      <c r="T17" s="487">
        <v>4.9974969906252991</v>
      </c>
      <c r="U17" s="487">
        <v>4.8416648754891964</v>
      </c>
      <c r="V17" s="487">
        <v>4.8346635358106491</v>
      </c>
      <c r="W17" s="487">
        <v>4.9574205694346105</v>
      </c>
      <c r="X17" s="487">
        <v>4.7251436490282641</v>
      </c>
      <c r="Y17" s="487">
        <v>4.4563436374062446</v>
      </c>
      <c r="Z17" s="487">
        <v>4.550698782748821</v>
      </c>
      <c r="AA17" s="487">
        <v>4.5586309491670383</v>
      </c>
      <c r="AB17" s="487">
        <v>4.29</v>
      </c>
      <c r="AC17" s="487">
        <v>3.9122117749929832</v>
      </c>
      <c r="AD17" s="487">
        <v>3.926039863741642</v>
      </c>
      <c r="AE17" s="487">
        <v>3.8423674652435631</v>
      </c>
      <c r="AF17" s="487">
        <v>3.5321189571966323</v>
      </c>
      <c r="AG17" s="487">
        <v>3.354500146581807</v>
      </c>
    </row>
    <row r="18" spans="1:33" ht="15" thickBot="1">
      <c r="A18" s="176"/>
      <c r="B18" s="176"/>
      <c r="C18" s="176"/>
      <c r="D18" s="488" t="s">
        <v>431</v>
      </c>
      <c r="E18" s="489" t="s">
        <v>437</v>
      </c>
      <c r="F18" s="490" t="s">
        <v>204</v>
      </c>
      <c r="G18" s="491">
        <v>132.34060704439486</v>
      </c>
      <c r="H18" s="491">
        <v>141.86293078598419</v>
      </c>
      <c r="I18" s="491">
        <v>154.90639164465938</v>
      </c>
      <c r="J18" s="491">
        <v>149.82688312741183</v>
      </c>
      <c r="K18" s="491">
        <v>143.66785220452837</v>
      </c>
      <c r="L18" s="491">
        <v>136.94660826310439</v>
      </c>
      <c r="M18" s="491">
        <v>155.30103384659088</v>
      </c>
      <c r="N18" s="491">
        <v>187.42691049766245</v>
      </c>
      <c r="O18" s="491">
        <v>194.27833609602004</v>
      </c>
      <c r="P18" s="491">
        <v>194.18861707594451</v>
      </c>
      <c r="Q18" s="491">
        <v>177.71180161288316</v>
      </c>
      <c r="R18" s="491">
        <v>180.63709637184843</v>
      </c>
      <c r="S18" s="491">
        <v>170.67947457516004</v>
      </c>
      <c r="T18" s="491">
        <v>157.75810322925275</v>
      </c>
      <c r="U18" s="491">
        <v>153.07599417457865</v>
      </c>
      <c r="V18" s="491">
        <v>155.48227890783664</v>
      </c>
      <c r="W18" s="491">
        <v>149.39834509785081</v>
      </c>
      <c r="X18" s="491">
        <v>142.66563527662612</v>
      </c>
      <c r="Y18" s="491">
        <v>130.5541349821433</v>
      </c>
      <c r="Z18" s="491">
        <v>123.68823063339356</v>
      </c>
      <c r="AA18" s="491">
        <v>115.1011099016753</v>
      </c>
      <c r="AB18" s="491">
        <v>99.91</v>
      </c>
      <c r="AC18" s="491">
        <v>90.496196771510057</v>
      </c>
      <c r="AD18" s="491">
        <v>87.10930269060897</v>
      </c>
      <c r="AE18" s="491">
        <v>82.126469609491451</v>
      </c>
      <c r="AF18" s="491">
        <v>77.718833947151609</v>
      </c>
      <c r="AG18" s="491">
        <v>70.715796002384096</v>
      </c>
    </row>
    <row r="19" spans="1:33" ht="16.5" customHeight="1" thickTop="1">
      <c r="A19" s="176"/>
      <c r="B19" s="176"/>
      <c r="C19" s="176"/>
      <c r="D19" s="492" t="s">
        <v>432</v>
      </c>
      <c r="E19" s="493" t="s">
        <v>203</v>
      </c>
      <c r="F19" s="494" t="s">
        <v>202</v>
      </c>
      <c r="G19" s="495">
        <v>2439.0189999999998</v>
      </c>
      <c r="H19" s="495">
        <v>2412.0059999999999</v>
      </c>
      <c r="I19" s="495">
        <v>2347.4270000000001</v>
      </c>
      <c r="J19" s="495">
        <v>2255.5540000000001</v>
      </c>
      <c r="K19" s="495">
        <v>2376.748</v>
      </c>
      <c r="L19" s="495">
        <v>2335.0810000000001</v>
      </c>
      <c r="M19" s="495">
        <v>2431.0639999999999</v>
      </c>
      <c r="N19" s="495">
        <v>2407.7550000000001</v>
      </c>
      <c r="O19" s="495">
        <v>2313.66</v>
      </c>
      <c r="P19" s="495">
        <v>2251.6329999999998</v>
      </c>
      <c r="Q19" s="495">
        <v>2191.625</v>
      </c>
      <c r="R19" s="495">
        <v>2088.873</v>
      </c>
      <c r="S19" s="495">
        <v>2109.5059999999999</v>
      </c>
      <c r="T19" s="495">
        <v>2079.3069999999998</v>
      </c>
      <c r="U19" s="495">
        <v>2044.827</v>
      </c>
      <c r="V19" s="495">
        <v>2047.087</v>
      </c>
      <c r="W19" s="495">
        <v>2054.31</v>
      </c>
      <c r="X19" s="495">
        <v>1938.421</v>
      </c>
      <c r="Y19" s="495">
        <v>1749.9760000000001</v>
      </c>
      <c r="Z19" s="495">
        <v>1680.913</v>
      </c>
      <c r="AA19" s="495">
        <v>1762.5070000000001</v>
      </c>
      <c r="AB19" s="495">
        <v>1694.7139999999999</v>
      </c>
      <c r="AC19" s="495">
        <v>1538.0650000000001</v>
      </c>
      <c r="AD19" s="495">
        <v>1530.915</v>
      </c>
      <c r="AE19" s="495">
        <v>1510.7239999999999</v>
      </c>
      <c r="AF19" s="495">
        <v>1459.6890000000001</v>
      </c>
      <c r="AG19" s="495">
        <v>1414.1890000000001</v>
      </c>
    </row>
    <row r="20" spans="1:33" ht="14.25" customHeight="1">
      <c r="A20" s="176"/>
      <c r="B20" s="176"/>
      <c r="C20" s="176"/>
      <c r="D20" s="485" t="s">
        <v>433</v>
      </c>
      <c r="E20" s="486" t="s">
        <v>434</v>
      </c>
      <c r="F20" s="450" t="s">
        <v>201</v>
      </c>
      <c r="G20" s="496">
        <v>0.23034272946528128</v>
      </c>
      <c r="H20" s="496">
        <v>0.23350062081229422</v>
      </c>
      <c r="I20" s="496">
        <v>0.24334302787394907</v>
      </c>
      <c r="J20" s="496">
        <v>0.24929415358026163</v>
      </c>
      <c r="K20" s="496">
        <v>0.2539806569824965</v>
      </c>
      <c r="L20" s="496">
        <v>0.25025860518452037</v>
      </c>
      <c r="M20" s="496">
        <v>0.25540852219600163</v>
      </c>
      <c r="N20" s="496">
        <v>0.24984631245678901</v>
      </c>
      <c r="O20" s="496">
        <v>0.25489706114304045</v>
      </c>
      <c r="P20" s="496">
        <v>0.25250004990119562</v>
      </c>
      <c r="Q20" s="496">
        <v>0.25996827581881232</v>
      </c>
      <c r="R20" s="496">
        <v>0.26387729255018505</v>
      </c>
      <c r="S20" s="496">
        <v>0.26006943212663158</v>
      </c>
      <c r="T20" s="496">
        <v>0.26247362036256539</v>
      </c>
      <c r="U20" s="496">
        <v>0.25857699893382141</v>
      </c>
      <c r="V20" s="496">
        <v>0.25791802277081949</v>
      </c>
      <c r="W20" s="496">
        <v>0.26353695290266665</v>
      </c>
      <c r="X20" s="496">
        <v>0.2662064941147565</v>
      </c>
      <c r="Y20" s="496">
        <v>0.27809828852123308</v>
      </c>
      <c r="Z20" s="496">
        <v>0.29565456557529585</v>
      </c>
      <c r="AA20" s="496">
        <v>0.2824589368407277</v>
      </c>
      <c r="AB20" s="496">
        <v>0.27644746445488871</v>
      </c>
      <c r="AC20" s="496">
        <v>0.27777899501947656</v>
      </c>
      <c r="AD20" s="496">
        <v>0.28006275883427845</v>
      </c>
      <c r="AE20" s="496">
        <v>0.27775731392769637</v>
      </c>
      <c r="AF20" s="496">
        <v>0.26425713510113996</v>
      </c>
      <c r="AG20" s="496">
        <v>0.25904314033777937</v>
      </c>
    </row>
    <row r="21" spans="1:33" ht="14.25" customHeight="1">
      <c r="A21" s="176"/>
      <c r="B21" s="176"/>
      <c r="C21" s="176"/>
      <c r="D21" s="485" t="s">
        <v>435</v>
      </c>
      <c r="E21" s="486" t="s">
        <v>438</v>
      </c>
      <c r="F21" s="450" t="s">
        <v>201</v>
      </c>
      <c r="G21" s="497">
        <v>6.526644650125539E-2</v>
      </c>
      <c r="H21" s="497">
        <v>7.0746111271097145E-2</v>
      </c>
      <c r="I21" s="497">
        <v>7.9376011203895092E-2</v>
      </c>
      <c r="J21" s="497">
        <v>7.9900324801096573E-2</v>
      </c>
      <c r="K21" s="497">
        <v>7.2709053451048278E-2</v>
      </c>
      <c r="L21" s="497">
        <v>7.0544207563414188E-2</v>
      </c>
      <c r="M21" s="497">
        <v>7.6840464847054632E-2</v>
      </c>
      <c r="N21" s="497">
        <v>9.3633591481965872E-2</v>
      </c>
      <c r="O21" s="497">
        <v>0.10100360290429886</v>
      </c>
      <c r="P21" s="497">
        <v>0.10373807686866959</v>
      </c>
      <c r="Q21" s="497">
        <v>9.7535351334577872E-2</v>
      </c>
      <c r="R21" s="497">
        <v>0.10401762561746672</v>
      </c>
      <c r="S21" s="497">
        <v>9.7322344168109157E-2</v>
      </c>
      <c r="T21" s="497">
        <v>9.1260971816790021E-2</v>
      </c>
      <c r="U21" s="497">
        <v>9.0045610428347397E-2</v>
      </c>
      <c r="V21" s="497">
        <v>9.1360112557063625E-2</v>
      </c>
      <c r="W21" s="497">
        <v>8.7476588040418121E-2</v>
      </c>
      <c r="X21" s="497">
        <v>8.8528539051031974E-2</v>
      </c>
      <c r="Y21" s="497">
        <v>8.9736797765551393E-2</v>
      </c>
      <c r="Z21" s="497">
        <v>8.8510576563125401E-2</v>
      </c>
      <c r="AA21" s="497">
        <v>7.8552622701767702E-2</v>
      </c>
      <c r="AB21" s="497">
        <v>7.091278966847564E-2</v>
      </c>
      <c r="AC21" s="497">
        <v>7.077301005685091E-2</v>
      </c>
      <c r="AD21" s="497">
        <v>6.844244059907223E-2</v>
      </c>
      <c r="AE21" s="497">
        <v>6.5389806808597184E-2</v>
      </c>
      <c r="AF21" s="497">
        <v>6.4043929325952764E-2</v>
      </c>
      <c r="AG21" s="497">
        <v>6.014797468549446E-2</v>
      </c>
    </row>
    <row r="22" spans="1:33" ht="14.25">
      <c r="A22" s="176"/>
      <c r="B22" s="176"/>
      <c r="C22" s="176"/>
      <c r="D22" s="498" t="s">
        <v>200</v>
      </c>
      <c r="E22" s="486" t="s">
        <v>199</v>
      </c>
      <c r="F22" s="450" t="s">
        <v>198</v>
      </c>
      <c r="G22" s="499">
        <f>GCV!I40</f>
        <v>40.186080000000004</v>
      </c>
      <c r="H22" s="499">
        <f>GCV!J40</f>
        <v>40.186080000000004</v>
      </c>
      <c r="I22" s="499">
        <f>GCV!K40</f>
        <v>40.186080000000004</v>
      </c>
      <c r="J22" s="499">
        <f>GCV!L40</f>
        <v>40.186080000000004</v>
      </c>
      <c r="K22" s="499">
        <f>GCV!M40</f>
        <v>40.186080000000004</v>
      </c>
      <c r="L22" s="499">
        <f>GCV!N40</f>
        <v>40.186080000000004</v>
      </c>
      <c r="M22" s="499">
        <f>GCV!O40</f>
        <v>40.186080000000004</v>
      </c>
      <c r="N22" s="499">
        <f>GCV!P40</f>
        <v>40.186080000000004</v>
      </c>
      <c r="O22" s="499">
        <f>GCV!Q40</f>
        <v>40.186080000000004</v>
      </c>
      <c r="P22" s="499">
        <f>GCV!R40</f>
        <v>40.186080000000004</v>
      </c>
      <c r="Q22" s="499">
        <f>GCV!S40</f>
        <v>40.200000000000003</v>
      </c>
      <c r="R22" s="499">
        <f>GCV!T40</f>
        <v>40.200000000000003</v>
      </c>
      <c r="S22" s="499">
        <f>GCV!U40</f>
        <v>40.200000000000003</v>
      </c>
      <c r="T22" s="499">
        <f>GCV!V40</f>
        <v>40.200000000000003</v>
      </c>
      <c r="U22" s="499">
        <f>GCV!W40</f>
        <v>40.200000000000003</v>
      </c>
      <c r="V22" s="499">
        <f>GCV!X40</f>
        <v>40.200000000000003</v>
      </c>
      <c r="W22" s="499">
        <f>GCV!Y40</f>
        <v>40.200000000000003</v>
      </c>
      <c r="X22" s="499">
        <f>GCV!Z40</f>
        <v>40.200000000000003</v>
      </c>
      <c r="Y22" s="499">
        <f>GCV!AA40</f>
        <v>40.200000000000003</v>
      </c>
      <c r="Z22" s="499">
        <f>GCV!AB40</f>
        <v>40.200000000000003</v>
      </c>
      <c r="AA22" s="499">
        <f>GCV!AC40</f>
        <v>40.200000000000003</v>
      </c>
      <c r="AB22" s="499">
        <f>GCV!AD40</f>
        <v>40.200000000000003</v>
      </c>
      <c r="AC22" s="499">
        <f>GCV!AE40</f>
        <v>40.200000000000003</v>
      </c>
      <c r="AD22" s="499">
        <f>GCV!AF40</f>
        <v>40.200000000000003</v>
      </c>
      <c r="AE22" s="499">
        <f>GCV!AG40</f>
        <v>40.200000000000003</v>
      </c>
      <c r="AF22" s="499">
        <f>GCV!AH40</f>
        <v>40.200000000000003</v>
      </c>
      <c r="AG22" s="499">
        <f>GCV!AI40</f>
        <v>40.200000000000003</v>
      </c>
    </row>
    <row r="23" spans="1:33" ht="15">
      <c r="A23" s="176"/>
      <c r="B23" s="176"/>
      <c r="C23" s="176"/>
      <c r="D23" s="446"/>
      <c r="E23" s="447"/>
      <c r="F23" s="448"/>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row>
    <row r="24" spans="1:33" ht="15">
      <c r="A24" s="176"/>
      <c r="B24" s="176"/>
      <c r="C24" s="176"/>
      <c r="D24" s="446"/>
      <c r="E24" s="447"/>
      <c r="F24" s="448"/>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row>
    <row r="26" spans="1:33" ht="12.75" customHeight="1">
      <c r="G26" s="453"/>
      <c r="H26" s="451"/>
      <c r="I26" s="452"/>
      <c r="J26" s="452"/>
      <c r="K26" s="452"/>
      <c r="L26" s="452"/>
      <c r="M26" s="451"/>
      <c r="N26" s="452"/>
      <c r="O26" s="452"/>
      <c r="P26" s="452"/>
      <c r="Q26" s="452"/>
      <c r="R26" s="451"/>
      <c r="S26" s="452"/>
      <c r="T26" s="452"/>
      <c r="U26" s="452"/>
      <c r="V26" s="453"/>
      <c r="W26" s="453"/>
    </row>
    <row r="27" spans="1:33" ht="12.75" customHeight="1">
      <c r="G27" s="453"/>
      <c r="H27" s="453"/>
      <c r="I27" s="453"/>
      <c r="J27" s="453"/>
      <c r="K27" s="453"/>
      <c r="L27" s="453"/>
      <c r="M27" s="453"/>
      <c r="N27" s="453"/>
      <c r="O27" s="453"/>
      <c r="P27" s="453"/>
      <c r="Q27" s="453"/>
      <c r="R27" s="453"/>
      <c r="S27" s="453"/>
      <c r="T27" s="453"/>
      <c r="U27" s="453"/>
      <c r="V27" s="453"/>
      <c r="W27" s="453"/>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Contents</vt:lpstr>
      <vt:lpstr>NIR3章排出量_1A_J</vt:lpstr>
      <vt:lpstr>RASA(summary)</vt:lpstr>
      <vt:lpstr>RASA(detail)</vt:lpstr>
      <vt:lpstr>CEF</vt:lpstr>
      <vt:lpstr>BFG_TGEF</vt:lpstr>
      <vt:lpstr>AD_Trend</vt:lpstr>
      <vt:lpstr>GCV</vt:lpstr>
      <vt:lpstr>NIR3章エネ起</vt:lpstr>
      <vt:lpstr>NIR_3章運輸</vt:lpstr>
      <vt:lpstr>廃棄物エネ利用</vt:lpstr>
      <vt:lpstr>NIR3章排出量_1B</vt:lpstr>
      <vt:lpstr>NIR3章_漏出</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NK/GIO</dc:creator>
  <cp:lastModifiedBy>Takefumi Oda</cp:lastModifiedBy>
  <cp:lastPrinted>2018-05-17T04:17:12Z</cp:lastPrinted>
  <dcterms:created xsi:type="dcterms:W3CDTF">2015-09-30T08:29:24Z</dcterms:created>
  <dcterms:modified xsi:type="dcterms:W3CDTF">2018-05-28T00:30:08Z</dcterms:modified>
</cp:coreProperties>
</file>