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8.210.91.142\b16gio\Cger-kyoutu共通ｸﾞﾙｰﾌﾟGIOから移行\2019PJ\GIOウェブサイト\4. アウトリーチ（NIRデータの公開）\公開ファイル（作業中）\"/>
    </mc:Choice>
  </mc:AlternateContent>
  <xr:revisionPtr revIDLastSave="0" documentId="13_ncr:1_{4400C451-F0B4-46A3-A3E4-805EA52A119F}" xr6:coauthVersionLast="36" xr6:coauthVersionMax="36" xr10:uidLastSave="{00000000-0000-0000-0000-000000000000}"/>
  <bookViews>
    <workbookView xWindow="0" yWindow="0" windowWidth="12915" windowHeight="3060" xr2:uid="{D0BEEEDF-04DA-4EB7-A546-88E53AA5269E}"/>
  </bookViews>
  <sheets>
    <sheet name="Contents" sheetId="15" r:id="rId1"/>
    <sheet name="NIR第4章_排出量" sheetId="10" r:id="rId2"/>
    <sheet name="NIR第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98" i="3" l="1"/>
  <c r="Y98" i="3" s="1"/>
  <c r="Z98" i="3" s="1"/>
  <c r="AA98" i="3" s="1"/>
  <c r="AB98" i="3" s="1"/>
  <c r="AC98" i="3" s="1"/>
  <c r="AD98" i="3" s="1"/>
  <c r="AE98" i="3" s="1"/>
  <c r="AF98" i="3" s="1"/>
  <c r="AG98" i="3" s="1"/>
  <c r="AH98" i="3" s="1"/>
  <c r="AI98" i="3" s="1"/>
  <c r="AJ98" i="3" s="1"/>
  <c r="AK98" i="3" s="1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V50" i="10" l="1"/>
  <c r="AV56" i="10" s="1"/>
  <c r="AV107" i="10"/>
  <c r="AV109" i="10" s="1"/>
  <c r="AV72" i="10"/>
  <c r="AV86" i="10"/>
  <c r="AV122" i="10"/>
  <c r="AV123" i="10" s="1"/>
  <c r="AV96" i="10"/>
  <c r="AV97" i="10" s="1"/>
  <c r="AV89" i="10"/>
  <c r="AV92" i="10"/>
  <c r="AV93" i="10" s="1"/>
  <c r="AV98" i="10" l="1"/>
  <c r="AX359" i="3" l="1"/>
  <c r="AX445" i="3"/>
  <c r="AX373" i="3"/>
  <c r="AX434" i="3"/>
  <c r="U72" i="10" l="1"/>
  <c r="Y72" i="10"/>
  <c r="AC72" i="10"/>
  <c r="AG72" i="10"/>
  <c r="AK72" i="10"/>
  <c r="AO72" i="10"/>
  <c r="V72" i="10"/>
  <c r="Z72" i="10"/>
  <c r="AD72" i="10"/>
  <c r="AH72" i="10"/>
  <c r="AL72" i="10"/>
  <c r="AP72" i="10"/>
  <c r="AT72" i="10"/>
  <c r="U122" i="10"/>
  <c r="Y122" i="10"/>
  <c r="AC122" i="10"/>
  <c r="AG122" i="10"/>
  <c r="AK122" i="10"/>
  <c r="AO122" i="10"/>
  <c r="AS122" i="10"/>
  <c r="W72" i="10"/>
  <c r="AA72" i="10"/>
  <c r="AE72" i="10"/>
  <c r="AI72" i="10"/>
  <c r="AM72" i="10"/>
  <c r="AQ72" i="10"/>
  <c r="AU72" i="10"/>
  <c r="V122" i="10"/>
  <c r="Z122" i="10"/>
  <c r="AD122" i="10"/>
  <c r="AH122" i="10"/>
  <c r="AL122" i="10"/>
  <c r="AP122" i="10"/>
  <c r="AT122" i="10"/>
  <c r="X72" i="10"/>
  <c r="AB72" i="10"/>
  <c r="AF72" i="10"/>
  <c r="AJ72" i="10"/>
  <c r="AN72" i="10"/>
  <c r="AR72" i="10"/>
  <c r="W122" i="10"/>
  <c r="AA122" i="10"/>
  <c r="AE122" i="10"/>
  <c r="AI122" i="10"/>
  <c r="AM122" i="10"/>
  <c r="AQ122" i="10"/>
  <c r="AU122" i="10"/>
  <c r="AS72" i="10"/>
  <c r="X122" i="10"/>
  <c r="AB122" i="10"/>
  <c r="AF122" i="10"/>
  <c r="AJ122" i="10"/>
  <c r="AN122" i="10"/>
  <c r="AR122" i="10"/>
  <c r="AW445" i="3" l="1"/>
  <c r="AW434" i="3"/>
  <c r="AW373" i="3"/>
  <c r="AW359" i="3"/>
  <c r="AU107" i="10" l="1"/>
  <c r="AU96" i="10"/>
  <c r="AU97" i="10" s="1"/>
  <c r="AU89" i="10"/>
  <c r="AU86" i="10"/>
  <c r="AU50" i="10"/>
  <c r="AU123" i="10" l="1"/>
  <c r="AU109" i="10"/>
  <c r="AU92" i="10"/>
  <c r="AU93" i="10" s="1"/>
  <c r="AU98" i="10" s="1"/>
  <c r="AU56" i="10"/>
  <c r="X262" i="3" l="1"/>
  <c r="Y262" i="3" s="1"/>
  <c r="Z262" i="3" s="1"/>
  <c r="AA262" i="3" s="1"/>
  <c r="AB262" i="3" s="1"/>
  <c r="AC262" i="3" s="1"/>
  <c r="AD262" i="3" s="1"/>
  <c r="AE262" i="3" s="1"/>
  <c r="AF262" i="3" s="1"/>
  <c r="AG262" i="3" s="1"/>
  <c r="AH262" i="3" s="1"/>
  <c r="AI262" i="3" s="1"/>
  <c r="AJ262" i="3" s="1"/>
  <c r="AK262" i="3" s="1"/>
  <c r="AL262" i="3" s="1"/>
  <c r="AM262" i="3" s="1"/>
  <c r="AN262" i="3" s="1"/>
  <c r="AO262" i="3" s="1"/>
  <c r="AP262" i="3" s="1"/>
  <c r="AQ262" i="3" s="1"/>
  <c r="AR262" i="3" s="1"/>
  <c r="AS262" i="3" s="1"/>
  <c r="AT262" i="3" s="1"/>
  <c r="AU262" i="3" s="1"/>
  <c r="AV262" i="3" s="1"/>
  <c r="AW262" i="3" s="1"/>
  <c r="AX262" i="3" s="1"/>
  <c r="AV434" i="3" l="1"/>
  <c r="AV373" i="3"/>
  <c r="AV445" i="3"/>
  <c r="AV359" i="3"/>
  <c r="W434" i="3" l="1"/>
  <c r="AA434" i="3"/>
  <c r="AE434" i="3"/>
  <c r="AI434" i="3"/>
  <c r="AM434" i="3"/>
  <c r="AQ434" i="3"/>
  <c r="Y434" i="3"/>
  <c r="AC434" i="3"/>
  <c r="AG434" i="3"/>
  <c r="AK434" i="3"/>
  <c r="AO434" i="3"/>
  <c r="AS434" i="3"/>
  <c r="X434" i="3"/>
  <c r="AB434" i="3"/>
  <c r="AF434" i="3"/>
  <c r="AJ434" i="3"/>
  <c r="AN434" i="3"/>
  <c r="AR434" i="3"/>
  <c r="Z434" i="3"/>
  <c r="AD434" i="3"/>
  <c r="AH434" i="3"/>
  <c r="AL434" i="3"/>
  <c r="AP434" i="3"/>
  <c r="AT434" i="3"/>
  <c r="AU434" i="3"/>
  <c r="AT50" i="10" l="1"/>
  <c r="AT56" i="10" s="1"/>
  <c r="AT86" i="10"/>
  <c r="AT89" i="10"/>
  <c r="AT107" i="10"/>
  <c r="AT109" i="10" s="1"/>
  <c r="AT92" i="10"/>
  <c r="AT93" i="10" s="1"/>
  <c r="AT96" i="10"/>
  <c r="AT97" i="10" s="1"/>
  <c r="AT123" i="10"/>
  <c r="AT98" i="10" l="1"/>
  <c r="AR445" i="3"/>
  <c r="AN445" i="3"/>
  <c r="AK445" i="3"/>
  <c r="AJ445" i="3"/>
  <c r="AG445" i="3"/>
  <c r="AF445" i="3"/>
  <c r="AB445" i="3"/>
  <c r="Y445" i="3"/>
  <c r="X445" i="3"/>
  <c r="X438" i="3"/>
  <c r="Y438" i="3" s="1"/>
  <c r="Z438" i="3" s="1"/>
  <c r="AA438" i="3" s="1"/>
  <c r="AB438" i="3" s="1"/>
  <c r="AC438" i="3" s="1"/>
  <c r="AD438" i="3" s="1"/>
  <c r="AE438" i="3" s="1"/>
  <c r="AF438" i="3" s="1"/>
  <c r="AG438" i="3" s="1"/>
  <c r="AH438" i="3" s="1"/>
  <c r="AI438" i="3" s="1"/>
  <c r="AJ438" i="3" s="1"/>
  <c r="AK438" i="3" s="1"/>
  <c r="AL438" i="3" s="1"/>
  <c r="AM438" i="3" s="1"/>
  <c r="AN438" i="3" s="1"/>
  <c r="AO438" i="3" s="1"/>
  <c r="AP438" i="3" s="1"/>
  <c r="AQ438" i="3" s="1"/>
  <c r="AR438" i="3" s="1"/>
  <c r="AS438" i="3" s="1"/>
  <c r="AT438" i="3" s="1"/>
  <c r="AU438" i="3" s="1"/>
  <c r="AV438" i="3" s="1"/>
  <c r="AW438" i="3" s="1"/>
  <c r="AX438" i="3" s="1"/>
  <c r="X363" i="3"/>
  <c r="Y363" i="3" s="1"/>
  <c r="Z363" i="3" s="1"/>
  <c r="AA363" i="3" s="1"/>
  <c r="AB363" i="3" s="1"/>
  <c r="AC363" i="3" s="1"/>
  <c r="AD363" i="3" s="1"/>
  <c r="AE363" i="3" s="1"/>
  <c r="AF363" i="3" s="1"/>
  <c r="AG363" i="3" s="1"/>
  <c r="AH363" i="3" s="1"/>
  <c r="AI363" i="3" s="1"/>
  <c r="AJ363" i="3" s="1"/>
  <c r="AK363" i="3" s="1"/>
  <c r="AL363" i="3" s="1"/>
  <c r="AM363" i="3" s="1"/>
  <c r="AN363" i="3" s="1"/>
  <c r="AO363" i="3" s="1"/>
  <c r="AP363" i="3" s="1"/>
  <c r="AQ363" i="3" s="1"/>
  <c r="AR363" i="3" s="1"/>
  <c r="AS363" i="3" s="1"/>
  <c r="AT363" i="3" s="1"/>
  <c r="AU363" i="3" s="1"/>
  <c r="AV363" i="3" s="1"/>
  <c r="AW363" i="3" s="1"/>
  <c r="AX363" i="3" s="1"/>
  <c r="AC445" i="3" l="1"/>
  <c r="AO445" i="3"/>
  <c r="AS445" i="3"/>
  <c r="Z445" i="3"/>
  <c r="AD445" i="3"/>
  <c r="AH445" i="3"/>
  <c r="AL445" i="3"/>
  <c r="AP445" i="3"/>
  <c r="AT445" i="3"/>
  <c r="W445" i="3"/>
  <c r="AA445" i="3"/>
  <c r="AE445" i="3"/>
  <c r="AI445" i="3"/>
  <c r="AM445" i="3"/>
  <c r="AQ445" i="3"/>
  <c r="AU445" i="3"/>
  <c r="W373" i="3"/>
  <c r="AA373" i="3"/>
  <c r="AE373" i="3"/>
  <c r="AI373" i="3"/>
  <c r="AM373" i="3"/>
  <c r="AQ373" i="3"/>
  <c r="AU373" i="3"/>
  <c r="Z373" i="3"/>
  <c r="AD373" i="3"/>
  <c r="AH373" i="3"/>
  <c r="AL373" i="3"/>
  <c r="AP373" i="3"/>
  <c r="AT373" i="3"/>
  <c r="Y373" i="3"/>
  <c r="AC373" i="3"/>
  <c r="AG373" i="3"/>
  <c r="AK373" i="3"/>
  <c r="AO373" i="3"/>
  <c r="AS373" i="3"/>
  <c r="X373" i="3"/>
  <c r="AB373" i="3"/>
  <c r="AF373" i="3"/>
  <c r="AJ373" i="3"/>
  <c r="AN373" i="3"/>
  <c r="AR373" i="3"/>
  <c r="X428" i="3" l="1"/>
  <c r="Y428" i="3" s="1"/>
  <c r="Z428" i="3" s="1"/>
  <c r="AA428" i="3" s="1"/>
  <c r="AB428" i="3" s="1"/>
  <c r="AC428" i="3" s="1"/>
  <c r="AD428" i="3" s="1"/>
  <c r="AE428" i="3" s="1"/>
  <c r="AF428" i="3" s="1"/>
  <c r="AG428" i="3" s="1"/>
  <c r="AH428" i="3" s="1"/>
  <c r="AI428" i="3" s="1"/>
  <c r="AJ428" i="3" s="1"/>
  <c r="AK428" i="3" s="1"/>
  <c r="AL428" i="3" s="1"/>
  <c r="AM428" i="3" s="1"/>
  <c r="AN428" i="3" s="1"/>
  <c r="AO428" i="3" s="1"/>
  <c r="AP428" i="3" s="1"/>
  <c r="AQ428" i="3" s="1"/>
  <c r="AR428" i="3" s="1"/>
  <c r="AS428" i="3" s="1"/>
  <c r="AT428" i="3" s="1"/>
  <c r="AU428" i="3" s="1"/>
  <c r="AV428" i="3" s="1"/>
  <c r="AW428" i="3" s="1"/>
  <c r="AX428" i="3" s="1"/>
  <c r="X347" i="3"/>
  <c r="Y347" i="3" s="1"/>
  <c r="Z347" i="3" s="1"/>
  <c r="AA347" i="3" s="1"/>
  <c r="AB347" i="3" s="1"/>
  <c r="AC347" i="3" s="1"/>
  <c r="AD347" i="3" s="1"/>
  <c r="AE347" i="3" s="1"/>
  <c r="AF347" i="3" s="1"/>
  <c r="AG347" i="3" s="1"/>
  <c r="AH347" i="3" s="1"/>
  <c r="AI347" i="3" s="1"/>
  <c r="AJ347" i="3" s="1"/>
  <c r="AK347" i="3" s="1"/>
  <c r="AL347" i="3" s="1"/>
  <c r="AM347" i="3" s="1"/>
  <c r="AN347" i="3" s="1"/>
  <c r="AO347" i="3" s="1"/>
  <c r="AP347" i="3" s="1"/>
  <c r="AQ347" i="3" s="1"/>
  <c r="AR347" i="3" s="1"/>
  <c r="AS347" i="3" s="1"/>
  <c r="AT347" i="3" s="1"/>
  <c r="AU347" i="3" s="1"/>
  <c r="AV347" i="3" s="1"/>
  <c r="AW347" i="3" s="1"/>
  <c r="AX347" i="3" s="1"/>
  <c r="AU359" i="3" l="1"/>
  <c r="AQ359" i="3"/>
  <c r="AM359" i="3"/>
  <c r="AI359" i="3"/>
  <c r="AE359" i="3"/>
  <c r="AA359" i="3"/>
  <c r="AR359" i="3"/>
  <c r="AF359" i="3"/>
  <c r="X359" i="3"/>
  <c r="AO359" i="3"/>
  <c r="Y359" i="3"/>
  <c r="W359" i="3"/>
  <c r="AN359" i="3"/>
  <c r="AB359" i="3"/>
  <c r="AG359" i="3"/>
  <c r="AJ359" i="3"/>
  <c r="AS359" i="3"/>
  <c r="AK359" i="3"/>
  <c r="AC359" i="3"/>
  <c r="Z359" i="3"/>
  <c r="AD359" i="3"/>
  <c r="AH359" i="3"/>
  <c r="AL359" i="3"/>
  <c r="AP359" i="3"/>
  <c r="AT359" i="3"/>
  <c r="X583" i="3" l="1"/>
  <c r="Y583" i="3" s="1"/>
  <c r="Z583" i="3" s="1"/>
  <c r="AA583" i="3" s="1"/>
  <c r="AB583" i="3" s="1"/>
  <c r="AC583" i="3" s="1"/>
  <c r="AD583" i="3" s="1"/>
  <c r="AE583" i="3" s="1"/>
  <c r="AF583" i="3" s="1"/>
  <c r="AG583" i="3" s="1"/>
  <c r="AH583" i="3" s="1"/>
  <c r="AI583" i="3" s="1"/>
  <c r="AJ583" i="3" s="1"/>
  <c r="AK583" i="3" s="1"/>
  <c r="AL583" i="3" s="1"/>
  <c r="AM583" i="3" s="1"/>
  <c r="AN583" i="3" s="1"/>
  <c r="AO583" i="3" s="1"/>
  <c r="AP583" i="3" s="1"/>
  <c r="AQ583" i="3" s="1"/>
  <c r="AR583" i="3" s="1"/>
  <c r="AS583" i="3" s="1"/>
  <c r="AT583" i="3" s="1"/>
  <c r="AU583" i="3" s="1"/>
  <c r="AV583" i="3" s="1"/>
  <c r="AW583" i="3" s="1"/>
  <c r="AX583" i="3" s="1"/>
  <c r="X563" i="3"/>
  <c r="Y563" i="3" s="1"/>
  <c r="Z563" i="3" s="1"/>
  <c r="AA563" i="3" s="1"/>
  <c r="AB563" i="3" s="1"/>
  <c r="AC563" i="3" s="1"/>
  <c r="AD563" i="3" s="1"/>
  <c r="AE563" i="3" s="1"/>
  <c r="AF563" i="3" s="1"/>
  <c r="AG563" i="3" s="1"/>
  <c r="AH563" i="3" s="1"/>
  <c r="AI563" i="3" s="1"/>
  <c r="AJ563" i="3" s="1"/>
  <c r="AK563" i="3" s="1"/>
  <c r="AL563" i="3" s="1"/>
  <c r="AM563" i="3" s="1"/>
  <c r="AN563" i="3" s="1"/>
  <c r="AO563" i="3" s="1"/>
  <c r="AP563" i="3" s="1"/>
  <c r="AQ563" i="3" s="1"/>
  <c r="AR563" i="3" s="1"/>
  <c r="AS563" i="3" s="1"/>
  <c r="AT563" i="3" s="1"/>
  <c r="AU563" i="3" s="1"/>
  <c r="AV563" i="3" s="1"/>
  <c r="AW563" i="3" s="1"/>
  <c r="AX563" i="3" s="1"/>
  <c r="X514" i="3" l="1"/>
  <c r="Y514" i="3" s="1"/>
  <c r="Z514" i="3" s="1"/>
  <c r="AA514" i="3" s="1"/>
  <c r="AB514" i="3" s="1"/>
  <c r="AC514" i="3" s="1"/>
  <c r="AD514" i="3" s="1"/>
  <c r="AE514" i="3" s="1"/>
  <c r="AF514" i="3" s="1"/>
  <c r="AG514" i="3" s="1"/>
  <c r="AH514" i="3" s="1"/>
  <c r="AI514" i="3" s="1"/>
  <c r="AJ514" i="3" s="1"/>
  <c r="AK514" i="3" s="1"/>
  <c r="AL514" i="3" s="1"/>
  <c r="AM514" i="3" s="1"/>
  <c r="AN514" i="3" s="1"/>
  <c r="AO514" i="3" s="1"/>
  <c r="AP514" i="3" s="1"/>
  <c r="AQ514" i="3" s="1"/>
  <c r="AR514" i="3" s="1"/>
  <c r="AS514" i="3" s="1"/>
  <c r="AT514" i="3" s="1"/>
  <c r="AU514" i="3" s="1"/>
  <c r="AV514" i="3" s="1"/>
  <c r="AW514" i="3" s="1"/>
  <c r="AX514" i="3" s="1"/>
  <c r="X505" i="3"/>
  <c r="Y505" i="3" s="1"/>
  <c r="Z505" i="3" s="1"/>
  <c r="AA505" i="3" s="1"/>
  <c r="AB505" i="3" s="1"/>
  <c r="AC505" i="3" s="1"/>
  <c r="AD505" i="3" s="1"/>
  <c r="AE505" i="3" s="1"/>
  <c r="AF505" i="3" s="1"/>
  <c r="AG505" i="3" s="1"/>
  <c r="AH505" i="3" s="1"/>
  <c r="AI505" i="3" s="1"/>
  <c r="AJ505" i="3" s="1"/>
  <c r="AK505" i="3" s="1"/>
  <c r="AL505" i="3" s="1"/>
  <c r="AM505" i="3" s="1"/>
  <c r="AN505" i="3" s="1"/>
  <c r="AO505" i="3" s="1"/>
  <c r="AP505" i="3" s="1"/>
  <c r="AQ505" i="3" s="1"/>
  <c r="AR505" i="3" s="1"/>
  <c r="AS505" i="3" s="1"/>
  <c r="AT505" i="3" s="1"/>
  <c r="AU505" i="3" s="1"/>
  <c r="AV505" i="3" s="1"/>
  <c r="AW505" i="3" s="1"/>
  <c r="AX505" i="3" s="1"/>
  <c r="X467" i="3" l="1"/>
  <c r="Y467" i="3" s="1"/>
  <c r="Z467" i="3" s="1"/>
  <c r="AA467" i="3" s="1"/>
  <c r="AB467" i="3" s="1"/>
  <c r="AC467" i="3" s="1"/>
  <c r="AD467" i="3" s="1"/>
  <c r="AE467" i="3" s="1"/>
  <c r="AF467" i="3" s="1"/>
  <c r="AG467" i="3" s="1"/>
  <c r="AH467" i="3" s="1"/>
  <c r="AI467" i="3" s="1"/>
  <c r="AJ467" i="3" s="1"/>
  <c r="AK467" i="3" s="1"/>
  <c r="AL467" i="3" s="1"/>
  <c r="AM467" i="3" s="1"/>
  <c r="AN467" i="3" s="1"/>
  <c r="AO467" i="3" s="1"/>
  <c r="AP467" i="3" s="1"/>
  <c r="AQ467" i="3" s="1"/>
  <c r="AR467" i="3" s="1"/>
  <c r="AS467" i="3" s="1"/>
  <c r="AT467" i="3" s="1"/>
  <c r="AU467" i="3" s="1"/>
  <c r="AV467" i="3" s="1"/>
  <c r="AW467" i="3" s="1"/>
  <c r="AX467" i="3" s="1"/>
  <c r="X230" i="3" l="1"/>
  <c r="Y230" i="3" s="1"/>
  <c r="Z230" i="3" s="1"/>
  <c r="AA230" i="3" s="1"/>
  <c r="AB230" i="3" s="1"/>
  <c r="AC230" i="3" s="1"/>
  <c r="AD230" i="3" s="1"/>
  <c r="AE230" i="3" s="1"/>
  <c r="AF230" i="3" s="1"/>
  <c r="AG230" i="3" s="1"/>
  <c r="AH230" i="3" s="1"/>
  <c r="AI230" i="3" s="1"/>
  <c r="AJ230" i="3" s="1"/>
  <c r="AK230" i="3" s="1"/>
  <c r="AL230" i="3" s="1"/>
  <c r="AM230" i="3" s="1"/>
  <c r="AN230" i="3" s="1"/>
  <c r="AO230" i="3" s="1"/>
  <c r="AP230" i="3" s="1"/>
  <c r="AQ230" i="3" s="1"/>
  <c r="AR230" i="3" s="1"/>
  <c r="AS230" i="3" s="1"/>
  <c r="AT230" i="3" s="1"/>
  <c r="AU230" i="3" s="1"/>
  <c r="AV230" i="3" s="1"/>
  <c r="AW230" i="3" s="1"/>
  <c r="AX230" i="3" s="1"/>
  <c r="X122" i="3" l="1"/>
  <c r="Y122" i="3" s="1"/>
  <c r="Z122" i="3" s="1"/>
  <c r="AA122" i="3" s="1"/>
  <c r="AB122" i="3" s="1"/>
  <c r="AC122" i="3" s="1"/>
  <c r="AD122" i="3" s="1"/>
  <c r="AE122" i="3" s="1"/>
  <c r="AF122" i="3" s="1"/>
  <c r="AG122" i="3" s="1"/>
  <c r="AH122" i="3" s="1"/>
  <c r="AI122" i="3" s="1"/>
  <c r="AJ122" i="3" s="1"/>
  <c r="AK122" i="3" s="1"/>
  <c r="AL122" i="3" s="1"/>
  <c r="AM122" i="3" s="1"/>
  <c r="AN122" i="3" s="1"/>
  <c r="AO122" i="3" s="1"/>
  <c r="AP122" i="3" s="1"/>
  <c r="AQ122" i="3" s="1"/>
  <c r="AR122" i="3" s="1"/>
  <c r="AS122" i="3" s="1"/>
  <c r="AT122" i="3" s="1"/>
  <c r="AU122" i="3" s="1"/>
  <c r="AV122" i="3" s="1"/>
  <c r="AW122" i="3" s="1"/>
  <c r="AX122" i="3" s="1"/>
  <c r="X177" i="3" l="1"/>
  <c r="Y177" i="3" s="1"/>
  <c r="Z177" i="3" s="1"/>
  <c r="AA177" i="3" s="1"/>
  <c r="AB177" i="3" s="1"/>
  <c r="AC177" i="3" s="1"/>
  <c r="AD177" i="3" s="1"/>
  <c r="AE177" i="3" s="1"/>
  <c r="AF177" i="3" s="1"/>
  <c r="AG177" i="3" s="1"/>
  <c r="AH177" i="3" s="1"/>
  <c r="AI177" i="3" s="1"/>
  <c r="AJ177" i="3" s="1"/>
  <c r="AK177" i="3" s="1"/>
  <c r="AL177" i="3" s="1"/>
  <c r="AM177" i="3" s="1"/>
  <c r="AN177" i="3" s="1"/>
  <c r="AO177" i="3" s="1"/>
  <c r="AP177" i="3" s="1"/>
  <c r="AQ177" i="3" s="1"/>
  <c r="AR177" i="3" s="1"/>
  <c r="AS177" i="3" s="1"/>
  <c r="AT177" i="3" s="1"/>
  <c r="AU177" i="3" s="1"/>
  <c r="AV177" i="3" s="1"/>
  <c r="AW177" i="3" s="1"/>
  <c r="AX177" i="3" s="1"/>
  <c r="X172" i="3"/>
  <c r="Y172" i="3" s="1"/>
  <c r="Z172" i="3" s="1"/>
  <c r="AA172" i="3" s="1"/>
  <c r="AB172" i="3" s="1"/>
  <c r="AC172" i="3" s="1"/>
  <c r="AD172" i="3" s="1"/>
  <c r="AE172" i="3" s="1"/>
  <c r="AF172" i="3" s="1"/>
  <c r="AG172" i="3" s="1"/>
  <c r="AH172" i="3" s="1"/>
  <c r="AI172" i="3" s="1"/>
  <c r="AJ172" i="3" s="1"/>
  <c r="AK172" i="3" s="1"/>
  <c r="AL172" i="3" s="1"/>
  <c r="AM172" i="3" s="1"/>
  <c r="AN172" i="3" s="1"/>
  <c r="AO172" i="3" s="1"/>
  <c r="AP172" i="3" s="1"/>
  <c r="AQ172" i="3" s="1"/>
  <c r="AR172" i="3" s="1"/>
  <c r="AS172" i="3" s="1"/>
  <c r="AT172" i="3" s="1"/>
  <c r="AU172" i="3" s="1"/>
  <c r="AV172" i="3" s="1"/>
  <c r="AW172" i="3" s="1"/>
  <c r="AX172" i="3" s="1"/>
  <c r="AS123" i="10" l="1"/>
  <c r="AS107" i="10" l="1"/>
  <c r="AS109" i="10" s="1"/>
  <c r="AS89" i="10" l="1"/>
  <c r="AS96" i="10"/>
  <c r="AS97" i="10" s="1"/>
  <c r="AS92" i="10"/>
  <c r="AS93" i="10" s="1"/>
  <c r="AS86" i="10" l="1"/>
  <c r="AS98" i="10" s="1"/>
  <c r="AS50" i="10" l="1"/>
  <c r="AS56" i="10" l="1"/>
  <c r="X45" i="3" l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AJ45" i="3" s="1"/>
  <c r="AK45" i="3" s="1"/>
  <c r="AL45" i="3" s="1"/>
  <c r="AM45" i="3" s="1"/>
  <c r="AN45" i="3" s="1"/>
  <c r="AO45" i="3" s="1"/>
  <c r="AP45" i="3" s="1"/>
  <c r="AQ45" i="3" s="1"/>
  <c r="AR45" i="3" s="1"/>
  <c r="AS45" i="3" s="1"/>
  <c r="AT45" i="3" s="1"/>
  <c r="AU45" i="3" s="1"/>
  <c r="AV45" i="3" s="1"/>
  <c r="AW45" i="3" s="1"/>
  <c r="AX45" i="3" s="1"/>
  <c r="X256" i="3" l="1"/>
  <c r="Y256" i="3" s="1"/>
  <c r="Z256" i="3" s="1"/>
  <c r="AA256" i="3" s="1"/>
  <c r="AB256" i="3" s="1"/>
  <c r="AC256" i="3" s="1"/>
  <c r="AD256" i="3" s="1"/>
  <c r="AE256" i="3" s="1"/>
  <c r="AF256" i="3" s="1"/>
  <c r="AG256" i="3" s="1"/>
  <c r="AH256" i="3" s="1"/>
  <c r="AI256" i="3" s="1"/>
  <c r="AJ256" i="3" s="1"/>
  <c r="AK256" i="3" s="1"/>
  <c r="AL256" i="3" s="1"/>
  <c r="AM256" i="3" s="1"/>
  <c r="AN256" i="3" s="1"/>
  <c r="AO256" i="3" s="1"/>
  <c r="AP256" i="3" s="1"/>
  <c r="AQ256" i="3" s="1"/>
  <c r="AR256" i="3" s="1"/>
  <c r="AS256" i="3" s="1"/>
  <c r="AT256" i="3" s="1"/>
  <c r="AU256" i="3" s="1"/>
  <c r="AV256" i="3" s="1"/>
  <c r="AW256" i="3" s="1"/>
  <c r="AX256" i="3" s="1"/>
  <c r="V96" i="10" l="1"/>
  <c r="V97" i="10" s="1"/>
  <c r="W96" i="10"/>
  <c r="W97" i="10" s="1"/>
  <c r="X96" i="10"/>
  <c r="X97" i="10" s="1"/>
  <c r="Y96" i="10"/>
  <c r="Y97" i="10" s="1"/>
  <c r="Z96" i="10"/>
  <c r="Z97" i="10" s="1"/>
  <c r="AA96" i="10"/>
  <c r="AA97" i="10" s="1"/>
  <c r="AB96" i="10"/>
  <c r="AB97" i="10" s="1"/>
  <c r="AC96" i="10"/>
  <c r="AC97" i="10" s="1"/>
  <c r="AD96" i="10"/>
  <c r="AD97" i="10" s="1"/>
  <c r="AE96" i="10"/>
  <c r="AE97" i="10" s="1"/>
  <c r="AF96" i="10"/>
  <c r="AF97" i="10" s="1"/>
  <c r="AG96" i="10"/>
  <c r="AG97" i="10" s="1"/>
  <c r="AH96" i="10"/>
  <c r="AH97" i="10" s="1"/>
  <c r="AI96" i="10"/>
  <c r="AI97" i="10" s="1"/>
  <c r="AJ96" i="10"/>
  <c r="AJ97" i="10" s="1"/>
  <c r="AK96" i="10"/>
  <c r="AK97" i="10" s="1"/>
  <c r="AL96" i="10"/>
  <c r="AL97" i="10" s="1"/>
  <c r="AM96" i="10"/>
  <c r="AM97" i="10" s="1"/>
  <c r="AN96" i="10"/>
  <c r="AN97" i="10" s="1"/>
  <c r="AO96" i="10"/>
  <c r="AO97" i="10" s="1"/>
  <c r="AP96" i="10"/>
  <c r="AP97" i="10" s="1"/>
  <c r="AQ96" i="10"/>
  <c r="AQ97" i="10" s="1"/>
  <c r="AR96" i="10"/>
  <c r="AR97" i="10" s="1"/>
  <c r="U96" i="10"/>
  <c r="U97" i="10" s="1"/>
  <c r="V123" i="10"/>
  <c r="W123" i="10"/>
  <c r="X123" i="10"/>
  <c r="Y123" i="10"/>
  <c r="Z123" i="10"/>
  <c r="AA123" i="10"/>
  <c r="AB123" i="10"/>
  <c r="AC123" i="10"/>
  <c r="V92" i="10"/>
  <c r="V93" i="10" s="1"/>
  <c r="W92" i="10"/>
  <c r="W93" i="10" s="1"/>
  <c r="X92" i="10"/>
  <c r="X93" i="10" s="1"/>
  <c r="Y92" i="10"/>
  <c r="Y93" i="10" s="1"/>
  <c r="Z92" i="10"/>
  <c r="Z93" i="10" s="1"/>
  <c r="AA92" i="10"/>
  <c r="AA93" i="10" s="1"/>
  <c r="AB92" i="10"/>
  <c r="AB93" i="10" s="1"/>
  <c r="AC92" i="10"/>
  <c r="AC93" i="10" s="1"/>
  <c r="AD92" i="10"/>
  <c r="AD93" i="10" s="1"/>
  <c r="AE92" i="10"/>
  <c r="AE93" i="10" s="1"/>
  <c r="AF92" i="10"/>
  <c r="AF93" i="10" s="1"/>
  <c r="AG92" i="10"/>
  <c r="AG93" i="10" s="1"/>
  <c r="AH92" i="10"/>
  <c r="AH93" i="10" s="1"/>
  <c r="AI92" i="10"/>
  <c r="AI93" i="10" s="1"/>
  <c r="AJ92" i="10"/>
  <c r="AJ93" i="10" s="1"/>
  <c r="AK92" i="10"/>
  <c r="AK93" i="10" s="1"/>
  <c r="AL92" i="10"/>
  <c r="AL93" i="10" s="1"/>
  <c r="AM92" i="10"/>
  <c r="AM93" i="10" s="1"/>
  <c r="AN92" i="10"/>
  <c r="AN93" i="10" s="1"/>
  <c r="AO92" i="10"/>
  <c r="AO93" i="10" s="1"/>
  <c r="AP92" i="10"/>
  <c r="AP93" i="10" s="1"/>
  <c r="AQ92" i="10"/>
  <c r="AQ93" i="10" s="1"/>
  <c r="AR92" i="10"/>
  <c r="AR93" i="10" s="1"/>
  <c r="U92" i="10"/>
  <c r="U93" i="10" s="1"/>
  <c r="V89" i="10"/>
  <c r="V98" i="10" s="1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U89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U86" i="10"/>
  <c r="AG98" i="10" l="1"/>
  <c r="Y98" i="10"/>
  <c r="AO98" i="10"/>
  <c r="AK98" i="10"/>
  <c r="AC98" i="10"/>
  <c r="U98" i="10"/>
  <c r="AN98" i="10"/>
  <c r="AF98" i="10"/>
  <c r="X98" i="10"/>
  <c r="AR98" i="10"/>
  <c r="AJ98" i="10"/>
  <c r="AB98" i="10"/>
  <c r="AP98" i="10"/>
  <c r="AL98" i="10"/>
  <c r="AH98" i="10"/>
  <c r="AD98" i="10"/>
  <c r="Z98" i="10"/>
  <c r="AQ98" i="10"/>
  <c r="AM98" i="10"/>
  <c r="AI98" i="10"/>
  <c r="AE98" i="10"/>
  <c r="AA98" i="10"/>
  <c r="W98" i="10"/>
  <c r="AQ107" i="10"/>
  <c r="AM107" i="10"/>
  <c r="AI107" i="10"/>
  <c r="AE107" i="10"/>
  <c r="AE109" i="10" s="1"/>
  <c r="AA107" i="10"/>
  <c r="AA109" i="10" s="1"/>
  <c r="W107" i="10"/>
  <c r="W109" i="10" s="1"/>
  <c r="AP123" i="10"/>
  <c r="AL123" i="10"/>
  <c r="AH123" i="10"/>
  <c r="AD123" i="10"/>
  <c r="AR123" i="10"/>
  <c r="AN123" i="10"/>
  <c r="AJ123" i="10"/>
  <c r="AF123" i="10"/>
  <c r="AR107" i="10"/>
  <c r="AR109" i="10" s="1"/>
  <c r="AN107" i="10"/>
  <c r="AJ107" i="10"/>
  <c r="AF107" i="10"/>
  <c r="AF109" i="10" s="1"/>
  <c r="AB107" i="10"/>
  <c r="AB109" i="10" s="1"/>
  <c r="X107" i="10"/>
  <c r="X109" i="10" s="1"/>
  <c r="AP107" i="10"/>
  <c r="AL107" i="10"/>
  <c r="AH107" i="10"/>
  <c r="AD107" i="10"/>
  <c r="AD109" i="10" s="1"/>
  <c r="Z107" i="10"/>
  <c r="Z109" i="10" s="1"/>
  <c r="V107" i="10"/>
  <c r="V109" i="10" s="1"/>
  <c r="U123" i="10"/>
  <c r="U107" i="10"/>
  <c r="U109" i="10" s="1"/>
  <c r="AO107" i="10"/>
  <c r="AK107" i="10"/>
  <c r="AG107" i="10"/>
  <c r="AG109" i="10" s="1"/>
  <c r="AC107" i="10"/>
  <c r="AC109" i="10" s="1"/>
  <c r="Y107" i="10"/>
  <c r="Y109" i="10" s="1"/>
  <c r="AK123" i="10" l="1"/>
  <c r="AQ123" i="10"/>
  <c r="AO123" i="10"/>
  <c r="AG123" i="10"/>
  <c r="AE123" i="10"/>
  <c r="AI123" i="10"/>
  <c r="AM123" i="10"/>
  <c r="AR50" i="10" l="1"/>
  <c r="AR56" i="10" s="1"/>
  <c r="V117" i="10" l="1"/>
  <c r="W117" i="10" s="1"/>
  <c r="X117" i="10" s="1"/>
  <c r="Y117" i="10" s="1"/>
  <c r="Z117" i="10" s="1"/>
  <c r="AA117" i="10" s="1"/>
  <c r="AB117" i="10" s="1"/>
  <c r="AC117" i="10" s="1"/>
  <c r="AD117" i="10" s="1"/>
  <c r="AE117" i="10" s="1"/>
  <c r="AF117" i="10" s="1"/>
  <c r="AG117" i="10" s="1"/>
  <c r="AH117" i="10" s="1"/>
  <c r="AI117" i="10" s="1"/>
  <c r="AJ117" i="10" s="1"/>
  <c r="AK117" i="10" s="1"/>
  <c r="AL117" i="10" s="1"/>
  <c r="AM117" i="10" s="1"/>
  <c r="AN117" i="10" s="1"/>
  <c r="AO117" i="10" s="1"/>
  <c r="AP117" i="10" s="1"/>
  <c r="AQ117" i="10" s="1"/>
  <c r="AR117" i="10" s="1"/>
  <c r="AS117" i="10" s="1"/>
  <c r="AT117" i="10" s="1"/>
  <c r="AU117" i="10" s="1"/>
  <c r="AV117" i="10" s="1"/>
  <c r="V126" i="10"/>
  <c r="W126" i="10" s="1"/>
  <c r="X126" i="10" s="1"/>
  <c r="Y126" i="10" s="1"/>
  <c r="Z126" i="10" s="1"/>
  <c r="AA126" i="10" s="1"/>
  <c r="AB126" i="10" s="1"/>
  <c r="AC126" i="10" s="1"/>
  <c r="AD126" i="10" s="1"/>
  <c r="AE126" i="10" s="1"/>
  <c r="AF126" i="10" s="1"/>
  <c r="AG126" i="10" s="1"/>
  <c r="AH126" i="10" s="1"/>
  <c r="AI126" i="10" s="1"/>
  <c r="AJ126" i="10" s="1"/>
  <c r="AK126" i="10" s="1"/>
  <c r="AL126" i="10" s="1"/>
  <c r="AM126" i="10" s="1"/>
  <c r="AN126" i="10" s="1"/>
  <c r="AO126" i="10" s="1"/>
  <c r="AP126" i="10" s="1"/>
  <c r="AQ126" i="10" s="1"/>
  <c r="AR126" i="10" s="1"/>
  <c r="AS126" i="10" s="1"/>
  <c r="AT126" i="10" s="1"/>
  <c r="AU126" i="10" s="1"/>
  <c r="AV126" i="10" s="1"/>
  <c r="V83" i="10" l="1"/>
  <c r="W83" i="10" s="1"/>
  <c r="X83" i="10" s="1"/>
  <c r="Y83" i="10" s="1"/>
  <c r="Z83" i="10" s="1"/>
  <c r="AA83" i="10" s="1"/>
  <c r="AB83" i="10" s="1"/>
  <c r="AC83" i="10" s="1"/>
  <c r="AD83" i="10" s="1"/>
  <c r="AE83" i="10" s="1"/>
  <c r="AF83" i="10" s="1"/>
  <c r="AG83" i="10" s="1"/>
  <c r="AH83" i="10" s="1"/>
  <c r="AI83" i="10" s="1"/>
  <c r="AJ83" i="10" s="1"/>
  <c r="AK83" i="10" s="1"/>
  <c r="AL83" i="10" s="1"/>
  <c r="AM83" i="10" s="1"/>
  <c r="AN83" i="10" s="1"/>
  <c r="AO83" i="10" s="1"/>
  <c r="AP83" i="10" s="1"/>
  <c r="AQ83" i="10" s="1"/>
  <c r="AR83" i="10" s="1"/>
  <c r="AS83" i="10" s="1"/>
  <c r="AT83" i="10" s="1"/>
  <c r="AU83" i="10" s="1"/>
  <c r="AV83" i="10" s="1"/>
  <c r="V75" i="10" l="1"/>
  <c r="W75" i="10" s="1"/>
  <c r="X75" i="10" s="1"/>
  <c r="Y75" i="10" s="1"/>
  <c r="Z75" i="10" s="1"/>
  <c r="AA75" i="10" s="1"/>
  <c r="AB75" i="10" s="1"/>
  <c r="AC75" i="10" s="1"/>
  <c r="AD75" i="10" s="1"/>
  <c r="AE75" i="10" s="1"/>
  <c r="AF75" i="10" s="1"/>
  <c r="AG75" i="10" s="1"/>
  <c r="AH75" i="10" s="1"/>
  <c r="AI75" i="10" s="1"/>
  <c r="AJ75" i="10" s="1"/>
  <c r="AK75" i="10" s="1"/>
  <c r="AL75" i="10" s="1"/>
  <c r="AM75" i="10" s="1"/>
  <c r="AN75" i="10" s="1"/>
  <c r="AO75" i="10" s="1"/>
  <c r="AP75" i="10" s="1"/>
  <c r="AQ75" i="10" s="1"/>
  <c r="AR75" i="10" s="1"/>
  <c r="AS75" i="10" s="1"/>
  <c r="AT75" i="10" s="1"/>
  <c r="AU75" i="10" s="1"/>
  <c r="AV75" i="10" s="1"/>
  <c r="V47" i="10"/>
  <c r="W47" i="10" s="1"/>
  <c r="X47" i="10" s="1"/>
  <c r="Y47" i="10" s="1"/>
  <c r="Z47" i="10" s="1"/>
  <c r="AA47" i="10" s="1"/>
  <c r="AB47" i="10" s="1"/>
  <c r="AC47" i="10" s="1"/>
  <c r="AD47" i="10" s="1"/>
  <c r="AE47" i="10" s="1"/>
  <c r="AF47" i="10" s="1"/>
  <c r="AG47" i="10" s="1"/>
  <c r="AH47" i="10" s="1"/>
  <c r="AI47" i="10" s="1"/>
  <c r="AJ47" i="10" s="1"/>
  <c r="AK47" i="10" s="1"/>
  <c r="AL47" i="10" s="1"/>
  <c r="AM47" i="10" s="1"/>
  <c r="AN47" i="10" s="1"/>
  <c r="AO47" i="10" s="1"/>
  <c r="AP47" i="10" s="1"/>
  <c r="AQ47" i="10" s="1"/>
  <c r="AR47" i="10" s="1"/>
  <c r="AS47" i="10" s="1"/>
  <c r="AT47" i="10" s="1"/>
  <c r="AU47" i="10" s="1"/>
  <c r="AV47" i="10" s="1"/>
  <c r="AH50" i="10" l="1"/>
  <c r="AL50" i="10"/>
  <c r="V50" i="10"/>
  <c r="W50" i="10"/>
  <c r="AA50" i="10"/>
  <c r="AE50" i="10"/>
  <c r="AI50" i="10"/>
  <c r="AM50" i="10"/>
  <c r="AQ50" i="10"/>
  <c r="AQ56" i="10" s="1"/>
  <c r="AD50" i="10"/>
  <c r="Z50" i="10"/>
  <c r="AP50" i="10"/>
  <c r="AP56" i="10" s="1"/>
  <c r="X50" i="10"/>
  <c r="AB50" i="10"/>
  <c r="AF50" i="10"/>
  <c r="AJ50" i="10"/>
  <c r="AN50" i="10"/>
  <c r="U50" i="10"/>
  <c r="Y50" i="10"/>
  <c r="AC50" i="10"/>
  <c r="AG50" i="10"/>
  <c r="AK50" i="10"/>
  <c r="AO50" i="10"/>
  <c r="X67" i="3"/>
  <c r="Y67" i="3" s="1"/>
  <c r="Z67" i="3" s="1"/>
  <c r="AA67" i="3" s="1"/>
  <c r="AB67" i="3" s="1"/>
  <c r="AC67" i="3" s="1"/>
  <c r="AD67" i="3" s="1"/>
  <c r="AE67" i="3" s="1"/>
  <c r="AF67" i="3" s="1"/>
  <c r="AG67" i="3" s="1"/>
  <c r="AH67" i="3" s="1"/>
  <c r="AI67" i="3" s="1"/>
  <c r="AJ67" i="3" s="1"/>
  <c r="AK67" i="3" s="1"/>
  <c r="AL67" i="3" s="1"/>
  <c r="AM67" i="3" s="1"/>
  <c r="AN67" i="3" s="1"/>
  <c r="AO67" i="3" s="1"/>
  <c r="AP67" i="3" s="1"/>
  <c r="AQ67" i="3" s="1"/>
  <c r="AR67" i="3" s="1"/>
  <c r="AS67" i="3" s="1"/>
  <c r="AT67" i="3" s="1"/>
  <c r="AU67" i="3" s="1"/>
  <c r="AV67" i="3" s="1"/>
  <c r="AW67" i="3" s="1"/>
  <c r="AX67" i="3" s="1"/>
  <c r="AO56" i="10" l="1"/>
  <c r="Y56" i="10"/>
  <c r="AF56" i="10"/>
  <c r="Z56" i="10"/>
  <c r="AI56" i="10"/>
  <c r="AK56" i="10"/>
  <c r="AB56" i="10"/>
  <c r="AD56" i="10"/>
  <c r="AE56" i="10"/>
  <c r="AL56" i="10"/>
  <c r="AG56" i="10"/>
  <c r="AN56" i="10"/>
  <c r="X56" i="10"/>
  <c r="AA56" i="10"/>
  <c r="AH56" i="10"/>
  <c r="AC56" i="10"/>
  <c r="AJ56" i="10"/>
  <c r="AM56" i="10"/>
  <c r="W56" i="10"/>
  <c r="V56" i="10"/>
  <c r="U56" i="10"/>
  <c r="X575" i="3"/>
  <c r="Y575" i="3" s="1"/>
  <c r="Z575" i="3" s="1"/>
  <c r="AA575" i="3" s="1"/>
  <c r="AB575" i="3" s="1"/>
  <c r="AC575" i="3" s="1"/>
  <c r="AD575" i="3" s="1"/>
  <c r="AE575" i="3" s="1"/>
  <c r="AF575" i="3" s="1"/>
  <c r="AG575" i="3" s="1"/>
  <c r="AH575" i="3" s="1"/>
  <c r="AI575" i="3" s="1"/>
  <c r="AJ575" i="3" s="1"/>
  <c r="AK575" i="3" s="1"/>
  <c r="AL575" i="3" s="1"/>
  <c r="AM575" i="3" s="1"/>
  <c r="AN575" i="3" s="1"/>
  <c r="AO575" i="3" s="1"/>
  <c r="AP575" i="3" s="1"/>
  <c r="AQ575" i="3" s="1"/>
  <c r="AR575" i="3" s="1"/>
  <c r="AS575" i="3" s="1"/>
  <c r="AT575" i="3" s="1"/>
  <c r="AU575" i="3" s="1"/>
  <c r="AV575" i="3" s="1"/>
  <c r="AW575" i="3" s="1"/>
  <c r="AX575" i="3" s="1"/>
  <c r="X21" i="3" l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AJ21" i="3" s="1"/>
  <c r="AK21" i="3" s="1"/>
  <c r="AL21" i="3" s="1"/>
  <c r="AM21" i="3" s="1"/>
  <c r="AN21" i="3" s="1"/>
  <c r="AO21" i="3" s="1"/>
  <c r="AP21" i="3" s="1"/>
  <c r="AQ21" i="3" s="1"/>
  <c r="AR21" i="3" s="1"/>
  <c r="AS21" i="3" s="1"/>
  <c r="AT21" i="3" s="1"/>
  <c r="AU21" i="3" s="1"/>
  <c r="AV21" i="3" s="1"/>
  <c r="AW21" i="3" s="1"/>
  <c r="AX21" i="3" s="1"/>
  <c r="X13" i="3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AL13" i="3" s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X13" i="3" s="1"/>
  <c r="V112" i="10" l="1"/>
  <c r="W112" i="10" s="1"/>
  <c r="X112" i="10" s="1"/>
  <c r="Y112" i="10" s="1"/>
  <c r="Z112" i="10" s="1"/>
  <c r="AA112" i="10" s="1"/>
  <c r="AB112" i="10" s="1"/>
  <c r="AC112" i="10" s="1"/>
  <c r="AD112" i="10" s="1"/>
  <c r="AE112" i="10" s="1"/>
  <c r="AF112" i="10" s="1"/>
  <c r="AG112" i="10" s="1"/>
  <c r="AH112" i="10" s="1"/>
  <c r="AI112" i="10" s="1"/>
  <c r="AJ112" i="10" s="1"/>
  <c r="AK112" i="10" s="1"/>
  <c r="AL112" i="10" s="1"/>
  <c r="AM112" i="10" s="1"/>
  <c r="AN112" i="10" s="1"/>
  <c r="AO112" i="10" s="1"/>
  <c r="AP112" i="10" s="1"/>
  <c r="AQ112" i="10" s="1"/>
  <c r="AR112" i="10" s="1"/>
  <c r="AS112" i="10" s="1"/>
  <c r="AT112" i="10" s="1"/>
  <c r="AU112" i="10" s="1"/>
  <c r="AV112" i="10" s="1"/>
  <c r="X569" i="3" l="1"/>
  <c r="Y569" i="3" s="1"/>
  <c r="Z569" i="3" s="1"/>
  <c r="AA569" i="3" s="1"/>
  <c r="AB569" i="3" s="1"/>
  <c r="AC569" i="3" s="1"/>
  <c r="AD569" i="3" s="1"/>
  <c r="AE569" i="3" s="1"/>
  <c r="AF569" i="3" s="1"/>
  <c r="AG569" i="3" s="1"/>
  <c r="AH569" i="3" s="1"/>
  <c r="AI569" i="3" s="1"/>
  <c r="AJ569" i="3" s="1"/>
  <c r="AK569" i="3" s="1"/>
  <c r="AL569" i="3" s="1"/>
  <c r="AM569" i="3" s="1"/>
  <c r="AN569" i="3" s="1"/>
  <c r="AO569" i="3" s="1"/>
  <c r="AP569" i="3" s="1"/>
  <c r="AQ569" i="3" s="1"/>
  <c r="AR569" i="3" s="1"/>
  <c r="AS569" i="3" s="1"/>
  <c r="AT569" i="3" s="1"/>
  <c r="AU569" i="3" s="1"/>
  <c r="AV569" i="3" s="1"/>
  <c r="AW569" i="3" s="1"/>
  <c r="AX569" i="3" s="1"/>
  <c r="X553" i="3" l="1"/>
  <c r="Y553" i="3" s="1"/>
  <c r="Z553" i="3" s="1"/>
  <c r="AA553" i="3" s="1"/>
  <c r="AB553" i="3" s="1"/>
  <c r="AC553" i="3" s="1"/>
  <c r="AD553" i="3" s="1"/>
  <c r="AE553" i="3" s="1"/>
  <c r="AF553" i="3" s="1"/>
  <c r="AG553" i="3" s="1"/>
  <c r="AH553" i="3" s="1"/>
  <c r="AI553" i="3" s="1"/>
  <c r="AJ553" i="3" s="1"/>
  <c r="AK553" i="3" s="1"/>
  <c r="AL553" i="3" s="1"/>
  <c r="AM553" i="3" s="1"/>
  <c r="AN553" i="3" s="1"/>
  <c r="AO553" i="3" s="1"/>
  <c r="AP553" i="3" s="1"/>
  <c r="AQ553" i="3" s="1"/>
  <c r="AR553" i="3" s="1"/>
  <c r="AS553" i="3" s="1"/>
  <c r="AT553" i="3" s="1"/>
  <c r="AU553" i="3" s="1"/>
  <c r="AV553" i="3" s="1"/>
  <c r="AW553" i="3" s="1"/>
  <c r="AX553" i="3" s="1"/>
  <c r="X543" i="3"/>
  <c r="Y543" i="3" s="1"/>
  <c r="Z543" i="3" s="1"/>
  <c r="AA543" i="3" s="1"/>
  <c r="AB543" i="3" s="1"/>
  <c r="AC543" i="3" s="1"/>
  <c r="AD543" i="3" s="1"/>
  <c r="AE543" i="3" s="1"/>
  <c r="AF543" i="3" s="1"/>
  <c r="AG543" i="3" s="1"/>
  <c r="AH543" i="3" s="1"/>
  <c r="AI543" i="3" s="1"/>
  <c r="AJ543" i="3" s="1"/>
  <c r="AK543" i="3" s="1"/>
  <c r="AL543" i="3" s="1"/>
  <c r="AM543" i="3" s="1"/>
  <c r="AN543" i="3" s="1"/>
  <c r="AO543" i="3" s="1"/>
  <c r="AP543" i="3" s="1"/>
  <c r="AQ543" i="3" s="1"/>
  <c r="AR543" i="3" s="1"/>
  <c r="AS543" i="3" s="1"/>
  <c r="AT543" i="3" s="1"/>
  <c r="AU543" i="3" s="1"/>
  <c r="AV543" i="3" s="1"/>
  <c r="AW543" i="3" s="1"/>
  <c r="AX543" i="3" s="1"/>
  <c r="X162" i="3" l="1"/>
  <c r="Y162" i="3" s="1"/>
  <c r="Z162" i="3" s="1"/>
  <c r="AA162" i="3" s="1"/>
  <c r="AB162" i="3" s="1"/>
  <c r="AC162" i="3" s="1"/>
  <c r="AD162" i="3" s="1"/>
  <c r="AE162" i="3" s="1"/>
  <c r="AF162" i="3" s="1"/>
  <c r="AG162" i="3" s="1"/>
  <c r="AH162" i="3" s="1"/>
  <c r="AI162" i="3" s="1"/>
  <c r="AJ162" i="3" s="1"/>
  <c r="AK162" i="3" s="1"/>
  <c r="AL162" i="3" s="1"/>
  <c r="AM162" i="3" s="1"/>
  <c r="AN162" i="3" s="1"/>
  <c r="AO162" i="3" s="1"/>
  <c r="AP162" i="3" s="1"/>
  <c r="AQ162" i="3" s="1"/>
  <c r="AR162" i="3" s="1"/>
  <c r="AS162" i="3" s="1"/>
  <c r="AT162" i="3" s="1"/>
  <c r="AU162" i="3" s="1"/>
  <c r="AV162" i="3" s="1"/>
  <c r="AW162" i="3" s="1"/>
  <c r="AX162" i="3" s="1"/>
  <c r="X152" i="3"/>
  <c r="Y152" i="3" s="1"/>
  <c r="Z152" i="3" s="1"/>
  <c r="AA152" i="3" s="1"/>
  <c r="AB152" i="3" s="1"/>
  <c r="AC152" i="3" s="1"/>
  <c r="AD152" i="3" s="1"/>
  <c r="AE152" i="3" s="1"/>
  <c r="AF152" i="3" s="1"/>
  <c r="AG152" i="3" s="1"/>
  <c r="AH152" i="3" s="1"/>
  <c r="AI152" i="3" s="1"/>
  <c r="AJ152" i="3" s="1"/>
  <c r="AK152" i="3" s="1"/>
  <c r="AL152" i="3" s="1"/>
  <c r="AM152" i="3" s="1"/>
  <c r="AN152" i="3" s="1"/>
  <c r="AO152" i="3" s="1"/>
  <c r="AP152" i="3" s="1"/>
  <c r="AQ152" i="3" s="1"/>
  <c r="AR152" i="3" s="1"/>
  <c r="AS152" i="3" s="1"/>
  <c r="AT152" i="3" s="1"/>
  <c r="AU152" i="3" s="1"/>
  <c r="AV152" i="3" s="1"/>
  <c r="AW152" i="3" s="1"/>
  <c r="AX152" i="3" s="1"/>
  <c r="X208" i="3" l="1"/>
  <c r="Y208" i="3" s="1"/>
  <c r="Z208" i="3" s="1"/>
  <c r="AA208" i="3" s="1"/>
  <c r="AB208" i="3" s="1"/>
  <c r="AC208" i="3" s="1"/>
  <c r="AD208" i="3" s="1"/>
  <c r="AE208" i="3" s="1"/>
  <c r="AF208" i="3" s="1"/>
  <c r="AG208" i="3" s="1"/>
  <c r="AH208" i="3" s="1"/>
  <c r="AI208" i="3" s="1"/>
  <c r="AJ208" i="3" s="1"/>
  <c r="AK208" i="3" s="1"/>
  <c r="AL208" i="3" s="1"/>
  <c r="AM208" i="3" s="1"/>
  <c r="AN208" i="3" s="1"/>
  <c r="AO208" i="3" s="1"/>
  <c r="AP208" i="3" s="1"/>
  <c r="AQ208" i="3" s="1"/>
  <c r="AR208" i="3" s="1"/>
  <c r="AS208" i="3" s="1"/>
  <c r="AT208" i="3" s="1"/>
  <c r="AU208" i="3" s="1"/>
  <c r="AV208" i="3" s="1"/>
  <c r="AW208" i="3" s="1"/>
  <c r="AX208" i="3" s="1"/>
  <c r="X167" i="3" l="1"/>
  <c r="Y167" i="3" s="1"/>
  <c r="Z167" i="3" s="1"/>
  <c r="AA167" i="3" s="1"/>
  <c r="AB167" i="3" s="1"/>
  <c r="AC167" i="3" s="1"/>
  <c r="AD167" i="3" s="1"/>
  <c r="AE167" i="3" s="1"/>
  <c r="AF167" i="3" s="1"/>
  <c r="AG167" i="3" s="1"/>
  <c r="AH167" i="3" s="1"/>
  <c r="AI167" i="3" s="1"/>
  <c r="AJ167" i="3" s="1"/>
  <c r="AK167" i="3" s="1"/>
  <c r="AL167" i="3" s="1"/>
  <c r="AM167" i="3" s="1"/>
  <c r="AN167" i="3" s="1"/>
  <c r="AO167" i="3" s="1"/>
  <c r="AP167" i="3" s="1"/>
  <c r="AQ167" i="3" s="1"/>
  <c r="AR167" i="3" s="1"/>
  <c r="AS167" i="3" s="1"/>
  <c r="AT167" i="3" s="1"/>
  <c r="AU167" i="3" s="1"/>
  <c r="AV167" i="3" s="1"/>
  <c r="AW167" i="3" s="1"/>
  <c r="AX167" i="3" s="1"/>
  <c r="X157" i="3"/>
  <c r="Y157" i="3" s="1"/>
  <c r="Z157" i="3" s="1"/>
  <c r="AA157" i="3" s="1"/>
  <c r="AB157" i="3" s="1"/>
  <c r="AC157" i="3" s="1"/>
  <c r="AD157" i="3" s="1"/>
  <c r="AE157" i="3" s="1"/>
  <c r="AF157" i="3" s="1"/>
  <c r="AG157" i="3" s="1"/>
  <c r="AH157" i="3" s="1"/>
  <c r="AI157" i="3" s="1"/>
  <c r="AJ157" i="3" s="1"/>
  <c r="AK157" i="3" s="1"/>
  <c r="AL157" i="3" s="1"/>
  <c r="AM157" i="3" s="1"/>
  <c r="AN157" i="3" s="1"/>
  <c r="AO157" i="3" s="1"/>
  <c r="AP157" i="3" s="1"/>
  <c r="AQ157" i="3" s="1"/>
  <c r="AR157" i="3" s="1"/>
  <c r="AS157" i="3" s="1"/>
  <c r="AT157" i="3" s="1"/>
  <c r="AU157" i="3" s="1"/>
  <c r="AV157" i="3" s="1"/>
  <c r="AW157" i="3" s="1"/>
  <c r="AX157" i="3" s="1"/>
  <c r="X137" i="3"/>
  <c r="Y137" i="3" s="1"/>
  <c r="Z137" i="3" s="1"/>
  <c r="AA137" i="3" s="1"/>
  <c r="AB137" i="3" s="1"/>
  <c r="AC137" i="3" s="1"/>
  <c r="AD137" i="3" s="1"/>
  <c r="AE137" i="3" s="1"/>
  <c r="AF137" i="3" s="1"/>
  <c r="AG137" i="3" s="1"/>
  <c r="AH137" i="3" s="1"/>
  <c r="AI137" i="3" s="1"/>
  <c r="AJ137" i="3" s="1"/>
  <c r="AK137" i="3" s="1"/>
  <c r="AL137" i="3" s="1"/>
  <c r="AM137" i="3" s="1"/>
  <c r="AN137" i="3" s="1"/>
  <c r="AO137" i="3" s="1"/>
  <c r="AP137" i="3" s="1"/>
  <c r="AQ137" i="3" s="1"/>
  <c r="AR137" i="3" s="1"/>
  <c r="AS137" i="3" s="1"/>
  <c r="AT137" i="3" s="1"/>
  <c r="AU137" i="3" s="1"/>
  <c r="AV137" i="3" s="1"/>
  <c r="AW137" i="3" s="1"/>
  <c r="AX137" i="3" s="1"/>
  <c r="X132" i="3"/>
  <c r="Y132" i="3" s="1"/>
  <c r="Z132" i="3" s="1"/>
  <c r="AA132" i="3" s="1"/>
  <c r="AB132" i="3" s="1"/>
  <c r="AC132" i="3" s="1"/>
  <c r="AD132" i="3" s="1"/>
  <c r="AE132" i="3" s="1"/>
  <c r="AF132" i="3" s="1"/>
  <c r="AG132" i="3" s="1"/>
  <c r="AH132" i="3" s="1"/>
  <c r="AI132" i="3" s="1"/>
  <c r="AJ132" i="3" s="1"/>
  <c r="AK132" i="3" s="1"/>
  <c r="AL132" i="3" s="1"/>
  <c r="AM132" i="3" s="1"/>
  <c r="AN132" i="3" s="1"/>
  <c r="AO132" i="3" s="1"/>
  <c r="AP132" i="3" s="1"/>
  <c r="AQ132" i="3" s="1"/>
  <c r="AR132" i="3" s="1"/>
  <c r="AS132" i="3" s="1"/>
  <c r="AT132" i="3" s="1"/>
  <c r="AU132" i="3" s="1"/>
  <c r="AV132" i="3" s="1"/>
  <c r="AW132" i="3" s="1"/>
  <c r="AX132" i="3" s="1"/>
  <c r="X107" i="3"/>
  <c r="Y107" i="3" s="1"/>
  <c r="Z107" i="3" s="1"/>
  <c r="AA107" i="3" s="1"/>
  <c r="AB107" i="3" s="1"/>
  <c r="AC107" i="3" s="1"/>
  <c r="AD107" i="3" s="1"/>
  <c r="AE107" i="3" s="1"/>
  <c r="AF107" i="3" s="1"/>
  <c r="AG107" i="3" s="1"/>
  <c r="AH107" i="3" s="1"/>
  <c r="AI107" i="3" s="1"/>
  <c r="AJ107" i="3" s="1"/>
  <c r="AK107" i="3" s="1"/>
  <c r="AL107" i="3" s="1"/>
  <c r="AM107" i="3" s="1"/>
  <c r="AN107" i="3" s="1"/>
  <c r="AO107" i="3" s="1"/>
  <c r="AP107" i="3" s="1"/>
  <c r="AQ107" i="3" s="1"/>
  <c r="AR107" i="3" s="1"/>
  <c r="AS107" i="3" s="1"/>
  <c r="AT107" i="3" s="1"/>
  <c r="AU107" i="3" s="1"/>
  <c r="AV107" i="3" s="1"/>
  <c r="AW107" i="3" s="1"/>
  <c r="AX107" i="3" s="1"/>
  <c r="X58" i="3"/>
  <c r="Y58" i="3" s="1"/>
  <c r="Z58" i="3" s="1"/>
  <c r="AA58" i="3" s="1"/>
  <c r="AB58" i="3" s="1"/>
  <c r="AC58" i="3" s="1"/>
  <c r="AD58" i="3" s="1"/>
  <c r="AE58" i="3" s="1"/>
  <c r="AF58" i="3" s="1"/>
  <c r="AG58" i="3" s="1"/>
  <c r="AH58" i="3" s="1"/>
  <c r="AI58" i="3" s="1"/>
  <c r="AJ58" i="3" s="1"/>
  <c r="AK58" i="3" s="1"/>
  <c r="AL58" i="3" s="1"/>
  <c r="AM58" i="3" s="1"/>
  <c r="AN58" i="3" s="1"/>
  <c r="AO58" i="3" s="1"/>
  <c r="AP58" i="3" s="1"/>
  <c r="AQ58" i="3" s="1"/>
  <c r="AR58" i="3" s="1"/>
  <c r="AS58" i="3" s="1"/>
  <c r="AT58" i="3" s="1"/>
  <c r="AU58" i="3" s="1"/>
  <c r="AV58" i="3" s="1"/>
  <c r="AW58" i="3" s="1"/>
  <c r="AX58" i="3" s="1"/>
  <c r="X494" i="3" l="1"/>
  <c r="Y494" i="3" s="1"/>
  <c r="Z494" i="3" s="1"/>
  <c r="AA494" i="3" s="1"/>
  <c r="V101" i="10" l="1"/>
  <c r="W101" i="10" s="1"/>
  <c r="X101" i="10" s="1"/>
  <c r="Y101" i="10" s="1"/>
  <c r="Z101" i="10" s="1"/>
  <c r="AA101" i="10" s="1"/>
  <c r="AB101" i="10" s="1"/>
  <c r="AC101" i="10" s="1"/>
  <c r="AD101" i="10" s="1"/>
  <c r="AE101" i="10" s="1"/>
  <c r="AF101" i="10" s="1"/>
  <c r="AG101" i="10" s="1"/>
  <c r="AH101" i="10" s="1"/>
  <c r="AI101" i="10" s="1"/>
  <c r="AJ101" i="10" s="1"/>
  <c r="AK101" i="10" s="1"/>
  <c r="AL101" i="10" s="1"/>
  <c r="AM101" i="10" s="1"/>
  <c r="AN101" i="10" s="1"/>
  <c r="AO101" i="10" s="1"/>
  <c r="AP101" i="10" s="1"/>
  <c r="AQ101" i="10" s="1"/>
  <c r="AR101" i="10" s="1"/>
  <c r="AS101" i="10" s="1"/>
  <c r="AT101" i="10" s="1"/>
  <c r="AU101" i="10" s="1"/>
  <c r="AV101" i="10" s="1"/>
  <c r="V67" i="10"/>
  <c r="W67" i="10" s="1"/>
  <c r="X67" i="10" s="1"/>
  <c r="Y67" i="10" s="1"/>
  <c r="Z67" i="10" s="1"/>
  <c r="AA67" i="10" s="1"/>
  <c r="AB67" i="10" s="1"/>
  <c r="AC67" i="10" s="1"/>
  <c r="AD67" i="10" s="1"/>
  <c r="AE67" i="10" s="1"/>
  <c r="AF67" i="10" s="1"/>
  <c r="AG67" i="10" s="1"/>
  <c r="AH67" i="10" s="1"/>
  <c r="AI67" i="10" s="1"/>
  <c r="AJ67" i="10" s="1"/>
  <c r="AK67" i="10" s="1"/>
  <c r="AL67" i="10" s="1"/>
  <c r="AM67" i="10" s="1"/>
  <c r="AN67" i="10" s="1"/>
  <c r="AO67" i="10" s="1"/>
  <c r="AP67" i="10" s="1"/>
  <c r="AQ67" i="10" s="1"/>
  <c r="AR67" i="10" s="1"/>
  <c r="AS67" i="10" s="1"/>
  <c r="AT67" i="10" s="1"/>
  <c r="AU67" i="10" s="1"/>
  <c r="AV67" i="10" s="1"/>
  <c r="V59" i="10"/>
  <c r="W59" i="10" s="1"/>
  <c r="X59" i="10" s="1"/>
  <c r="Y59" i="10" s="1"/>
  <c r="Z59" i="10" s="1"/>
  <c r="AA59" i="10" s="1"/>
  <c r="AB59" i="10" s="1"/>
  <c r="AC59" i="10" s="1"/>
  <c r="AD59" i="10" s="1"/>
  <c r="AE59" i="10" s="1"/>
  <c r="AF59" i="10" s="1"/>
  <c r="AG59" i="10" s="1"/>
  <c r="AH59" i="10" s="1"/>
  <c r="AI59" i="10" s="1"/>
  <c r="AJ59" i="10" s="1"/>
  <c r="AK59" i="10" s="1"/>
  <c r="AL59" i="10" s="1"/>
  <c r="AM59" i="10" s="1"/>
  <c r="AN59" i="10" s="1"/>
  <c r="AO59" i="10" s="1"/>
  <c r="AP59" i="10" s="1"/>
  <c r="AQ59" i="10" s="1"/>
  <c r="AR59" i="10" s="1"/>
  <c r="AS59" i="10" s="1"/>
  <c r="AT59" i="10" s="1"/>
  <c r="AU59" i="10" s="1"/>
  <c r="AV59" i="10" s="1"/>
  <c r="V15" i="10"/>
  <c r="W15" i="10" s="1"/>
  <c r="X15" i="10" s="1"/>
  <c r="Y15" i="10" s="1"/>
  <c r="Z15" i="10" s="1"/>
  <c r="AA15" i="10" s="1"/>
  <c r="AB15" i="10" s="1"/>
  <c r="AC15" i="10" s="1"/>
  <c r="AD15" i="10" s="1"/>
  <c r="AE15" i="10" s="1"/>
  <c r="AF15" i="10" s="1"/>
  <c r="AG15" i="10" s="1"/>
  <c r="AH15" i="10" s="1"/>
  <c r="AI15" i="10" s="1"/>
  <c r="AJ15" i="10" s="1"/>
  <c r="AK15" i="10" s="1"/>
  <c r="AL15" i="10" s="1"/>
  <c r="AM15" i="10" s="1"/>
  <c r="AN15" i="10" s="1"/>
  <c r="AO15" i="10" s="1"/>
  <c r="AP15" i="10" s="1"/>
  <c r="AQ15" i="10" s="1"/>
  <c r="AR15" i="10" s="1"/>
  <c r="AS15" i="10" s="1"/>
  <c r="AT15" i="10" s="1"/>
  <c r="AU15" i="10" s="1"/>
  <c r="AV15" i="10" s="1"/>
  <c r="V5" i="10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AL5" i="10" s="1"/>
  <c r="AM5" i="10" s="1"/>
  <c r="AN5" i="10" s="1"/>
  <c r="AO5" i="10" s="1"/>
  <c r="AP5" i="10" s="1"/>
  <c r="AQ5" i="10" s="1"/>
  <c r="AR5" i="10" s="1"/>
  <c r="AS5" i="10" s="1"/>
  <c r="AT5" i="10" s="1"/>
  <c r="AU5" i="10" s="1"/>
  <c r="AV5" i="10" s="1"/>
  <c r="AO494" i="3"/>
  <c r="AP494" i="3" s="1"/>
  <c r="AQ494" i="3" s="1"/>
  <c r="AR494" i="3" s="1"/>
  <c r="AS494" i="3" s="1"/>
  <c r="AT494" i="3" s="1"/>
  <c r="AU494" i="3" s="1"/>
  <c r="AV494" i="3" s="1"/>
  <c r="AW494" i="3" s="1"/>
  <c r="AX494" i="3" s="1"/>
  <c r="X523" i="3"/>
  <c r="Y523" i="3" s="1"/>
  <c r="Z523" i="3" s="1"/>
  <c r="AA523" i="3" s="1"/>
  <c r="AB523" i="3" s="1"/>
  <c r="AC523" i="3" s="1"/>
  <c r="AD523" i="3" s="1"/>
  <c r="AE523" i="3" s="1"/>
  <c r="AF523" i="3" s="1"/>
  <c r="AG523" i="3" s="1"/>
  <c r="AH523" i="3" s="1"/>
  <c r="AI523" i="3" s="1"/>
  <c r="AJ523" i="3" s="1"/>
  <c r="AK523" i="3" s="1"/>
  <c r="AL523" i="3" s="1"/>
  <c r="AM523" i="3" s="1"/>
  <c r="AN523" i="3" s="1"/>
  <c r="AO523" i="3" s="1"/>
  <c r="AP523" i="3" s="1"/>
  <c r="AQ523" i="3" s="1"/>
  <c r="AR523" i="3" s="1"/>
  <c r="AS523" i="3" s="1"/>
  <c r="AT523" i="3" s="1"/>
  <c r="AU523" i="3" s="1"/>
  <c r="AV523" i="3" s="1"/>
  <c r="AW523" i="3" s="1"/>
  <c r="AX523" i="3" s="1"/>
  <c r="X102" i="3"/>
  <c r="Y102" i="3" s="1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AJ102" i="3" s="1"/>
  <c r="AK102" i="3" s="1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X292" i="3"/>
  <c r="Y292" i="3" s="1"/>
  <c r="Z292" i="3" s="1"/>
  <c r="AA292" i="3" s="1"/>
  <c r="AB292" i="3" s="1"/>
  <c r="AC292" i="3" s="1"/>
  <c r="AD292" i="3" s="1"/>
  <c r="AE292" i="3" s="1"/>
  <c r="AF292" i="3" s="1"/>
  <c r="AG292" i="3" s="1"/>
  <c r="AH292" i="3" s="1"/>
  <c r="AI292" i="3" s="1"/>
  <c r="AJ292" i="3" s="1"/>
  <c r="AK292" i="3" s="1"/>
  <c r="AL292" i="3" s="1"/>
  <c r="AM292" i="3" s="1"/>
  <c r="AN292" i="3" s="1"/>
  <c r="AO292" i="3" s="1"/>
  <c r="AP292" i="3" s="1"/>
  <c r="AQ292" i="3" s="1"/>
  <c r="AR292" i="3" s="1"/>
  <c r="AS292" i="3" s="1"/>
  <c r="AT292" i="3" s="1"/>
  <c r="AU292" i="3" s="1"/>
  <c r="AV292" i="3" s="1"/>
  <c r="AW292" i="3" s="1"/>
  <c r="AX292" i="3" s="1"/>
  <c r="X271" i="3"/>
  <c r="Y271" i="3" s="1"/>
  <c r="Z271" i="3" s="1"/>
  <c r="AA271" i="3" s="1"/>
  <c r="AB271" i="3" s="1"/>
  <c r="AC271" i="3" s="1"/>
  <c r="AD271" i="3" s="1"/>
  <c r="AE271" i="3" s="1"/>
  <c r="AF271" i="3" s="1"/>
  <c r="AG271" i="3" s="1"/>
  <c r="AH271" i="3" s="1"/>
  <c r="AI271" i="3" s="1"/>
  <c r="AJ271" i="3" s="1"/>
  <c r="AK271" i="3" s="1"/>
  <c r="AL271" i="3" s="1"/>
  <c r="AM271" i="3" s="1"/>
  <c r="AN271" i="3" s="1"/>
  <c r="AO271" i="3" s="1"/>
  <c r="AP271" i="3" s="1"/>
  <c r="AQ271" i="3" s="1"/>
  <c r="AR271" i="3" s="1"/>
  <c r="AS271" i="3" s="1"/>
  <c r="AT271" i="3" s="1"/>
  <c r="AU271" i="3" s="1"/>
  <c r="AV271" i="3" s="1"/>
  <c r="AW271" i="3" s="1"/>
  <c r="AX271" i="3" s="1"/>
  <c r="X533" i="3"/>
  <c r="Y533" i="3" s="1"/>
  <c r="Z533" i="3" s="1"/>
  <c r="AA533" i="3" s="1"/>
  <c r="AB533" i="3" s="1"/>
  <c r="AC533" i="3" s="1"/>
  <c r="AD533" i="3" s="1"/>
  <c r="AE533" i="3" s="1"/>
  <c r="AF533" i="3" s="1"/>
  <c r="AG533" i="3" s="1"/>
  <c r="AH533" i="3" s="1"/>
  <c r="AI533" i="3" s="1"/>
  <c r="AJ533" i="3" s="1"/>
  <c r="AK533" i="3" s="1"/>
  <c r="AL533" i="3" s="1"/>
  <c r="AM533" i="3" s="1"/>
  <c r="AN533" i="3" s="1"/>
  <c r="AO533" i="3" s="1"/>
  <c r="AP533" i="3" s="1"/>
  <c r="AQ533" i="3" s="1"/>
  <c r="AR533" i="3" s="1"/>
  <c r="AS533" i="3" s="1"/>
  <c r="AT533" i="3" s="1"/>
  <c r="AU533" i="3" s="1"/>
  <c r="AV533" i="3" s="1"/>
  <c r="AW533" i="3" s="1"/>
  <c r="AX533" i="3" s="1"/>
  <c r="X487" i="3"/>
  <c r="Y487" i="3" s="1"/>
  <c r="Z487" i="3" s="1"/>
  <c r="AA487" i="3" s="1"/>
  <c r="AB487" i="3" s="1"/>
  <c r="AC487" i="3" s="1"/>
  <c r="AD487" i="3" s="1"/>
  <c r="AE487" i="3" s="1"/>
  <c r="AF487" i="3" s="1"/>
  <c r="AG487" i="3" s="1"/>
  <c r="AH487" i="3" s="1"/>
  <c r="AI487" i="3" s="1"/>
  <c r="AJ487" i="3" s="1"/>
  <c r="AK487" i="3" s="1"/>
  <c r="AL487" i="3" s="1"/>
  <c r="AM487" i="3" s="1"/>
  <c r="AN487" i="3" s="1"/>
  <c r="AO487" i="3" s="1"/>
  <c r="AP487" i="3" s="1"/>
  <c r="AQ487" i="3" s="1"/>
  <c r="AR487" i="3" s="1"/>
  <c r="AS487" i="3" s="1"/>
  <c r="AT487" i="3" s="1"/>
  <c r="AU487" i="3" s="1"/>
  <c r="AV487" i="3" s="1"/>
  <c r="AW487" i="3" s="1"/>
  <c r="AX487" i="3" s="1"/>
  <c r="X480" i="3"/>
  <c r="Y480" i="3" s="1"/>
  <c r="Z480" i="3" s="1"/>
  <c r="AA480" i="3" s="1"/>
  <c r="AB480" i="3" s="1"/>
  <c r="AC480" i="3" s="1"/>
  <c r="AD480" i="3" s="1"/>
  <c r="AE480" i="3" s="1"/>
  <c r="AF480" i="3" s="1"/>
  <c r="AG480" i="3" s="1"/>
  <c r="AH480" i="3" s="1"/>
  <c r="AI480" i="3" s="1"/>
  <c r="AJ480" i="3" s="1"/>
  <c r="AK480" i="3" s="1"/>
  <c r="AL480" i="3" s="1"/>
  <c r="AM480" i="3" s="1"/>
  <c r="AN480" i="3" s="1"/>
  <c r="AO480" i="3" s="1"/>
  <c r="AP480" i="3" s="1"/>
  <c r="AQ480" i="3" s="1"/>
  <c r="AR480" i="3" s="1"/>
  <c r="AS480" i="3" s="1"/>
  <c r="AT480" i="3" s="1"/>
  <c r="AU480" i="3" s="1"/>
  <c r="AV480" i="3" s="1"/>
  <c r="AW480" i="3" s="1"/>
  <c r="AX480" i="3" s="1"/>
  <c r="X449" i="3"/>
  <c r="Y449" i="3" s="1"/>
  <c r="Z449" i="3" s="1"/>
  <c r="AA449" i="3" s="1"/>
  <c r="AB449" i="3" s="1"/>
  <c r="AC449" i="3" s="1"/>
  <c r="AD449" i="3" s="1"/>
  <c r="AE449" i="3" s="1"/>
  <c r="AF449" i="3" s="1"/>
  <c r="AG449" i="3" s="1"/>
  <c r="AH449" i="3" s="1"/>
  <c r="AI449" i="3" s="1"/>
  <c r="AJ449" i="3" s="1"/>
  <c r="AK449" i="3" s="1"/>
  <c r="AL449" i="3" s="1"/>
  <c r="AM449" i="3" s="1"/>
  <c r="AN449" i="3" s="1"/>
  <c r="AO449" i="3" s="1"/>
  <c r="AP449" i="3" s="1"/>
  <c r="AQ449" i="3" s="1"/>
  <c r="AR449" i="3" s="1"/>
  <c r="AS449" i="3" s="1"/>
  <c r="AT449" i="3" s="1"/>
  <c r="AU449" i="3" s="1"/>
  <c r="AV449" i="3" s="1"/>
  <c r="AW449" i="3" s="1"/>
  <c r="AX449" i="3" s="1"/>
  <c r="X408" i="3"/>
  <c r="Y408" i="3" s="1"/>
  <c r="Z408" i="3" s="1"/>
  <c r="AA408" i="3" s="1"/>
  <c r="AB408" i="3" s="1"/>
  <c r="AC408" i="3" s="1"/>
  <c r="AD408" i="3" s="1"/>
  <c r="AE408" i="3" s="1"/>
  <c r="AF408" i="3" s="1"/>
  <c r="AG408" i="3" s="1"/>
  <c r="AH408" i="3" s="1"/>
  <c r="AI408" i="3" s="1"/>
  <c r="AJ408" i="3" s="1"/>
  <c r="AK408" i="3" s="1"/>
  <c r="AL408" i="3" s="1"/>
  <c r="AM408" i="3" s="1"/>
  <c r="AN408" i="3" s="1"/>
  <c r="AO408" i="3" s="1"/>
  <c r="AP408" i="3" s="1"/>
  <c r="AQ408" i="3" s="1"/>
  <c r="AR408" i="3" s="1"/>
  <c r="AS408" i="3" s="1"/>
  <c r="AT408" i="3" s="1"/>
  <c r="AU408" i="3" s="1"/>
  <c r="AV408" i="3" s="1"/>
  <c r="AW408" i="3" s="1"/>
  <c r="AX408" i="3" s="1"/>
  <c r="X391" i="3"/>
  <c r="Y391" i="3" s="1"/>
  <c r="Z391" i="3" s="1"/>
  <c r="AA391" i="3" s="1"/>
  <c r="AB391" i="3" s="1"/>
  <c r="AC391" i="3" s="1"/>
  <c r="AD391" i="3" s="1"/>
  <c r="AE391" i="3" s="1"/>
  <c r="AF391" i="3" s="1"/>
  <c r="AG391" i="3" s="1"/>
  <c r="AH391" i="3" s="1"/>
  <c r="AI391" i="3" s="1"/>
  <c r="AJ391" i="3" s="1"/>
  <c r="AK391" i="3" s="1"/>
  <c r="AL391" i="3" s="1"/>
  <c r="AM391" i="3" s="1"/>
  <c r="AN391" i="3" s="1"/>
  <c r="AO391" i="3" s="1"/>
  <c r="AP391" i="3" s="1"/>
  <c r="AQ391" i="3" s="1"/>
  <c r="AR391" i="3" s="1"/>
  <c r="AS391" i="3" s="1"/>
  <c r="AT391" i="3" s="1"/>
  <c r="AU391" i="3" s="1"/>
  <c r="AV391" i="3" s="1"/>
  <c r="AW391" i="3" s="1"/>
  <c r="AX391" i="3" s="1"/>
  <c r="X377" i="3"/>
  <c r="Y377" i="3" s="1"/>
  <c r="Z377" i="3" s="1"/>
  <c r="AA377" i="3" s="1"/>
  <c r="AB377" i="3" s="1"/>
  <c r="AC377" i="3" s="1"/>
  <c r="AD377" i="3" s="1"/>
  <c r="AE377" i="3" s="1"/>
  <c r="AF377" i="3" s="1"/>
  <c r="AG377" i="3" s="1"/>
  <c r="AH377" i="3" s="1"/>
  <c r="AI377" i="3" s="1"/>
  <c r="AJ377" i="3" s="1"/>
  <c r="AK377" i="3" s="1"/>
  <c r="AL377" i="3" s="1"/>
  <c r="AM377" i="3" s="1"/>
  <c r="AN377" i="3" s="1"/>
  <c r="AO377" i="3" s="1"/>
  <c r="AP377" i="3" s="1"/>
  <c r="AQ377" i="3" s="1"/>
  <c r="AR377" i="3" s="1"/>
  <c r="AS377" i="3" s="1"/>
  <c r="AT377" i="3" s="1"/>
  <c r="AU377" i="3" s="1"/>
  <c r="AV377" i="3" s="1"/>
  <c r="AW377" i="3" s="1"/>
  <c r="AX377" i="3" s="1"/>
  <c r="X327" i="3"/>
  <c r="Y327" i="3" s="1"/>
  <c r="Z327" i="3" s="1"/>
  <c r="AA327" i="3" s="1"/>
  <c r="AB327" i="3" s="1"/>
  <c r="AC327" i="3" s="1"/>
  <c r="AD327" i="3" s="1"/>
  <c r="AE327" i="3" s="1"/>
  <c r="AF327" i="3" s="1"/>
  <c r="AG327" i="3" s="1"/>
  <c r="AH327" i="3" s="1"/>
  <c r="AI327" i="3" s="1"/>
  <c r="AJ327" i="3" s="1"/>
  <c r="AK327" i="3" s="1"/>
  <c r="AL327" i="3" s="1"/>
  <c r="AM327" i="3" s="1"/>
  <c r="AN327" i="3" s="1"/>
  <c r="AO327" i="3" s="1"/>
  <c r="AP327" i="3" s="1"/>
  <c r="AQ327" i="3" s="1"/>
  <c r="AR327" i="3" s="1"/>
  <c r="AS327" i="3" s="1"/>
  <c r="AT327" i="3" s="1"/>
  <c r="AU327" i="3" s="1"/>
  <c r="AV327" i="3" s="1"/>
  <c r="AW327" i="3" s="1"/>
  <c r="AX327" i="3" s="1"/>
  <c r="X312" i="3"/>
  <c r="Y312" i="3" s="1"/>
  <c r="Z312" i="3" s="1"/>
  <c r="AA312" i="3" s="1"/>
  <c r="AB312" i="3" s="1"/>
  <c r="AC312" i="3" s="1"/>
  <c r="AD312" i="3" s="1"/>
  <c r="AE312" i="3" s="1"/>
  <c r="AF312" i="3" s="1"/>
  <c r="AG312" i="3" s="1"/>
  <c r="AH312" i="3" s="1"/>
  <c r="AI312" i="3" s="1"/>
  <c r="AJ312" i="3" s="1"/>
  <c r="AK312" i="3" s="1"/>
  <c r="AL312" i="3" s="1"/>
  <c r="AM312" i="3" s="1"/>
  <c r="AN312" i="3" s="1"/>
  <c r="AO312" i="3" s="1"/>
  <c r="AP312" i="3" s="1"/>
  <c r="AQ312" i="3" s="1"/>
  <c r="AR312" i="3" s="1"/>
  <c r="AS312" i="3" s="1"/>
  <c r="AT312" i="3" s="1"/>
  <c r="AU312" i="3" s="1"/>
  <c r="AV312" i="3" s="1"/>
  <c r="AW312" i="3" s="1"/>
  <c r="AX312" i="3" s="1"/>
  <c r="X201" i="3"/>
  <c r="Y201" i="3" s="1"/>
  <c r="Z201" i="3" s="1"/>
  <c r="AA201" i="3" s="1"/>
  <c r="AB201" i="3" s="1"/>
  <c r="AC201" i="3" s="1"/>
  <c r="AD201" i="3" s="1"/>
  <c r="AE201" i="3" s="1"/>
  <c r="AF201" i="3" s="1"/>
  <c r="AG201" i="3" s="1"/>
  <c r="AH201" i="3" s="1"/>
  <c r="AI201" i="3" s="1"/>
  <c r="AJ201" i="3" s="1"/>
  <c r="AK201" i="3" s="1"/>
  <c r="AL201" i="3" s="1"/>
  <c r="AM201" i="3" s="1"/>
  <c r="AN201" i="3" s="1"/>
  <c r="AO201" i="3" s="1"/>
  <c r="AP201" i="3" s="1"/>
  <c r="AQ201" i="3" s="1"/>
  <c r="AR201" i="3" s="1"/>
  <c r="AS201" i="3" s="1"/>
  <c r="AT201" i="3" s="1"/>
  <c r="AU201" i="3" s="1"/>
  <c r="AV201" i="3" s="1"/>
  <c r="AW201" i="3" s="1"/>
  <c r="AX201" i="3" s="1"/>
  <c r="X196" i="3"/>
  <c r="Y196" i="3" s="1"/>
  <c r="Z196" i="3" s="1"/>
  <c r="AA196" i="3" s="1"/>
  <c r="AB196" i="3" s="1"/>
  <c r="AC196" i="3" s="1"/>
  <c r="AD196" i="3" s="1"/>
  <c r="AE196" i="3" s="1"/>
  <c r="AF196" i="3" s="1"/>
  <c r="AG196" i="3" s="1"/>
  <c r="AH196" i="3" s="1"/>
  <c r="AI196" i="3" s="1"/>
  <c r="AJ196" i="3" s="1"/>
  <c r="AK196" i="3" s="1"/>
  <c r="AL196" i="3" s="1"/>
  <c r="AM196" i="3" s="1"/>
  <c r="AN196" i="3" s="1"/>
  <c r="AO196" i="3" s="1"/>
  <c r="AP196" i="3" s="1"/>
  <c r="AQ196" i="3" s="1"/>
  <c r="AR196" i="3" s="1"/>
  <c r="AS196" i="3" s="1"/>
  <c r="AT196" i="3" s="1"/>
  <c r="AU196" i="3" s="1"/>
  <c r="AV196" i="3" s="1"/>
  <c r="AW196" i="3" s="1"/>
  <c r="AX196" i="3" s="1"/>
  <c r="X191" i="3"/>
  <c r="Y191" i="3" s="1"/>
  <c r="Z191" i="3" s="1"/>
  <c r="AA191" i="3" s="1"/>
  <c r="AB191" i="3" s="1"/>
  <c r="AC191" i="3" s="1"/>
  <c r="AD191" i="3" s="1"/>
  <c r="AE191" i="3" s="1"/>
  <c r="AF191" i="3" s="1"/>
  <c r="AG191" i="3" s="1"/>
  <c r="AH191" i="3" s="1"/>
  <c r="AI191" i="3" s="1"/>
  <c r="AJ191" i="3" s="1"/>
  <c r="AK191" i="3" s="1"/>
  <c r="AL191" i="3" s="1"/>
  <c r="AM191" i="3" s="1"/>
  <c r="AN191" i="3" s="1"/>
  <c r="AO191" i="3" s="1"/>
  <c r="AP191" i="3" s="1"/>
  <c r="AQ191" i="3" s="1"/>
  <c r="AR191" i="3" s="1"/>
  <c r="AS191" i="3" s="1"/>
  <c r="AT191" i="3" s="1"/>
  <c r="AU191" i="3" s="1"/>
  <c r="AV191" i="3" s="1"/>
  <c r="AW191" i="3" s="1"/>
  <c r="AX191" i="3" s="1"/>
  <c r="X182" i="3"/>
  <c r="Y182" i="3" s="1"/>
  <c r="Z182" i="3" s="1"/>
  <c r="AA182" i="3" s="1"/>
  <c r="AB182" i="3" s="1"/>
  <c r="AC182" i="3" s="1"/>
  <c r="AD182" i="3" s="1"/>
  <c r="AE182" i="3" s="1"/>
  <c r="AF182" i="3" s="1"/>
  <c r="AG182" i="3" s="1"/>
  <c r="AH182" i="3" s="1"/>
  <c r="AI182" i="3" s="1"/>
  <c r="AJ182" i="3" s="1"/>
  <c r="AK182" i="3" s="1"/>
  <c r="AL182" i="3" s="1"/>
  <c r="AM182" i="3" s="1"/>
  <c r="AN182" i="3" s="1"/>
  <c r="AO182" i="3" s="1"/>
  <c r="AP182" i="3" s="1"/>
  <c r="AQ182" i="3" s="1"/>
  <c r="AR182" i="3" s="1"/>
  <c r="AS182" i="3" s="1"/>
  <c r="AT182" i="3" s="1"/>
  <c r="AU182" i="3" s="1"/>
  <c r="AV182" i="3" s="1"/>
  <c r="AW182" i="3" s="1"/>
  <c r="AX182" i="3" s="1"/>
  <c r="X250" i="3"/>
  <c r="Y250" i="3" s="1"/>
  <c r="Z250" i="3" s="1"/>
  <c r="AA250" i="3" s="1"/>
  <c r="AB250" i="3" s="1"/>
  <c r="AC250" i="3" s="1"/>
  <c r="AD250" i="3" s="1"/>
  <c r="AE250" i="3" s="1"/>
  <c r="AF250" i="3" s="1"/>
  <c r="AG250" i="3" s="1"/>
  <c r="AH250" i="3" s="1"/>
  <c r="AI250" i="3" s="1"/>
  <c r="AJ250" i="3" s="1"/>
  <c r="AK250" i="3" s="1"/>
  <c r="AL250" i="3" s="1"/>
  <c r="AM250" i="3" s="1"/>
  <c r="AN250" i="3" s="1"/>
  <c r="AO250" i="3" s="1"/>
  <c r="AP250" i="3" s="1"/>
  <c r="AQ250" i="3" s="1"/>
  <c r="AR250" i="3" s="1"/>
  <c r="AS250" i="3" s="1"/>
  <c r="AT250" i="3" s="1"/>
  <c r="AU250" i="3" s="1"/>
  <c r="AV250" i="3" s="1"/>
  <c r="AW250" i="3" s="1"/>
  <c r="AX250" i="3" s="1"/>
  <c r="X243" i="3"/>
  <c r="Y243" i="3" s="1"/>
  <c r="Z243" i="3" s="1"/>
  <c r="AA243" i="3" s="1"/>
  <c r="AB243" i="3" s="1"/>
  <c r="AC243" i="3" s="1"/>
  <c r="AD243" i="3" s="1"/>
  <c r="AE243" i="3" s="1"/>
  <c r="AF243" i="3" s="1"/>
  <c r="AG243" i="3" s="1"/>
  <c r="AH243" i="3" s="1"/>
  <c r="AI243" i="3" s="1"/>
  <c r="AJ243" i="3" s="1"/>
  <c r="AK243" i="3" s="1"/>
  <c r="AL243" i="3" s="1"/>
  <c r="AM243" i="3" s="1"/>
  <c r="AN243" i="3" s="1"/>
  <c r="AO243" i="3" s="1"/>
  <c r="AP243" i="3" s="1"/>
  <c r="AQ243" i="3" s="1"/>
  <c r="AR243" i="3" s="1"/>
  <c r="AS243" i="3" s="1"/>
  <c r="AT243" i="3" s="1"/>
  <c r="AU243" i="3" s="1"/>
  <c r="AV243" i="3" s="1"/>
  <c r="AW243" i="3" s="1"/>
  <c r="AX243" i="3" s="1"/>
  <c r="X238" i="3"/>
  <c r="Y238" i="3" s="1"/>
  <c r="Z238" i="3" s="1"/>
  <c r="AA238" i="3" s="1"/>
  <c r="AB238" i="3" s="1"/>
  <c r="AC238" i="3" s="1"/>
  <c r="AD238" i="3" s="1"/>
  <c r="AE238" i="3" s="1"/>
  <c r="AF238" i="3" s="1"/>
  <c r="AG238" i="3" s="1"/>
  <c r="AH238" i="3" s="1"/>
  <c r="AI238" i="3" s="1"/>
  <c r="AJ238" i="3" s="1"/>
  <c r="AK238" i="3" s="1"/>
  <c r="AL238" i="3" s="1"/>
  <c r="AM238" i="3" s="1"/>
  <c r="AN238" i="3" s="1"/>
  <c r="AO238" i="3" s="1"/>
  <c r="AP238" i="3" s="1"/>
  <c r="AQ238" i="3" s="1"/>
  <c r="AR238" i="3" s="1"/>
  <c r="AS238" i="3" s="1"/>
  <c r="AT238" i="3" s="1"/>
  <c r="AU238" i="3" s="1"/>
  <c r="AV238" i="3" s="1"/>
  <c r="AW238" i="3" s="1"/>
  <c r="AX238" i="3" s="1"/>
  <c r="X225" i="3"/>
  <c r="Y225" i="3" s="1"/>
  <c r="Z225" i="3" s="1"/>
  <c r="AA225" i="3" s="1"/>
  <c r="AB225" i="3" s="1"/>
  <c r="AC225" i="3" s="1"/>
  <c r="AD225" i="3" s="1"/>
  <c r="AE225" i="3" s="1"/>
  <c r="AF225" i="3" s="1"/>
  <c r="AG225" i="3" s="1"/>
  <c r="AH225" i="3" s="1"/>
  <c r="AI225" i="3" s="1"/>
  <c r="AJ225" i="3" s="1"/>
  <c r="AK225" i="3" s="1"/>
  <c r="AL225" i="3" s="1"/>
  <c r="AM225" i="3" s="1"/>
  <c r="AN225" i="3" s="1"/>
  <c r="AO225" i="3" s="1"/>
  <c r="AP225" i="3" s="1"/>
  <c r="AQ225" i="3" s="1"/>
  <c r="AR225" i="3" s="1"/>
  <c r="AS225" i="3" s="1"/>
  <c r="AT225" i="3" s="1"/>
  <c r="AU225" i="3" s="1"/>
  <c r="AV225" i="3" s="1"/>
  <c r="AW225" i="3" s="1"/>
  <c r="AX225" i="3" s="1"/>
  <c r="X215" i="3"/>
  <c r="Y215" i="3" s="1"/>
  <c r="Z215" i="3" s="1"/>
  <c r="AA215" i="3" s="1"/>
  <c r="AB215" i="3" s="1"/>
  <c r="AC215" i="3" s="1"/>
  <c r="AD215" i="3" s="1"/>
  <c r="AE215" i="3" s="1"/>
  <c r="AF215" i="3" s="1"/>
  <c r="AG215" i="3" s="1"/>
  <c r="AH215" i="3" s="1"/>
  <c r="AI215" i="3" s="1"/>
  <c r="AJ215" i="3" s="1"/>
  <c r="AK215" i="3" s="1"/>
  <c r="AL215" i="3" s="1"/>
  <c r="AM215" i="3" s="1"/>
  <c r="AN215" i="3" s="1"/>
  <c r="AO215" i="3" s="1"/>
  <c r="AP215" i="3" s="1"/>
  <c r="AQ215" i="3" s="1"/>
  <c r="AR215" i="3" s="1"/>
  <c r="AS215" i="3" s="1"/>
  <c r="AT215" i="3" s="1"/>
  <c r="AU215" i="3" s="1"/>
  <c r="AV215" i="3" s="1"/>
  <c r="AW215" i="3" s="1"/>
  <c r="AX215" i="3" s="1"/>
  <c r="X112" i="3"/>
  <c r="Y112" i="3" s="1"/>
  <c r="Z112" i="3" s="1"/>
  <c r="AA112" i="3" s="1"/>
  <c r="AB112" i="3" s="1"/>
  <c r="AC112" i="3" s="1"/>
  <c r="AD112" i="3" s="1"/>
  <c r="AE112" i="3" s="1"/>
  <c r="AF112" i="3" s="1"/>
  <c r="AG112" i="3" s="1"/>
  <c r="AH112" i="3" s="1"/>
  <c r="AI112" i="3" s="1"/>
  <c r="AJ112" i="3" s="1"/>
  <c r="AK112" i="3" s="1"/>
  <c r="AL112" i="3" s="1"/>
  <c r="AM112" i="3" s="1"/>
  <c r="AN112" i="3" s="1"/>
  <c r="AO112" i="3" s="1"/>
  <c r="AP112" i="3" s="1"/>
  <c r="AQ112" i="3" s="1"/>
  <c r="AR112" i="3" s="1"/>
  <c r="AS112" i="3" s="1"/>
  <c r="AT112" i="3" s="1"/>
  <c r="AU112" i="3" s="1"/>
  <c r="AV112" i="3" s="1"/>
  <c r="AW112" i="3" s="1"/>
  <c r="AX112" i="3" s="1"/>
  <c r="X147" i="3"/>
  <c r="Y147" i="3" s="1"/>
  <c r="Z147" i="3" s="1"/>
  <c r="AA147" i="3" s="1"/>
  <c r="AB147" i="3" s="1"/>
  <c r="AC147" i="3" s="1"/>
  <c r="AD147" i="3" s="1"/>
  <c r="AE147" i="3" s="1"/>
  <c r="AF147" i="3" s="1"/>
  <c r="AG147" i="3" s="1"/>
  <c r="AH147" i="3" s="1"/>
  <c r="AI147" i="3" s="1"/>
  <c r="AJ147" i="3" s="1"/>
  <c r="AK147" i="3" s="1"/>
  <c r="AL147" i="3" s="1"/>
  <c r="AM147" i="3" s="1"/>
  <c r="AN147" i="3" s="1"/>
  <c r="AO147" i="3" s="1"/>
  <c r="AP147" i="3" s="1"/>
  <c r="AQ147" i="3" s="1"/>
  <c r="AR147" i="3" s="1"/>
  <c r="AS147" i="3" s="1"/>
  <c r="AT147" i="3" s="1"/>
  <c r="AU147" i="3" s="1"/>
  <c r="AV147" i="3" s="1"/>
  <c r="AW147" i="3" s="1"/>
  <c r="AX147" i="3" s="1"/>
  <c r="X127" i="3"/>
  <c r="Y127" i="3" s="1"/>
  <c r="Z127" i="3" s="1"/>
  <c r="AA127" i="3" s="1"/>
  <c r="AB127" i="3" s="1"/>
  <c r="AC127" i="3" s="1"/>
  <c r="AD127" i="3" s="1"/>
  <c r="AE127" i="3" s="1"/>
  <c r="AF127" i="3" s="1"/>
  <c r="AG127" i="3" s="1"/>
  <c r="AH127" i="3" s="1"/>
  <c r="AI127" i="3" s="1"/>
  <c r="AJ127" i="3" s="1"/>
  <c r="AK127" i="3" s="1"/>
  <c r="AL127" i="3" s="1"/>
  <c r="AM127" i="3" s="1"/>
  <c r="AN127" i="3" s="1"/>
  <c r="AO127" i="3" s="1"/>
  <c r="AP127" i="3" s="1"/>
  <c r="AQ127" i="3" s="1"/>
  <c r="AR127" i="3" s="1"/>
  <c r="AS127" i="3" s="1"/>
  <c r="AT127" i="3" s="1"/>
  <c r="AU127" i="3" s="1"/>
  <c r="AV127" i="3" s="1"/>
  <c r="AW127" i="3" s="1"/>
  <c r="AX127" i="3" s="1"/>
  <c r="X117" i="3"/>
  <c r="Y117" i="3" s="1"/>
  <c r="Z117" i="3" s="1"/>
  <c r="AA117" i="3" s="1"/>
  <c r="AB117" i="3" s="1"/>
  <c r="AC117" i="3" s="1"/>
  <c r="AD117" i="3" s="1"/>
  <c r="AE117" i="3" s="1"/>
  <c r="AF117" i="3" s="1"/>
  <c r="AG117" i="3" s="1"/>
  <c r="AH117" i="3" s="1"/>
  <c r="AI117" i="3" s="1"/>
  <c r="AJ117" i="3" s="1"/>
  <c r="AK117" i="3" s="1"/>
  <c r="AL117" i="3" s="1"/>
  <c r="AM117" i="3" s="1"/>
  <c r="AN117" i="3" s="1"/>
  <c r="AO117" i="3" s="1"/>
  <c r="AP117" i="3" s="1"/>
  <c r="AQ117" i="3" s="1"/>
  <c r="AR117" i="3" s="1"/>
  <c r="AS117" i="3" s="1"/>
  <c r="AT117" i="3" s="1"/>
  <c r="AU117" i="3" s="1"/>
  <c r="AV117" i="3" s="1"/>
  <c r="AW117" i="3" s="1"/>
  <c r="AX117" i="3" s="1"/>
  <c r="X142" i="3"/>
  <c r="Y142" i="3" s="1"/>
  <c r="Z142" i="3" s="1"/>
  <c r="AA142" i="3" s="1"/>
  <c r="AB142" i="3" s="1"/>
  <c r="AC142" i="3" s="1"/>
  <c r="AD142" i="3" s="1"/>
  <c r="AE142" i="3" s="1"/>
  <c r="AF142" i="3" s="1"/>
  <c r="AG142" i="3" s="1"/>
  <c r="AH142" i="3" s="1"/>
  <c r="AI142" i="3" s="1"/>
  <c r="AJ142" i="3" s="1"/>
  <c r="AK142" i="3" s="1"/>
  <c r="AL142" i="3" s="1"/>
  <c r="AM142" i="3" s="1"/>
  <c r="AN142" i="3" s="1"/>
  <c r="AO142" i="3" s="1"/>
  <c r="AP142" i="3" s="1"/>
  <c r="AQ142" i="3" s="1"/>
  <c r="AR142" i="3" s="1"/>
  <c r="AS142" i="3" s="1"/>
  <c r="AT142" i="3" s="1"/>
  <c r="AU142" i="3" s="1"/>
  <c r="AV142" i="3" s="1"/>
  <c r="AW142" i="3" s="1"/>
  <c r="AX142" i="3" s="1"/>
  <c r="X87" i="3"/>
  <c r="Y87" i="3" s="1"/>
  <c r="Z87" i="3" s="1"/>
  <c r="AA87" i="3" s="1"/>
  <c r="AB87" i="3" s="1"/>
  <c r="AC87" i="3" s="1"/>
  <c r="AD87" i="3" s="1"/>
  <c r="AE87" i="3" s="1"/>
  <c r="AF87" i="3" s="1"/>
  <c r="AG87" i="3" s="1"/>
  <c r="AH87" i="3" s="1"/>
  <c r="AI87" i="3" s="1"/>
  <c r="AJ87" i="3" s="1"/>
  <c r="AK87" i="3" s="1"/>
  <c r="AL87" i="3" s="1"/>
  <c r="AM87" i="3" s="1"/>
  <c r="AN87" i="3" s="1"/>
  <c r="AO87" i="3" s="1"/>
  <c r="AP87" i="3" s="1"/>
  <c r="AQ87" i="3" s="1"/>
  <c r="AR87" i="3" s="1"/>
  <c r="AS87" i="3" s="1"/>
  <c r="AT87" i="3" s="1"/>
  <c r="AU87" i="3" s="1"/>
  <c r="AV87" i="3" s="1"/>
  <c r="AW87" i="3" s="1"/>
  <c r="AX87" i="3" s="1"/>
  <c r="X38" i="3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AI38" i="3" s="1"/>
  <c r="AJ38" i="3" s="1"/>
  <c r="AK38" i="3" s="1"/>
  <c r="AL38" i="3" s="1"/>
  <c r="AM38" i="3" s="1"/>
  <c r="AN38" i="3" s="1"/>
  <c r="AO38" i="3" s="1"/>
  <c r="AP38" i="3" s="1"/>
  <c r="AQ38" i="3" s="1"/>
  <c r="AR38" i="3" s="1"/>
  <c r="AS38" i="3" s="1"/>
  <c r="AT38" i="3" s="1"/>
  <c r="AU38" i="3" s="1"/>
  <c r="AV38" i="3" s="1"/>
  <c r="AW38" i="3" s="1"/>
  <c r="AX38" i="3" s="1"/>
  <c r="X33" i="3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X26" i="3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AW26" i="3" s="1"/>
  <c r="AX26" i="3" s="1"/>
  <c r="X5" i="3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Q109" i="10" l="1"/>
  <c r="AI109" i="10" l="1"/>
  <c r="AH109" i="10"/>
  <c r="AL109" i="10"/>
  <c r="AM109" i="10"/>
  <c r="AK109" i="10"/>
  <c r="AJ109" i="10"/>
  <c r="AP109" i="10" l="1"/>
  <c r="AO109" i="10"/>
  <c r="AN109" i="10"/>
  <c r="AV65" i="10" l="1"/>
  <c r="AK65" i="10" l="1"/>
  <c r="AO65" i="10"/>
  <c r="AP65" i="10"/>
  <c r="U65" i="10"/>
  <c r="AG65" i="10"/>
  <c r="AB65" i="10"/>
  <c r="AM65" i="10"/>
  <c r="X65" i="10"/>
  <c r="AU65" i="10"/>
  <c r="W65" i="10"/>
  <c r="AT65" i="10"/>
  <c r="AI65" i="10"/>
  <c r="AF65" i="10"/>
  <c r="AC65" i="10"/>
  <c r="AR65" i="10"/>
  <c r="AQ65" i="10"/>
  <c r="AN65" i="10"/>
  <c r="AJ65" i="10"/>
  <c r="AA65" i="10"/>
  <c r="AS65" i="10"/>
  <c r="Y65" i="10"/>
  <c r="AH65" i="10"/>
  <c r="AL65" i="10"/>
  <c r="AE65" i="10"/>
  <c r="V65" i="10"/>
  <c r="AD65" i="10"/>
  <c r="Z65" i="10"/>
  <c r="AV38" i="10" l="1"/>
  <c r="AV66" i="10" l="1"/>
  <c r="AV116" i="10" l="1"/>
  <c r="AV45" i="10" l="1"/>
  <c r="V66" i="10"/>
  <c r="AC66" i="10"/>
  <c r="X66" i="10"/>
  <c r="AT66" i="10"/>
  <c r="AQ66" i="10"/>
  <c r="AF66" i="10"/>
  <c r="AM66" i="10"/>
  <c r="Z66" i="10"/>
  <c r="AE66" i="10"/>
  <c r="U66" i="10"/>
  <c r="W66" i="10"/>
  <c r="AL66" i="10"/>
  <c r="AB66" i="10"/>
  <c r="AJ66" i="10"/>
  <c r="AI66" i="10"/>
  <c r="AP66" i="10"/>
  <c r="AR66" i="10"/>
  <c r="AD66" i="10"/>
  <c r="AK66" i="10"/>
  <c r="AH66" i="10"/>
  <c r="AN66" i="10"/>
  <c r="AU66" i="10"/>
  <c r="AO66" i="10"/>
  <c r="Y66" i="10"/>
  <c r="AA66" i="10"/>
  <c r="AG66" i="10"/>
  <c r="AS66" i="10" l="1"/>
  <c r="AV46" i="10"/>
  <c r="AU116" i="10"/>
  <c r="AH116" i="10"/>
  <c r="AP116" i="10"/>
  <c r="AC116" i="10"/>
  <c r="AK116" i="10"/>
  <c r="Y116" i="10"/>
  <c r="AT116" i="10"/>
  <c r="AF116" i="10"/>
  <c r="AQ116" i="10"/>
  <c r="W116" i="10"/>
  <c r="AI116" i="10"/>
  <c r="V116" i="10"/>
  <c r="AJ116" i="10"/>
  <c r="AS116" i="10"/>
  <c r="X116" i="10"/>
  <c r="AN116" i="10"/>
  <c r="U116" i="10"/>
  <c r="AL116" i="10"/>
  <c r="AG116" i="10"/>
  <c r="AB116" i="10"/>
  <c r="AD116" i="10"/>
  <c r="AA116" i="10"/>
  <c r="AO116" i="10"/>
  <c r="AR116" i="10"/>
  <c r="Z116" i="10"/>
  <c r="AM116" i="10"/>
  <c r="AE116" i="10"/>
  <c r="U45" i="10" l="1"/>
  <c r="AJ45" i="10"/>
  <c r="AC45" i="10"/>
  <c r="AU45" i="10"/>
  <c r="AR45" i="10"/>
  <c r="AG45" i="10"/>
  <c r="AT45" i="10"/>
  <c r="AB45" i="10"/>
  <c r="V45" i="10"/>
  <c r="AF45" i="10"/>
  <c r="X45" i="10"/>
  <c r="AP45" i="10"/>
  <c r="AM45" i="10"/>
  <c r="AO45" i="10"/>
  <c r="AS45" i="10"/>
  <c r="AQ45" i="10"/>
  <c r="AN45" i="10"/>
  <c r="Z45" i="10"/>
  <c r="AL45" i="10"/>
  <c r="AI45" i="10"/>
  <c r="Y45" i="10"/>
  <c r="AE45" i="10"/>
  <c r="AK45" i="10"/>
  <c r="AA45" i="10"/>
  <c r="AD45" i="10"/>
  <c r="W45" i="10"/>
  <c r="AH45" i="10"/>
  <c r="AL38" i="10" l="1"/>
  <c r="AJ38" i="10"/>
  <c r="W38" i="10"/>
  <c r="AD38" i="10"/>
  <c r="V38" i="10"/>
  <c r="Y38" i="10"/>
  <c r="AB38" i="10"/>
  <c r="AP38" i="10"/>
  <c r="X38" i="10"/>
  <c r="AM38" i="10"/>
  <c r="AC38" i="10"/>
  <c r="U38" i="10"/>
  <c r="AA38" i="10"/>
  <c r="Z38" i="10"/>
  <c r="AE38" i="10"/>
  <c r="AI38" i="10"/>
  <c r="AN38" i="10"/>
  <c r="AO38" i="10"/>
  <c r="AF38" i="10"/>
  <c r="AS38" i="10"/>
  <c r="AH38" i="10"/>
  <c r="AT38" i="10"/>
  <c r="AK38" i="10"/>
  <c r="AU38" i="10"/>
  <c r="AQ38" i="10"/>
  <c r="AR38" i="10"/>
  <c r="AG38" i="10"/>
  <c r="AF46" i="10" l="1"/>
  <c r="AL46" i="10"/>
  <c r="AP46" i="10"/>
  <c r="AI46" i="10"/>
  <c r="AR46" i="10"/>
  <c r="Y46" i="10"/>
  <c r="X46" i="10"/>
  <c r="AA46" i="10"/>
  <c r="AB46" i="10"/>
  <c r="AS46" i="10"/>
  <c r="AG46" i="10"/>
  <c r="AH46" i="10"/>
  <c r="AE46" i="10"/>
  <c r="AN46" i="10"/>
  <c r="AO46" i="10"/>
  <c r="V46" i="10"/>
  <c r="AT46" i="10"/>
  <c r="AQ46" i="10"/>
  <c r="U46" i="10"/>
  <c r="AU46" i="10"/>
  <c r="AK46" i="10"/>
  <c r="Z46" i="10"/>
  <c r="AC46" i="10"/>
  <c r="W46" i="10"/>
  <c r="AJ46" i="10"/>
  <c r="AM46" i="10"/>
  <c r="AD46" i="10"/>
  <c r="AU80" i="10" l="1"/>
  <c r="AV80" i="10" l="1"/>
  <c r="AT80" i="10" l="1"/>
  <c r="AS80" i="10" l="1"/>
  <c r="AK80" i="10" l="1"/>
  <c r="AL80" i="10"/>
  <c r="AN80" i="10"/>
  <c r="AP80" i="10"/>
  <c r="AQ80" i="10"/>
  <c r="AR80" i="10"/>
  <c r="AO80" i="10"/>
  <c r="AM80" i="10"/>
  <c r="AJ80" i="10"/>
  <c r="AG80" i="10" l="1"/>
  <c r="AI80" i="10"/>
  <c r="AE80" i="10"/>
  <c r="AD80" i="10"/>
  <c r="AF80" i="10"/>
  <c r="AC80" i="10"/>
  <c r="AH80" i="10"/>
  <c r="AB80" i="10" l="1"/>
  <c r="AA80" i="10" l="1"/>
  <c r="Z80" i="10" l="1"/>
  <c r="Y80" i="10" l="1"/>
  <c r="X80" i="10" l="1"/>
  <c r="W80" i="10" l="1"/>
  <c r="V80" i="10" l="1"/>
  <c r="U80" i="10" l="1"/>
</calcChain>
</file>

<file path=xl/sharedStrings.xml><?xml version="1.0" encoding="utf-8"?>
<sst xmlns="http://schemas.openxmlformats.org/spreadsheetml/2006/main" count="2959" uniqueCount="525">
  <si>
    <t>%</t>
  </si>
  <si>
    <t>t</t>
  </si>
  <si>
    <t>2.A.1</t>
  </si>
  <si>
    <t>2.A.2</t>
  </si>
  <si>
    <t>2.A.3</t>
  </si>
  <si>
    <t>2.A.4</t>
  </si>
  <si>
    <t>2.B.2</t>
  </si>
  <si>
    <t>2.B.3</t>
  </si>
  <si>
    <t>2.C.2</t>
  </si>
  <si>
    <t>2.C.3</t>
  </si>
  <si>
    <t>2.C.4</t>
    <phoneticPr fontId="2"/>
  </si>
  <si>
    <t>2.E.1</t>
    <phoneticPr fontId="2"/>
  </si>
  <si>
    <t>2.F.2</t>
    <phoneticPr fontId="2"/>
  </si>
  <si>
    <t>2.F.3</t>
    <phoneticPr fontId="2"/>
  </si>
  <si>
    <t>2.B.1</t>
    <phoneticPr fontId="2"/>
  </si>
  <si>
    <t>2.C.1</t>
    <phoneticPr fontId="2"/>
  </si>
  <si>
    <t>PFCs</t>
    <phoneticPr fontId="2"/>
  </si>
  <si>
    <t>HFCs</t>
    <phoneticPr fontId="2"/>
  </si>
  <si>
    <t>2.F.1</t>
    <phoneticPr fontId="2"/>
  </si>
  <si>
    <t>2.F.4</t>
    <phoneticPr fontId="2"/>
  </si>
  <si>
    <t>2.F.5</t>
    <phoneticPr fontId="12"/>
  </si>
  <si>
    <t>%</t>
    <phoneticPr fontId="2"/>
  </si>
  <si>
    <t>%</t>
    <phoneticPr fontId="2"/>
  </si>
  <si>
    <t>kt (dry)</t>
    <phoneticPr fontId="2"/>
  </si>
  <si>
    <t>-</t>
    <phoneticPr fontId="2"/>
  </si>
  <si>
    <t>kt</t>
    <phoneticPr fontId="2"/>
  </si>
  <si>
    <t>kt</t>
    <phoneticPr fontId="2"/>
  </si>
  <si>
    <t>kl</t>
    <phoneticPr fontId="2"/>
  </si>
  <si>
    <t>t</t>
    <phoneticPr fontId="2"/>
  </si>
  <si>
    <t>t</t>
    <phoneticPr fontId="2"/>
  </si>
  <si>
    <t xml:space="preserve"> </t>
    <phoneticPr fontId="2"/>
  </si>
  <si>
    <t>t</t>
    <phoneticPr fontId="5"/>
  </si>
  <si>
    <t>t</t>
    <phoneticPr fontId="5"/>
  </si>
  <si>
    <t>TJ</t>
    <phoneticPr fontId="2"/>
  </si>
  <si>
    <t>g</t>
    <phoneticPr fontId="2"/>
  </si>
  <si>
    <t>-</t>
    <phoneticPr fontId="2"/>
  </si>
  <si>
    <t>t</t>
    <phoneticPr fontId="5"/>
  </si>
  <si>
    <t>t</t>
    <phoneticPr fontId="12"/>
  </si>
  <si>
    <t>kg-PFC-14/t</t>
    <phoneticPr fontId="2"/>
  </si>
  <si>
    <t>kg-PFC-116/t</t>
    <phoneticPr fontId="2"/>
  </si>
  <si>
    <t>2.C.4</t>
    <phoneticPr fontId="12"/>
  </si>
  <si>
    <t>HFCs</t>
    <phoneticPr fontId="2"/>
  </si>
  <si>
    <t>2.D.1</t>
    <phoneticPr fontId="2"/>
  </si>
  <si>
    <t>2.D.2</t>
    <phoneticPr fontId="2"/>
  </si>
  <si>
    <t>2.D.3</t>
    <phoneticPr fontId="2"/>
  </si>
  <si>
    <t>2.E.2</t>
    <phoneticPr fontId="2"/>
  </si>
  <si>
    <t>2.B.6</t>
    <phoneticPr fontId="2"/>
  </si>
  <si>
    <t>2.B.4</t>
    <phoneticPr fontId="2"/>
  </si>
  <si>
    <t>kt</t>
    <phoneticPr fontId="2"/>
  </si>
  <si>
    <t>kt</t>
    <phoneticPr fontId="2"/>
  </si>
  <si>
    <t>2.B.8</t>
    <phoneticPr fontId="12"/>
  </si>
  <si>
    <t>2.B.5</t>
    <phoneticPr fontId="12"/>
  </si>
  <si>
    <t>2.B.5</t>
    <phoneticPr fontId="12"/>
  </si>
  <si>
    <t>NO</t>
    <phoneticPr fontId="2"/>
  </si>
  <si>
    <t>NO</t>
    <phoneticPr fontId="2"/>
  </si>
  <si>
    <t>10 - 98 %</t>
    <phoneticPr fontId="2"/>
  </si>
  <si>
    <t>2 - 20 %</t>
    <phoneticPr fontId="2"/>
  </si>
  <si>
    <t>0.9 - 7 %</t>
    <phoneticPr fontId="2"/>
  </si>
  <si>
    <t>40 - 97 %</t>
    <phoneticPr fontId="2"/>
  </si>
  <si>
    <t>MJ/l</t>
  </si>
  <si>
    <t>MJ/kg</t>
  </si>
  <si>
    <t>2.B.8</t>
    <phoneticPr fontId="12"/>
  </si>
  <si>
    <t>2.B.9</t>
    <phoneticPr fontId="2"/>
  </si>
  <si>
    <t>HFCs</t>
    <phoneticPr fontId="12"/>
  </si>
  <si>
    <t>PFCs</t>
    <phoneticPr fontId="12"/>
  </si>
  <si>
    <t>t</t>
    <phoneticPr fontId="12"/>
  </si>
  <si>
    <t>t</t>
    <phoneticPr fontId="12"/>
  </si>
  <si>
    <t>2.H.2</t>
    <phoneticPr fontId="12"/>
  </si>
  <si>
    <t>2.G.3</t>
    <phoneticPr fontId="12"/>
  </si>
  <si>
    <t>PFCs</t>
    <phoneticPr fontId="12"/>
  </si>
  <si>
    <t>2.G.2</t>
    <phoneticPr fontId="12"/>
  </si>
  <si>
    <t>t</t>
    <phoneticPr fontId="12"/>
  </si>
  <si>
    <t>2.G.1</t>
    <phoneticPr fontId="12"/>
  </si>
  <si>
    <t>t</t>
    <phoneticPr fontId="12"/>
  </si>
  <si>
    <t>NO</t>
    <phoneticPr fontId="12"/>
  </si>
  <si>
    <t>TJ</t>
    <phoneticPr fontId="2"/>
  </si>
  <si>
    <t>NO</t>
    <phoneticPr fontId="2"/>
  </si>
  <si>
    <t>kg</t>
    <phoneticPr fontId="62"/>
  </si>
  <si>
    <t>%</t>
    <phoneticPr fontId="62"/>
  </si>
  <si>
    <t>0-960</t>
    <phoneticPr fontId="2"/>
  </si>
  <si>
    <t>0-8,460</t>
    <phoneticPr fontId="2"/>
  </si>
  <si>
    <t>0-10,430</t>
    <phoneticPr fontId="2"/>
  </si>
  <si>
    <t>0-14,370</t>
    <phoneticPr fontId="2"/>
  </si>
  <si>
    <t>0-16,900</t>
    <phoneticPr fontId="2"/>
  </si>
  <si>
    <t>0-17,560</t>
    <phoneticPr fontId="2"/>
  </si>
  <si>
    <t>0-16,210</t>
    <phoneticPr fontId="2"/>
  </si>
  <si>
    <t>0-27,420</t>
    <phoneticPr fontId="2"/>
  </si>
  <si>
    <t>0-38,860</t>
    <phoneticPr fontId="2"/>
  </si>
  <si>
    <t>0-45,980</t>
    <phoneticPr fontId="2"/>
  </si>
  <si>
    <t>0-32,280</t>
    <phoneticPr fontId="62"/>
  </si>
  <si>
    <t>10-6,000</t>
    <phoneticPr fontId="62"/>
  </si>
  <si>
    <t>http://www-gio.nies.go.jp/aboutghg/nir/nir-j.html</t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</si>
  <si>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0"/>
  </si>
  <si>
    <t>←外部公開の際、この行削除</t>
    <rPh sb="10" eb="11">
      <t>ギョウ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</si>
  <si>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</si>
  <si>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</si>
  <si>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</si>
  <si>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4-55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</si>
  <si>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</si>
  <si>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</si>
  <si>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</si>
  <si>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</si>
  <si>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</si>
  <si>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</si>
  <si>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消火剤設置・ストック量</t>
    </r>
    <rPh sb="6" eb="9">
      <t>ショウカザイ</t>
    </rPh>
    <rPh sb="9" eb="11">
      <t>セッチ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</si>
  <si>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</si>
  <si>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</si>
  <si>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</si>
  <si>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</si>
  <si>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</si>
  <si>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</si>
  <si>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</si>
  <si>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</si>
  <si>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</si>
  <si>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</si>
  <si>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t>0-20</t>
    <phoneticPr fontId="2"/>
  </si>
  <si>
    <t>0-80</t>
    <phoneticPr fontId="2"/>
  </si>
  <si>
    <t>0-260</t>
    <phoneticPr fontId="2"/>
  </si>
  <si>
    <t>0-240</t>
    <phoneticPr fontId="2"/>
  </si>
  <si>
    <t>0-2,320</t>
    <phoneticPr fontId="2"/>
  </si>
  <si>
    <t>0-7,040</t>
    <phoneticPr fontId="2"/>
  </si>
  <si>
    <t>0-4,000</t>
    <phoneticPr fontId="2"/>
  </si>
  <si>
    <t>0-7,000</t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</si>
  <si>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</si>
  <si>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</si>
  <si>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</si>
  <si>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</si>
  <si>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</si>
  <si>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アンモニア製造</t>
    </r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</si>
  <si>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</si>
  <si>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</si>
  <si>
    <r>
      <rPr>
        <sz val="10"/>
        <rFont val="ＭＳ 明朝"/>
        <family val="1"/>
        <charset val="128"/>
      </rPr>
      <t>カルシウムカーバイド</t>
    </r>
  </si>
  <si>
    <r>
      <rPr>
        <sz val="10"/>
        <rFont val="ＭＳ 明朝"/>
        <family val="1"/>
        <charset val="128"/>
      </rPr>
      <t>エチレン</t>
    </r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</si>
  <si>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</si>
  <si>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</si>
  <si>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</si>
  <si>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</si>
  <si>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</si>
  <si>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ＭＳ 明朝"/>
        <family val="1"/>
        <charset val="128"/>
      </rPr>
      <t>アジピン酸製造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</si>
  <si>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</si>
  <si>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</si>
  <si>
    <r>
      <rPr>
        <sz val="10"/>
        <rFont val="ＭＳ 明朝"/>
        <family val="1"/>
        <charset val="128"/>
      </rPr>
      <t>製造時の漏出</t>
    </r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</si>
  <si>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</si>
  <si>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</si>
  <si>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</si>
  <si>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</si>
  <si>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</si>
  <si>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</si>
  <si>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</si>
  <si>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r>
      <rPr>
        <sz val="10"/>
        <rFont val="ＭＳ 明朝"/>
        <family val="1"/>
        <charset val="128"/>
      </rPr>
      <t>アルミニウム製造</t>
    </r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</si>
  <si>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</si>
  <si>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</si>
  <si>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</si>
  <si>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</si>
  <si>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</si>
  <si>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</si>
  <si>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</si>
  <si>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</si>
  <si>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</si>
  <si>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</si>
  <si>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</si>
  <si>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</si>
  <si>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</si>
  <si>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</si>
  <si>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</si>
  <si>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</si>
  <si>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</si>
  <si>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</si>
  <si>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</si>
  <si>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</si>
  <si>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</si>
  <si>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</si>
  <si>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</si>
  <si>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</si>
  <si>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</si>
  <si>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</si>
  <si>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</si>
  <si>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</si>
  <si>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</si>
  <si>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</si>
  <si>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</si>
  <si>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</si>
  <si>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</si>
  <si>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</si>
  <si>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</si>
  <si>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</si>
  <si>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</si>
  <si>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</si>
  <si>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/ 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</si>
  <si>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</si>
  <si>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</si>
  <si>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</si>
  <si>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</si>
  <si>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</si>
  <si>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</si>
  <si>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</si>
  <si>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</si>
  <si>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</si>
  <si>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</si>
  <si>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</si>
  <si>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</si>
  <si>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</si>
  <si>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</si>
  <si>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</si>
  <si>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</si>
  <si>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</si>
  <si>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</si>
  <si>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</si>
  <si>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</si>
  <si>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</si>
  <si>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</si>
  <si>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</si>
  <si>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</si>
  <si>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</si>
  <si>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</si>
  <si>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</si>
  <si>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</si>
  <si>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</si>
  <si>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</si>
  <si>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</si>
  <si>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</si>
  <si>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</si>
  <si>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</si>
  <si>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</si>
  <si>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</si>
  <si>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</si>
  <si>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</si>
  <si>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</si>
  <si>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</si>
  <si>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</si>
  <si>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</si>
  <si>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</si>
  <si>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</si>
  <si>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</si>
  <si>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</si>
  <si>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</si>
  <si>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</si>
  <si>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</si>
  <si>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1</t>
    </r>
    <r>
      <rPr>
        <sz val="10"/>
        <rFont val="ＭＳ 明朝"/>
        <family val="1"/>
        <charset val="128"/>
      </rPr>
      <t>台あたりガス別廃棄時充填量</t>
    </r>
    <rPh sb="1" eb="2">
      <t>ダイ</t>
    </rPh>
    <rPh sb="7" eb="8">
      <t>ベツ</t>
    </rPh>
    <rPh sb="8" eb="10">
      <t>ハイキ</t>
    </rPh>
    <rPh sb="10" eb="11">
      <t>ジ</t>
    </rPh>
    <rPh sb="11" eb="13">
      <t>ジュウテン</t>
    </rPh>
    <rPh sb="13" eb="14">
      <t>リョウ</t>
    </rPh>
    <phoneticPr fontId="6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</si>
  <si>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</si>
  <si>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</si>
  <si>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</si>
  <si>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</si>
  <si>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</si>
  <si>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</si>
  <si>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</si>
  <si>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</si>
  <si>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</si>
  <si>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</si>
  <si>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</si>
  <si>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</si>
  <si>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</si>
  <si>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</si>
  <si>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</si>
  <si>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</si>
  <si>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</si>
  <si>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</si>
  <si>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</si>
  <si>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</si>
  <si>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製造時初年度排出量</t>
    </r>
    <rPh sb="9" eb="11">
      <t>セイゾウ</t>
    </rPh>
    <rPh sb="11" eb="12">
      <t>ジ</t>
    </rPh>
    <rPh sb="12" eb="15">
      <t>ショネンド</t>
    </rPh>
    <rPh sb="15" eb="17">
      <t>ハイシュツ</t>
    </rPh>
    <rPh sb="17" eb="18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</si>
  <si>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製造時初年度排出量</t>
    </r>
    <rPh sb="10" eb="12">
      <t>セイゾウ</t>
    </rPh>
    <rPh sb="12" eb="13">
      <t>ジ</t>
    </rPh>
    <rPh sb="13" eb="16">
      <t>ショネンド</t>
    </rPh>
    <rPh sb="16" eb="18">
      <t>ハイシュツ</t>
    </rPh>
    <rPh sb="18" eb="19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</si>
  <si>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製造時初年度排出量</t>
    </r>
    <rPh sb="11" eb="13">
      <t>セイゾウ</t>
    </rPh>
    <rPh sb="13" eb="14">
      <t>ジ</t>
    </rPh>
    <rPh sb="14" eb="17">
      <t>ショネンド</t>
    </rPh>
    <rPh sb="17" eb="19">
      <t>ハイシュツ</t>
    </rPh>
    <rPh sb="19" eb="20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</si>
  <si>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使用時排出量</t>
    </r>
    <rPh sb="9" eb="12">
      <t>シヨウジ</t>
    </rPh>
    <rPh sb="12" eb="14">
      <t>ハイシュツ</t>
    </rPh>
    <rPh sb="14" eb="15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</si>
  <si>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使用時排出量</t>
    </r>
    <rPh sb="10" eb="13">
      <t>シヨウジ</t>
    </rPh>
    <rPh sb="13" eb="15">
      <t>ハイシュツ</t>
    </rPh>
    <rPh sb="15" eb="16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</si>
  <si>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使用時排出量</t>
    </r>
    <rPh sb="11" eb="14">
      <t>シヨウジ</t>
    </rPh>
    <rPh sb="14" eb="16">
      <t>ハイシュツ</t>
    </rPh>
    <rPh sb="16" eb="17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</si>
  <si>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</si>
  <si>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</si>
  <si>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</si>
  <si>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</si>
  <si>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</si>
  <si>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</si>
  <si>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</si>
  <si>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</si>
  <si>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</si>
  <si>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</si>
  <si>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</si>
  <si>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</si>
  <si>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</si>
  <si>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</si>
  <si>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</si>
  <si>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</si>
  <si>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</si>
  <si>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</si>
  <si>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</si>
  <si>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</si>
  <si>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</si>
  <si>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</si>
  <si>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</si>
  <si>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</si>
  <si>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4-58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</si>
  <si>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</si>
  <si>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</si>
  <si>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</si>
  <si>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</si>
  <si>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</si>
  <si>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</si>
  <si>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</si>
  <si>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</si>
  <si>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</si>
  <si>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</si>
  <si>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</si>
  <si>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r>
      <t>1</t>
    </r>
    <r>
      <rPr>
        <sz val="10"/>
        <rFont val="ＭＳ 明朝"/>
        <family val="1"/>
        <charset val="128"/>
      </rPr>
      <t>隻あたり使用時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セキ</t>
    </rPh>
    <rPh sb="5" eb="7">
      <t>シヨウ</t>
    </rPh>
    <rPh sb="7" eb="8">
      <t>ジ</t>
    </rPh>
    <rPh sb="11" eb="13">
      <t>ジュウテン</t>
    </rPh>
    <rPh sb="13" eb="14">
      <t>リョウ</t>
    </rPh>
    <phoneticPr fontId="62"/>
  </si>
  <si>
    <r>
      <t>HFC</t>
    </r>
    <r>
      <rPr>
        <sz val="10"/>
        <rFont val="ＭＳ 明朝"/>
        <family val="1"/>
        <charset val="128"/>
      </rPr>
      <t>機器生産台数※</t>
    </r>
    <rPh sb="3" eb="5">
      <t>キキ</t>
    </rPh>
    <rPh sb="5" eb="7">
      <t>セイサン</t>
    </rPh>
    <rPh sb="7" eb="9">
      <t>ダイスウ</t>
    </rPh>
    <phoneticPr fontId="6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</si>
  <si>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</si>
  <si>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r>
      <t>1</t>
    </r>
    <r>
      <rPr>
        <sz val="10"/>
        <rFont val="ＭＳ 明朝"/>
        <family val="1"/>
        <charset val="128"/>
      </rPr>
      <t>台あたり使用時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シヨウ</t>
    </rPh>
    <rPh sb="7" eb="8">
      <t>ジ</t>
    </rPh>
    <rPh sb="11" eb="13">
      <t>ジュウテン</t>
    </rPh>
    <rPh sb="13" eb="14">
      <t>リョウ</t>
    </rPh>
    <phoneticPr fontId="62"/>
  </si>
  <si>
    <t>0-0.8</t>
    <phoneticPr fontId="2"/>
  </si>
  <si>
    <t>0-1.9</t>
    <phoneticPr fontId="62"/>
  </si>
  <si>
    <t>0-1.8</t>
    <phoneticPr fontId="62"/>
  </si>
  <si>
    <t>0-0.02</t>
    <phoneticPr fontId="2"/>
  </si>
  <si>
    <t>0-0.1</t>
    <phoneticPr fontId="2"/>
  </si>
  <si>
    <t>0-0.2</t>
    <phoneticPr fontId="2"/>
  </si>
  <si>
    <t>0-54,110</t>
    <phoneticPr fontId="62"/>
  </si>
  <si>
    <t>0-25,030</t>
    <phoneticPr fontId="62"/>
  </si>
  <si>
    <t>0-2.9</t>
    <phoneticPr fontId="6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</si>
  <si>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</si>
  <si>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</si>
  <si>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</si>
  <si>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</si>
  <si>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</si>
  <si>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</si>
  <si>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</si>
  <si>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</si>
  <si>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</si>
  <si>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</si>
  <si>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</si>
  <si>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</si>
  <si>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</si>
  <si>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</si>
  <si>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</si>
  <si>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</si>
  <si>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</si>
  <si>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</si>
  <si>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</si>
  <si>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</si>
  <si>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</si>
  <si>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</si>
  <si>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</si>
  <si>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</si>
  <si>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</si>
  <si>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</si>
  <si>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4-46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</si>
  <si>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</si>
  <si>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</si>
  <si>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4-51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</si>
  <si>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4-53 </t>
    </r>
    <r>
      <rPr>
        <sz val="10"/>
        <rFont val="ＭＳ 明朝"/>
        <family val="1"/>
        <charset val="128"/>
      </rPr>
      <t>焼却処理量</t>
    </r>
    <rPh sb="6" eb="8">
      <t>ショウキャク</t>
    </rPh>
    <rPh sb="8" eb="10">
      <t>ショリ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</si>
  <si>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</si>
  <si>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2019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月版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30" eb="31">
      <t>ガツ</t>
    </rPh>
    <rPh sb="31" eb="32">
      <t>バン</t>
    </rPh>
    <phoneticPr fontId="2"/>
  </si>
  <si>
    <t>0-48,080</t>
    <phoneticPr fontId="62"/>
  </si>
  <si>
    <t>10-30.2</t>
    <phoneticPr fontId="62"/>
  </si>
  <si>
    <t>10-30.1</t>
    <phoneticPr fontId="62"/>
  </si>
  <si>
    <t>10-29.9</t>
    <phoneticPr fontId="62"/>
  </si>
  <si>
    <t>10-29.7</t>
    <phoneticPr fontId="62"/>
  </si>
  <si>
    <t>10-29.5</t>
    <phoneticPr fontId="62"/>
  </si>
  <si>
    <t>10-29.4</t>
    <phoneticPr fontId="62"/>
  </si>
  <si>
    <t>10-29.2</t>
    <phoneticPr fontId="62"/>
  </si>
  <si>
    <t>10-29.0</t>
    <phoneticPr fontId="62"/>
  </si>
  <si>
    <t>10-28.9</t>
    <phoneticPr fontId="62"/>
  </si>
  <si>
    <t>10-28.8</t>
    <phoneticPr fontId="62"/>
  </si>
  <si>
    <t>0-4.7</t>
    <phoneticPr fontId="62"/>
  </si>
  <si>
    <t>tC/TJ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</si>
  <si>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</si>
  <si>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</si>
  <si>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t>3, 14, 42, 50, 54, 57, 81, 86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</si>
  <si>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</si>
  <si>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</si>
  <si>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4-60 </t>
    </r>
    <r>
      <rPr>
        <sz val="10"/>
        <rFont val="ＭＳ 明朝"/>
        <family val="1"/>
        <charset val="128"/>
      </rPr>
      <t>業務用冷凍機器（鉄道）からの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テツドウ</t>
    </rPh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</si>
  <si>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4-61 </t>
    </r>
    <r>
      <rPr>
        <sz val="10"/>
        <rFont val="ＭＳ 明朝"/>
        <family val="1"/>
        <charset val="128"/>
      </rPr>
      <t>業務用冷凍機器（船舶）からの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センパク</t>
    </rPh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</si>
  <si>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</si>
  <si>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</si>
  <si>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</si>
  <si>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t>NO</t>
  </si>
  <si>
    <t>C</t>
  </si>
  <si>
    <t>-</t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</si>
  <si>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</si>
  <si>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</si>
  <si>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</si>
  <si>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r>
      <rPr>
        <sz val="10"/>
        <rFont val="ＭＳ 明朝"/>
        <family val="1"/>
        <charset val="128"/>
      </rPr>
      <t>クリンカ生産量実績／石灰石消費量実績</t>
    </r>
    <rPh sb="4" eb="7">
      <t>セイサンリョウ</t>
    </rPh>
    <rPh sb="10" eb="13">
      <t>セッカイセキ</t>
    </rPh>
    <rPh sb="13" eb="16">
      <t>ショウヒリョウ</t>
    </rPh>
    <rPh sb="16" eb="18">
      <t>ジッセキ</t>
    </rPh>
    <phoneticPr fontId="2"/>
  </si>
  <si>
    <r>
      <rPr>
        <sz val="10"/>
        <rFont val="ＭＳ 明朝"/>
        <family val="1"/>
        <charset val="128"/>
      </rPr>
      <t>補正後クリンカ生産量</t>
    </r>
    <rPh sb="0" eb="3">
      <t>ホセイゴ</t>
    </rPh>
    <rPh sb="7" eb="9">
      <t>セイサン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</si>
  <si>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</si>
  <si>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</si>
  <si>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</si>
  <si>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</si>
  <si>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</si>
  <si>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</si>
  <si>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</si>
  <si>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</si>
  <si>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</si>
  <si>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</si>
  <si>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</si>
  <si>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</si>
  <si>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カプロラクタム生産量</t>
    </r>
    <rPh sb="7" eb="10">
      <t>セイサンリョウ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</si>
  <si>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</si>
  <si>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</si>
  <si>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</si>
  <si>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</si>
  <si>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加重平均排出係数</t>
    </r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</si>
  <si>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</si>
  <si>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無水マレイン酸生産量</t>
    </r>
    <rPh sb="7" eb="9">
      <t>セイサン</t>
    </rPh>
    <rPh sb="9" eb="10">
      <t>リョウ</t>
    </rPh>
    <phoneticPr fontId="2"/>
  </si>
  <si>
    <r>
      <rPr>
        <sz val="10"/>
        <rFont val="ＭＳ 明朝"/>
        <family val="1"/>
        <charset val="128"/>
      </rPr>
      <t>排出係数</t>
    </r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</si>
  <si>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</si>
  <si>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</si>
  <si>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</si>
  <si>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電気炉（フェロアロイ）</t>
    </r>
    <rPh sb="0" eb="3">
      <t>デンキロ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</si>
  <si>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</si>
  <si>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</si>
  <si>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</si>
  <si>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</si>
  <si>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</si>
  <si>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</si>
  <si>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</si>
  <si>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</si>
  <si>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</si>
  <si>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</si>
  <si>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</si>
  <si>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</si>
  <si>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</si>
  <si>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</si>
  <si>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</si>
  <si>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</si>
  <si>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rPr>
        <sz val="10"/>
        <rFont val="ＭＳ 明朝"/>
        <family val="1"/>
        <charset val="128"/>
      </rPr>
      <t>－</t>
    </r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</si>
  <si>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</si>
  <si>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</si>
  <si>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</si>
  <si>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</si>
  <si>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</si>
  <si>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</si>
  <si>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</si>
  <si>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</si>
  <si>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</si>
  <si>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</si>
  <si>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rPr>
        <sz val="10"/>
        <rFont val="ＭＳ 明朝"/>
        <family val="1"/>
        <charset val="128"/>
      </rPr>
      <t>ガス別製造時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総充填量※</t>
    </r>
    <rPh sb="2" eb="3">
      <t>ベツ</t>
    </rPh>
    <rPh sb="3" eb="5">
      <t>セイゾウ</t>
    </rPh>
    <rPh sb="5" eb="6">
      <t>ジ</t>
    </rPh>
    <rPh sb="9" eb="10">
      <t>ソウ</t>
    </rPh>
    <rPh sb="10" eb="12">
      <t>ジュウテン</t>
    </rPh>
    <rPh sb="12" eb="13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</si>
  <si>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</si>
  <si>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</si>
  <si>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</si>
  <si>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</si>
  <si>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</si>
  <si>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</si>
  <si>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</si>
  <si>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</si>
  <si>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</si>
  <si>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</si>
  <si>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</si>
  <si>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</si>
  <si>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</si>
  <si>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</si>
  <si>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</si>
  <si>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</si>
  <si>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</si>
  <si>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</si>
  <si>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</si>
  <si>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</si>
  <si>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未満）数</t>
    </r>
    <rPh sb="13" eb="15">
      <t>ミマン</t>
    </rPh>
    <rPh sb="16" eb="17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</si>
  <si>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</si>
  <si>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</si>
  <si>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r>
      <t>NIR</t>
    </r>
    <r>
      <rPr>
        <u/>
        <sz val="11"/>
        <color indexed="12"/>
        <rFont val="ＭＳ Ｐゴシック"/>
        <family val="3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Ｐゴシック"/>
        <family val="3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Ｐゴシック"/>
        <family val="3"/>
        <charset val="128"/>
      </rPr>
      <t>排出量</t>
    </r>
    <rPh sb="3" eb="4">
      <t>ダイ</t>
    </rPh>
    <phoneticPr fontId="2"/>
  </si>
  <si>
    <r>
      <t>NIR</t>
    </r>
    <r>
      <rPr>
        <u/>
        <sz val="11"/>
        <color indexed="12"/>
        <rFont val="ＭＳ Ｐゴシック"/>
        <family val="3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Ｐゴシック"/>
        <family val="3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Ｐゴシック"/>
        <family val="3"/>
        <charset val="128"/>
      </rPr>
      <t>排出量以外のデータ</t>
    </r>
    <rPh sb="3" eb="4">
      <t>ダイ</t>
    </rPh>
    <phoneticPr fontId="2"/>
  </si>
  <si>
    <t>5, 6, 7, 9, 11, 13, 15, 16, 17, 18, 19, 21, 22, 23, 24, 25, 26, 27, 28, 30, 31, 33, 34, 35, 36, 37, 38, 39, 40, 41, 43, 44, 46, 47, 48, 49, 51, 53, 55, 56, 58, 59, 60, 61, 63, 64, 65, 66, 67, 68, 69, 70, 71, 73, 74, 75, 76, 77, 78, 79, 80, 82, 84, 85</t>
    <phoneticPr fontId="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</si>
  <si>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</si>
  <si>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</si>
  <si>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</si>
  <si>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</si>
  <si>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</si>
  <si>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</si>
  <si>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</si>
  <si>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</si>
  <si>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</si>
  <si>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</si>
  <si>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</si>
  <si>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</si>
  <si>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</si>
  <si>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</si>
  <si>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</si>
  <si>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</si>
  <si>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</si>
  <si>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</si>
  <si>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</si>
  <si>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rPr>
        <sz val="10"/>
        <rFont val="ＭＳ 明朝"/>
        <family val="1"/>
        <charset val="128"/>
      </rPr>
      <t>水素</t>
    </r>
    <rPh sb="0" eb="2">
      <t>スイソ</t>
    </rPh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</si>
  <si>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</si>
  <si>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</si>
  <si>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</si>
  <si>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</si>
  <si>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</si>
  <si>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</si>
  <si>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</si>
  <si>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</si>
  <si>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</si>
  <si>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</si>
  <si>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r>
      <rPr>
        <sz val="10"/>
        <rFont val="ＭＳ 明朝"/>
        <family val="1"/>
        <charset val="128"/>
      </rPr>
      <t>フッ化物製造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</si>
  <si>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</si>
  <si>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r>
      <rPr>
        <sz val="10"/>
        <rFont val="ＭＳ 明朝"/>
        <family val="1"/>
        <charset val="128"/>
      </rPr>
      <t>鉄鋼製造における石灰石・ドロマイトの使用</t>
    </r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</si>
  <si>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</si>
  <si>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r>
      <rPr>
        <sz val="10"/>
        <rFont val="ＭＳ 明朝"/>
        <family val="1"/>
        <charset val="128"/>
      </rPr>
      <t>マグネシウム製造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</si>
  <si>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4-50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</si>
  <si>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</si>
  <si>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</si>
  <si>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r>
      <rPr>
        <sz val="10"/>
        <rFont val="ＭＳ 明朝"/>
        <family val="1"/>
        <charset val="128"/>
      </rPr>
      <t>尿素触媒</t>
    </r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</si>
  <si>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</si>
  <si>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</si>
  <si>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半導体製造</t>
    </r>
    <rPh sb="3" eb="5">
      <t>セイゾウ</t>
    </rPh>
    <phoneticPr fontId="2"/>
  </si>
  <si>
    <r>
      <t>kt-CO2</t>
    </r>
    <r>
      <rPr>
        <sz val="10"/>
        <rFont val="ＭＳ 明朝"/>
        <family val="1"/>
        <charset val="128"/>
      </rPr>
      <t>換算</t>
    </r>
    <phoneticPr fontId="12"/>
  </si>
  <si>
    <r>
      <rPr>
        <sz val="10"/>
        <rFont val="ＭＳ 明朝"/>
        <family val="1"/>
        <charset val="128"/>
      </rPr>
      <t>液晶製造</t>
    </r>
    <rPh sb="0" eb="2">
      <t>エキショウ</t>
    </rPh>
    <phoneticPr fontId="2"/>
  </si>
  <si>
    <r>
      <rPr>
        <sz val="10"/>
        <rFont val="ＭＳ 明朝"/>
        <family val="1"/>
        <charset val="128"/>
      </rPr>
      <t>半導体製造</t>
    </r>
    <phoneticPr fontId="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</si>
  <si>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</si>
  <si>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4-57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</si>
  <si>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明朝"/>
        <family val="1"/>
        <charset val="128"/>
      </rPr>
      <t>冷蔵庫及び空調機器</t>
    </r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</si>
  <si>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</si>
  <si>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r>
      <rPr>
        <sz val="10"/>
        <rFont val="ＭＳ 明朝"/>
        <family val="1"/>
        <charset val="128"/>
      </rPr>
      <t>消火剤</t>
    </r>
    <phoneticPr fontId="12"/>
  </si>
  <si>
    <r>
      <rPr>
        <sz val="10"/>
        <rFont val="ＭＳ 明朝"/>
        <family val="1"/>
        <charset val="128"/>
      </rPr>
      <t>エアゾール</t>
    </r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</si>
  <si>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</si>
  <si>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4-81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その他製品の製造および使用からの排出量</t>
    </r>
    <rPh sb="12" eb="13">
      <t>ホカ</t>
    </rPh>
    <rPh sb="13" eb="15">
      <t>セイヒン</t>
    </rPh>
    <rPh sb="16" eb="18">
      <t>セイゾウ</t>
    </rPh>
    <rPh sb="21" eb="23">
      <t>シヨウ</t>
    </rPh>
    <phoneticPr fontId="2"/>
  </si>
  <si>
    <r>
      <rPr>
        <sz val="10"/>
        <rFont val="ＭＳ 明朝"/>
        <family val="1"/>
        <charset val="128"/>
      </rPr>
      <t>医療利用</t>
    </r>
    <rPh sb="0" eb="2">
      <t>イリョウ</t>
    </rPh>
    <rPh sb="2" eb="4">
      <t>リヨウ</t>
    </rPh>
    <phoneticPr fontId="12"/>
  </si>
  <si>
    <r>
      <rPr>
        <sz val="10"/>
        <rFont val="ＭＳ 明朝"/>
        <family val="1"/>
        <charset val="128"/>
      </rPr>
      <t>半導体・液晶製造工程における利用</t>
    </r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</si>
  <si>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</si>
  <si>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r>
      <rPr>
        <sz val="10"/>
        <rFont val="ＭＳ 明朝"/>
        <family val="1"/>
        <charset val="128"/>
      </rPr>
      <t>電気設備</t>
    </r>
    <rPh sb="0" eb="2">
      <t>デンキ</t>
    </rPh>
    <rPh sb="2" eb="4">
      <t>セツビ</t>
    </rPh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</si>
  <si>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</si>
  <si>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</si>
  <si>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4-86</t>
    </r>
    <r>
      <rPr>
        <sz val="10"/>
        <rFont val="ＭＳ 明朝"/>
        <family val="1"/>
        <charset val="128"/>
      </rPr>
      <t>　食品・飲料産業からの排出量</t>
    </r>
    <rPh sb="6" eb="8">
      <t>ショクヒン</t>
    </rPh>
    <rPh sb="9" eb="11">
      <t>インリョウ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</si>
  <si>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食品・飲料産業</t>
    </r>
  </si>
  <si>
    <r>
      <rPr>
        <sz val="10"/>
        <rFont val="ＭＳ 明朝"/>
        <family val="1"/>
        <charset val="128"/>
      </rPr>
      <t>　　　　　　　　　　　　　　炭素排出係数</t>
    </r>
    <phoneticPr fontId="2"/>
  </si>
  <si>
    <r>
      <rPr>
        <sz val="10"/>
        <rFont val="ＭＳ 明朝"/>
        <family val="1"/>
        <charset val="128"/>
      </rPr>
      <t>炭素排出係数</t>
    </r>
    <phoneticPr fontId="2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</si>
  <si>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</si>
  <si>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2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</si>
  <si>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</si>
  <si>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r>
      <rPr>
        <sz val="11"/>
        <rFont val="ＭＳ Ｐゴシック"/>
        <family val="3"/>
        <charset val="128"/>
      </rPr>
      <t>各カテゴリーの排出量</t>
    </r>
    <rPh sb="0" eb="1">
      <t>カク</t>
    </rPh>
    <rPh sb="7" eb="9">
      <t>ハイシュツ</t>
    </rPh>
    <rPh sb="9" eb="10">
      <t>リョウ</t>
    </rPh>
    <phoneticPr fontId="2"/>
  </si>
  <si>
    <r>
      <rPr>
        <sz val="11"/>
        <rFont val="ＭＳ Ｐゴシック"/>
        <family val="3"/>
        <charset val="128"/>
      </rPr>
      <t>排出量以外の時系列データ
（活動量、排出係数、その他パラメータ）</t>
    </r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</si>
</sst>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_ "/>
    <numFmt numFmtId="182" formatCode="#,##0.0000"/>
    <numFmt numFmtId="183" formatCode="#,##0.0"/>
    <numFmt numFmtId="184" formatCode="#,##0.000"/>
    <numFmt numFmtId="185" formatCode="0.00_ "/>
    <numFmt numFmtId="186" formatCode="0.0000000_ "/>
    <numFmt numFmtId="187" formatCode="#,##0.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_ "/>
    <numFmt numFmtId="195" formatCode="0.000%"/>
    <numFmt numFmtId="196" formatCode="_-* #,##0.00_-;\-* #,##0.00_-;_-* &quot;-&quot;??_-;_-@_-"/>
    <numFmt numFmtId="197" formatCode="_-* #,##0.00\ _F_-;\-* #,##0.00\ _F_-;_-* &quot;-&quot;??\ _F_-;_-@_-"/>
    <numFmt numFmtId="198" formatCode="#,##0.000;[Red]\-#,##0.000"/>
    <numFmt numFmtId="199" formatCode="#,##0.000_ ;[Red]\-#,##0.000\ "/>
    <numFmt numFmtId="200" formatCode="yyyy/m/d;@"/>
    <numFmt numFmtId="201" formatCode="#,##0.0000;[Red]\-#,##0.0000"/>
    <numFmt numFmtId="202" formatCode="#,##0.00000;[Red]\-#,##0.00000"/>
    <numFmt numFmtId="203" formatCode="#,##0.0;[Red]\-#,##0.0"/>
    <numFmt numFmtId="204" formatCode="0_ "/>
  </numFmts>
  <fonts count="7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  <font>
      <sz val="9"/>
      <color rgb="FFFF0000"/>
      <name val="Times New Roman"/>
      <family val="1"/>
      <charset val="128"/>
    </font>
    <font>
      <b/>
      <sz val="14"/>
      <name val="ＭＳ 明朝"/>
      <family val="1"/>
      <charset val="128"/>
    </font>
    <font>
      <sz val="9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51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33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34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7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35">
      <alignment horizontal="right" vertical="center"/>
    </xf>
    <xf numFmtId="0" fontId="6" fillId="0" borderId="35">
      <alignment horizontal="right" vertical="center"/>
    </xf>
    <xf numFmtId="4" fontId="19" fillId="0" borderId="0"/>
    <xf numFmtId="0" fontId="7" fillId="3" borderId="36">
      <alignment horizontal="right" vertical="center"/>
    </xf>
    <xf numFmtId="0" fontId="7" fillId="3" borderId="35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63">
      <alignment horizontal="right" vertical="center"/>
    </xf>
    <xf numFmtId="0" fontId="7" fillId="3" borderId="64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8" applyNumberFormat="0" applyAlignment="0" applyProtection="0"/>
    <xf numFmtId="0" fontId="29" fillId="15" borderId="0" applyNumberFormat="0" applyBorder="0" applyAlignment="0" applyProtection="0"/>
    <xf numFmtId="0" fontId="30" fillId="32" borderId="39" applyNumberFormat="0" applyAlignment="0" applyProtection="0"/>
    <xf numFmtId="0" fontId="31" fillId="32" borderId="39" applyNumberFormat="0" applyAlignment="0" applyProtection="0"/>
    <xf numFmtId="0" fontId="32" fillId="33" borderId="40" applyNumberFormat="0" applyAlignment="0" applyProtection="0"/>
    <xf numFmtId="196" fontId="2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39" applyNumberFormat="0" applyAlignment="0" applyProtection="0"/>
    <xf numFmtId="0" fontId="35" fillId="0" borderId="4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42" applyNumberFormat="0" applyFill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9" applyNumberFormat="0" applyAlignment="0" applyProtection="0"/>
    <xf numFmtId="4" fontId="6" fillId="0" borderId="0" applyBorder="0">
      <alignment horizontal="right" vertical="center"/>
    </xf>
    <xf numFmtId="0" fontId="6" fillId="0" borderId="13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45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6" applyNumberFormat="0" applyFont="0" applyAlignment="0" applyProtection="0"/>
    <xf numFmtId="0" fontId="19" fillId="35" borderId="46" applyNumberFormat="0" applyFont="0" applyAlignment="0" applyProtection="0"/>
    <xf numFmtId="0" fontId="47" fillId="32" borderId="38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35"/>
    <xf numFmtId="0" fontId="49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42" applyNumberFormat="0" applyFill="0" applyAlignment="0" applyProtection="0"/>
    <xf numFmtId="0" fontId="53" fillId="0" borderId="43" applyNumberFormat="0" applyFill="0" applyAlignment="0" applyProtection="0"/>
    <xf numFmtId="0" fontId="54" fillId="0" borderId="44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40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39" applyNumberFormat="0" applyAlignment="0" applyProtection="0"/>
    <xf numFmtId="0" fontId="32" fillId="33" borderId="40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42" applyNumberFormat="0" applyFill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9" applyNumberFormat="0" applyAlignment="0" applyProtection="0"/>
    <xf numFmtId="0" fontId="44" fillId="0" borderId="45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6" applyNumberFormat="0" applyFont="0" applyAlignment="0" applyProtection="0"/>
    <xf numFmtId="0" fontId="47" fillId="32" borderId="38" applyNumberFormat="0" applyAlignment="0" applyProtection="0"/>
    <xf numFmtId="0" fontId="49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7">
      <alignment horizontal="right" vertical="center"/>
    </xf>
    <xf numFmtId="4" fontId="7" fillId="2" borderId="47">
      <alignment horizontal="right" vertical="center"/>
    </xf>
    <xf numFmtId="0" fontId="21" fillId="2" borderId="47">
      <alignment horizontal="right" vertical="center"/>
    </xf>
    <xf numFmtId="4" fontId="21" fillId="2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1" fillId="32" borderId="39" applyNumberFormat="0" applyAlignment="0" applyProtection="0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6" fillId="2" borderId="48">
      <alignment horizontal="left" vertical="center"/>
    </xf>
    <xf numFmtId="0" fontId="37" fillId="0" borderId="0" applyNumberFormat="0" applyFill="0" applyBorder="0" applyAlignment="0" applyProtection="0"/>
    <xf numFmtId="0" fontId="43" fillId="19" borderId="39" applyNumberFormat="0" applyAlignment="0" applyProtection="0"/>
    <xf numFmtId="0" fontId="6" fillId="0" borderId="47">
      <alignment horizontal="right" vertical="center"/>
    </xf>
    <xf numFmtId="4" fontId="6" fillId="0" borderId="47">
      <alignment horizontal="right" vertical="center"/>
    </xf>
    <xf numFmtId="0" fontId="17" fillId="0" borderId="0"/>
    <xf numFmtId="0" fontId="6" fillId="0" borderId="47" applyNumberFormat="0" applyFill="0" applyAlignment="0" applyProtection="0"/>
    <xf numFmtId="0" fontId="47" fillId="32" borderId="38" applyNumberFormat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6" fillId="6" borderId="47"/>
    <xf numFmtId="4" fontId="6" fillId="6" borderId="47"/>
    <xf numFmtId="0" fontId="50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33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7" applyNumberFormat="0" applyFont="0" applyFill="0" applyBorder="0" applyProtection="0">
      <alignment horizontal="left" vertical="center" indent="2"/>
    </xf>
    <xf numFmtId="49" fontId="6" fillId="0" borderId="48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7" applyFill="0" applyBorder="0" applyProtection="0">
      <alignment horizontal="right" vertical="center"/>
    </xf>
    <xf numFmtId="49" fontId="8" fillId="0" borderId="47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42" applyNumberFormat="0" applyFill="0" applyAlignment="0" applyProtection="0"/>
    <xf numFmtId="0" fontId="53" fillId="0" borderId="43" applyNumberFormat="0" applyFill="0" applyAlignment="0" applyProtection="0"/>
    <xf numFmtId="0" fontId="54" fillId="0" borderId="44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8" fillId="33" borderId="40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33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8" applyNumberFormat="0" applyAlignment="0" applyProtection="0"/>
    <xf numFmtId="0" fontId="30" fillId="32" borderId="39" applyNumberFormat="0" applyAlignment="0" applyProtection="0"/>
    <xf numFmtId="0" fontId="35" fillId="0" borderId="41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7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39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7">
      <alignment horizontal="right" vertical="center"/>
    </xf>
    <xf numFmtId="0" fontId="6" fillId="6" borderId="47"/>
    <xf numFmtId="0" fontId="30" fillId="32" borderId="39" applyNumberFormat="0" applyAlignment="0" applyProtection="0"/>
    <xf numFmtId="0" fontId="7" fillId="2" borderId="47">
      <alignment horizontal="right" vertical="center"/>
    </xf>
    <xf numFmtId="0" fontId="6" fillId="0" borderId="47">
      <alignment horizontal="right" vertical="center"/>
    </xf>
    <xf numFmtId="0" fontId="50" fillId="0" borderId="41" applyNumberFormat="0" applyFill="0" applyAlignment="0" applyProtection="0"/>
    <xf numFmtId="0" fontId="6" fillId="2" borderId="48">
      <alignment horizontal="left" vertical="center"/>
    </xf>
    <xf numFmtId="0" fontId="43" fillId="19" borderId="39" applyNumberFormat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25" fillId="35" borderId="46" applyNumberFormat="0" applyFont="0" applyAlignment="0" applyProtection="0"/>
    <xf numFmtId="0" fontId="6" fillId="0" borderId="50">
      <alignment horizontal="left" vertical="center" wrapText="1" indent="2"/>
    </xf>
    <xf numFmtId="4" fontId="6" fillId="6" borderId="47"/>
    <xf numFmtId="49" fontId="8" fillId="0" borderId="47" applyNumberFormat="0" applyFill="0" applyBorder="0" applyProtection="0">
      <alignment horizontal="left" vertical="center"/>
    </xf>
    <xf numFmtId="0" fontId="6" fillId="0" borderId="47">
      <alignment horizontal="right" vertical="center"/>
    </xf>
    <xf numFmtId="4" fontId="7" fillId="3" borderId="49">
      <alignment horizontal="right" vertical="center"/>
    </xf>
    <xf numFmtId="4" fontId="7" fillId="3" borderId="47">
      <alignment horizontal="right" vertical="center"/>
    </xf>
    <xf numFmtId="4" fontId="7" fillId="3" borderId="47">
      <alignment horizontal="right" vertical="center"/>
    </xf>
    <xf numFmtId="0" fontId="21" fillId="2" borderId="47">
      <alignment horizontal="right" vertical="center"/>
    </xf>
    <xf numFmtId="0" fontId="7" fillId="2" borderId="47">
      <alignment horizontal="right" vertical="center"/>
    </xf>
    <xf numFmtId="49" fontId="6" fillId="0" borderId="47" applyNumberFormat="0" applyFont="0" applyFill="0" applyBorder="0" applyProtection="0">
      <alignment horizontal="left" vertical="center" indent="2"/>
    </xf>
    <xf numFmtId="0" fontId="43" fillId="19" borderId="39" applyNumberFormat="0" applyAlignment="0" applyProtection="0"/>
    <xf numFmtId="0" fontId="28" fillId="32" borderId="38" applyNumberFormat="0" applyAlignment="0" applyProtection="0"/>
    <xf numFmtId="49" fontId="6" fillId="0" borderId="47" applyNumberFormat="0" applyFont="0" applyFill="0" applyBorder="0" applyProtection="0">
      <alignment horizontal="left" vertical="center" indent="2"/>
    </xf>
    <xf numFmtId="0" fontId="34" fillId="19" borderId="39" applyNumberFormat="0" applyAlignment="0" applyProtection="0"/>
    <xf numFmtId="4" fontId="6" fillId="0" borderId="47" applyFill="0" applyBorder="0" applyProtection="0">
      <alignment horizontal="right" vertical="center"/>
    </xf>
    <xf numFmtId="0" fontId="31" fillId="32" borderId="39" applyNumberFormat="0" applyAlignment="0" applyProtection="0"/>
    <xf numFmtId="0" fontId="50" fillId="0" borderId="41" applyNumberFormat="0" applyFill="0" applyAlignment="0" applyProtection="0"/>
    <xf numFmtId="0" fontId="47" fillId="32" borderId="38" applyNumberFormat="0" applyAlignment="0" applyProtection="0"/>
    <xf numFmtId="0" fontId="6" fillId="0" borderId="47" applyNumberFormat="0" applyFill="0" applyAlignment="0" applyProtection="0"/>
    <xf numFmtId="4" fontId="6" fillId="0" borderId="47">
      <alignment horizontal="right" vertical="center"/>
    </xf>
    <xf numFmtId="0" fontId="6" fillId="0" borderId="47">
      <alignment horizontal="right" vertical="center"/>
    </xf>
    <xf numFmtId="0" fontId="43" fillId="19" borderId="39" applyNumberFormat="0" applyAlignment="0" applyProtection="0"/>
    <xf numFmtId="0" fontId="28" fillId="32" borderId="38" applyNumberFormat="0" applyAlignment="0" applyProtection="0"/>
    <xf numFmtId="0" fontId="30" fillId="32" borderId="39" applyNumberFormat="0" applyAlignment="0" applyProtection="0"/>
    <xf numFmtId="0" fontId="6" fillId="3" borderId="50">
      <alignment horizontal="left" vertical="center" wrapText="1" indent="2"/>
    </xf>
    <xf numFmtId="0" fontId="31" fillId="32" borderId="39" applyNumberFormat="0" applyAlignment="0" applyProtection="0"/>
    <xf numFmtId="0" fontId="31" fillId="32" borderId="39" applyNumberFormat="0" applyAlignment="0" applyProtection="0"/>
    <xf numFmtId="4" fontId="7" fillId="3" borderId="48">
      <alignment horizontal="right" vertical="center"/>
    </xf>
    <xf numFmtId="0" fontId="7" fillId="3" borderId="48">
      <alignment horizontal="right" vertical="center"/>
    </xf>
    <xf numFmtId="0" fontId="7" fillId="3" borderId="47">
      <alignment horizontal="right" vertical="center"/>
    </xf>
    <xf numFmtId="4" fontId="21" fillId="2" borderId="47">
      <alignment horizontal="right" vertical="center"/>
    </xf>
    <xf numFmtId="0" fontId="34" fillId="19" borderId="39" applyNumberFormat="0" applyAlignment="0" applyProtection="0"/>
    <xf numFmtId="0" fontId="35" fillId="0" borderId="41" applyNumberFormat="0" applyFill="0" applyAlignment="0" applyProtection="0"/>
    <xf numFmtId="0" fontId="50" fillId="0" borderId="41" applyNumberFormat="0" applyFill="0" applyAlignment="0" applyProtection="0"/>
    <xf numFmtId="0" fontId="25" fillId="35" borderId="46" applyNumberFormat="0" applyFont="0" applyAlignment="0" applyProtection="0"/>
    <xf numFmtId="0" fontId="43" fillId="19" borderId="39" applyNumberFormat="0" applyAlignment="0" applyProtection="0"/>
    <xf numFmtId="49" fontId="8" fillId="0" borderId="47" applyNumberFormat="0" applyFill="0" applyBorder="0" applyProtection="0">
      <alignment horizontal="left" vertical="center"/>
    </xf>
    <xf numFmtId="0" fontId="6" fillId="3" borderId="50">
      <alignment horizontal="left" vertical="center" wrapText="1" indent="2"/>
    </xf>
    <xf numFmtId="0" fontId="31" fillId="32" borderId="39" applyNumberFormat="0" applyAlignment="0" applyProtection="0"/>
    <xf numFmtId="0" fontId="6" fillId="0" borderId="50">
      <alignment horizontal="left" vertical="center" wrapText="1" indent="2"/>
    </xf>
    <xf numFmtId="0" fontId="25" fillId="35" borderId="46" applyNumberFormat="0" applyFont="0" applyAlignment="0" applyProtection="0"/>
    <xf numFmtId="0" fontId="19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4" fontId="6" fillId="6" borderId="47"/>
    <xf numFmtId="0" fontId="7" fillId="3" borderId="47">
      <alignment horizontal="right" vertical="center"/>
    </xf>
    <xf numFmtId="0" fontId="50" fillId="0" borderId="41" applyNumberFormat="0" applyFill="0" applyAlignment="0" applyProtection="0"/>
    <xf numFmtId="4" fontId="7" fillId="3" borderId="49">
      <alignment horizontal="right" vertical="center"/>
    </xf>
    <xf numFmtId="0" fontId="30" fillId="32" borderId="39" applyNumberFormat="0" applyAlignment="0" applyProtection="0"/>
    <xf numFmtId="0" fontId="7" fillId="3" borderId="48">
      <alignment horizontal="right" vertical="center"/>
    </xf>
    <xf numFmtId="0" fontId="31" fillId="32" borderId="39" applyNumberFormat="0" applyAlignment="0" applyProtection="0"/>
    <xf numFmtId="0" fontId="35" fillId="0" borderId="41" applyNumberFormat="0" applyFill="0" applyAlignment="0" applyProtection="0"/>
    <xf numFmtId="0" fontId="25" fillId="35" borderId="46" applyNumberFormat="0" applyFont="0" applyAlignment="0" applyProtection="0"/>
    <xf numFmtId="4" fontId="7" fillId="3" borderId="48">
      <alignment horizontal="right" vertical="center"/>
    </xf>
    <xf numFmtId="0" fontId="6" fillId="3" borderId="50">
      <alignment horizontal="left" vertical="center" wrapText="1" indent="2"/>
    </xf>
    <xf numFmtId="0" fontId="6" fillId="6" borderId="47"/>
    <xf numFmtId="182" fontId="6" fillId="5" borderId="47" applyNumberFormat="0" applyFont="0" applyBorder="0" applyAlignment="0" applyProtection="0">
      <alignment horizontal="right" vertical="center"/>
    </xf>
    <xf numFmtId="0" fontId="6" fillId="0" borderId="47" applyNumberFormat="0" applyFill="0" applyAlignment="0" applyProtection="0"/>
    <xf numFmtId="4" fontId="6" fillId="0" borderId="47" applyFill="0" applyBorder="0" applyProtection="0">
      <alignment horizontal="right" vertical="center"/>
    </xf>
    <xf numFmtId="4" fontId="7" fillId="2" borderId="47">
      <alignment horizontal="right" vertical="center"/>
    </xf>
    <xf numFmtId="0" fontId="35" fillId="0" borderId="41" applyNumberFormat="0" applyFill="0" applyAlignment="0" applyProtection="0"/>
    <xf numFmtId="49" fontId="8" fillId="0" borderId="47" applyNumberFormat="0" applyFill="0" applyBorder="0" applyProtection="0">
      <alignment horizontal="left" vertical="center"/>
    </xf>
    <xf numFmtId="49" fontId="6" fillId="0" borderId="48" applyNumberFormat="0" applyFont="0" applyFill="0" applyBorder="0" applyProtection="0">
      <alignment horizontal="left" vertical="center" indent="5"/>
    </xf>
    <xf numFmtId="0" fontId="6" fillId="2" borderId="48">
      <alignment horizontal="left" vertical="center"/>
    </xf>
    <xf numFmtId="0" fontId="31" fillId="32" borderId="39" applyNumberFormat="0" applyAlignment="0" applyProtection="0"/>
    <xf numFmtId="4" fontId="7" fillId="3" borderId="49">
      <alignment horizontal="right" vertical="center"/>
    </xf>
    <xf numFmtId="0" fontId="43" fillId="19" borderId="39" applyNumberFormat="0" applyAlignment="0" applyProtection="0"/>
    <xf numFmtId="0" fontId="43" fillId="19" borderId="39" applyNumberFormat="0" applyAlignment="0" applyProtection="0"/>
    <xf numFmtId="0" fontId="25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0" fontId="7" fillId="3" borderId="47">
      <alignment horizontal="right" vertical="center"/>
    </xf>
    <xf numFmtId="0" fontId="19" fillId="35" borderId="46" applyNumberFormat="0" applyFont="0" applyAlignment="0" applyProtection="0"/>
    <xf numFmtId="4" fontId="6" fillId="0" borderId="47">
      <alignment horizontal="right" vertical="center"/>
    </xf>
    <xf numFmtId="0" fontId="50" fillId="0" borderId="41" applyNumberFormat="0" applyFill="0" applyAlignment="0" applyProtection="0"/>
    <xf numFmtId="0" fontId="7" fillId="3" borderId="47">
      <alignment horizontal="right" vertical="center"/>
    </xf>
    <xf numFmtId="0" fontId="7" fillId="3" borderId="47">
      <alignment horizontal="right" vertical="center"/>
    </xf>
    <xf numFmtId="4" fontId="21" fillId="2" borderId="47">
      <alignment horizontal="right" vertical="center"/>
    </xf>
    <xf numFmtId="0" fontId="7" fillId="2" borderId="47">
      <alignment horizontal="right" vertical="center"/>
    </xf>
    <xf numFmtId="4" fontId="7" fillId="2" borderId="47">
      <alignment horizontal="right" vertical="center"/>
    </xf>
    <xf numFmtId="0" fontId="21" fillId="2" borderId="47">
      <alignment horizontal="right" vertical="center"/>
    </xf>
    <xf numFmtId="4" fontId="21" fillId="2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1" fillId="32" borderId="39" applyNumberFormat="0" applyAlignment="0" applyProtection="0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6" fillId="2" borderId="48">
      <alignment horizontal="left" vertical="center"/>
    </xf>
    <xf numFmtId="0" fontId="43" fillId="19" borderId="39" applyNumberFormat="0" applyAlignment="0" applyProtection="0"/>
    <xf numFmtId="0" fontId="6" fillId="0" borderId="47">
      <alignment horizontal="right" vertical="center"/>
    </xf>
    <xf numFmtId="4" fontId="6" fillId="0" borderId="47">
      <alignment horizontal="right" vertical="center"/>
    </xf>
    <xf numFmtId="0" fontId="6" fillId="0" borderId="47" applyNumberFormat="0" applyFill="0" applyAlignment="0" applyProtection="0"/>
    <xf numFmtId="0" fontId="47" fillId="32" borderId="38" applyNumberFormat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6" fillId="6" borderId="47"/>
    <xf numFmtId="4" fontId="6" fillId="6" borderId="47"/>
    <xf numFmtId="0" fontId="50" fillId="0" borderId="41" applyNumberFormat="0" applyFill="0" applyAlignment="0" applyProtection="0"/>
    <xf numFmtId="0" fontId="19" fillId="35" borderId="46" applyNumberFormat="0" applyFont="0" applyAlignment="0" applyProtection="0"/>
    <xf numFmtId="0" fontId="25" fillId="35" borderId="46" applyNumberFormat="0" applyFont="0" applyAlignment="0" applyProtection="0"/>
    <xf numFmtId="0" fontId="6" fillId="0" borderId="47" applyNumberFormat="0" applyFill="0" applyAlignment="0" applyProtection="0"/>
    <xf numFmtId="0" fontId="35" fillId="0" borderId="41" applyNumberFormat="0" applyFill="0" applyAlignment="0" applyProtection="0"/>
    <xf numFmtId="0" fontId="50" fillId="0" borderId="41" applyNumberFormat="0" applyFill="0" applyAlignment="0" applyProtection="0"/>
    <xf numFmtId="0" fontId="34" fillId="19" borderId="39" applyNumberFormat="0" applyAlignment="0" applyProtection="0"/>
    <xf numFmtId="0" fontId="31" fillId="32" borderId="39" applyNumberFormat="0" applyAlignment="0" applyProtection="0"/>
    <xf numFmtId="4" fontId="21" fillId="2" borderId="47">
      <alignment horizontal="right" vertical="center"/>
    </xf>
    <xf numFmtId="0" fontId="7" fillId="2" borderId="47">
      <alignment horizontal="right" vertical="center"/>
    </xf>
    <xf numFmtId="182" fontId="6" fillId="5" borderId="47" applyNumberFormat="0" applyFont="0" applyBorder="0" applyAlignment="0" applyProtection="0">
      <alignment horizontal="right" vertical="center"/>
    </xf>
    <xf numFmtId="0" fontId="35" fillId="0" borderId="41" applyNumberFormat="0" applyFill="0" applyAlignment="0" applyProtection="0"/>
    <xf numFmtId="49" fontId="6" fillId="0" borderId="47" applyNumberFormat="0" applyFont="0" applyFill="0" applyBorder="0" applyProtection="0">
      <alignment horizontal="left" vertical="center" indent="2"/>
    </xf>
    <xf numFmtId="49" fontId="6" fillId="0" borderId="48" applyNumberFormat="0" applyFont="0" applyFill="0" applyBorder="0" applyProtection="0">
      <alignment horizontal="left" vertical="center" indent="5"/>
    </xf>
    <xf numFmtId="49" fontId="6" fillId="0" borderId="47" applyNumberFormat="0" applyFont="0" applyFill="0" applyBorder="0" applyProtection="0">
      <alignment horizontal="left" vertical="center" indent="2"/>
    </xf>
    <xf numFmtId="4" fontId="6" fillId="0" borderId="47" applyFill="0" applyBorder="0" applyProtection="0">
      <alignment horizontal="right" vertical="center"/>
    </xf>
    <xf numFmtId="49" fontId="8" fillId="0" borderId="47" applyNumberFormat="0" applyFill="0" applyBorder="0" applyProtection="0">
      <alignment horizontal="left" vertical="center"/>
    </xf>
    <xf numFmtId="0" fontId="6" fillId="0" borderId="50">
      <alignment horizontal="left" vertical="center" wrapText="1" indent="2"/>
    </xf>
    <xf numFmtId="0" fontId="47" fillId="32" borderId="38" applyNumberFormat="0" applyAlignment="0" applyProtection="0"/>
    <xf numFmtId="0" fontId="7" fillId="3" borderId="49">
      <alignment horizontal="right" vertical="center"/>
    </xf>
    <xf numFmtId="0" fontId="34" fillId="19" borderId="39" applyNumberFormat="0" applyAlignment="0" applyProtection="0"/>
    <xf numFmtId="0" fontId="7" fillId="3" borderId="49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0" fontId="28" fillId="32" borderId="38" applyNumberFormat="0" applyAlignment="0" applyProtection="0"/>
    <xf numFmtId="0" fontId="30" fillId="32" borderId="39" applyNumberFormat="0" applyAlignment="0" applyProtection="0"/>
    <xf numFmtId="0" fontId="35" fillId="0" borderId="41" applyNumberFormat="0" applyFill="0" applyAlignment="0" applyProtection="0"/>
    <xf numFmtId="0" fontId="6" fillId="6" borderId="47"/>
    <xf numFmtId="4" fontId="6" fillId="6" borderId="47"/>
    <xf numFmtId="4" fontId="7" fillId="3" borderId="47">
      <alignment horizontal="right" vertical="center"/>
    </xf>
    <xf numFmtId="0" fontId="21" fillId="2" borderId="47">
      <alignment horizontal="right" vertical="center"/>
    </xf>
    <xf numFmtId="0" fontId="34" fillId="19" borderId="39" applyNumberFormat="0" applyAlignment="0" applyProtection="0"/>
    <xf numFmtId="0" fontId="31" fillId="32" borderId="39" applyNumberFormat="0" applyAlignment="0" applyProtection="0"/>
    <xf numFmtId="4" fontId="6" fillId="0" borderId="47">
      <alignment horizontal="right" vertical="center"/>
    </xf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47" fillId="32" borderId="38" applyNumberFormat="0" applyAlignment="0" applyProtection="0"/>
    <xf numFmtId="0" fontId="43" fillId="19" borderId="39" applyNumberFormat="0" applyAlignment="0" applyProtection="0"/>
    <xf numFmtId="0" fontId="30" fillId="32" borderId="39" applyNumberFormat="0" applyAlignment="0" applyProtection="0"/>
    <xf numFmtId="0" fontId="28" fillId="32" borderId="38" applyNumberFormat="0" applyAlignment="0" applyProtection="0"/>
    <xf numFmtId="0" fontId="7" fillId="3" borderId="49">
      <alignment horizontal="right" vertical="center"/>
    </xf>
    <xf numFmtId="0" fontId="21" fillId="2" borderId="47">
      <alignment horizontal="right" vertical="center"/>
    </xf>
    <xf numFmtId="4" fontId="7" fillId="2" borderId="47">
      <alignment horizontal="right" vertical="center"/>
    </xf>
    <xf numFmtId="4" fontId="7" fillId="3" borderId="47">
      <alignment horizontal="right" vertical="center"/>
    </xf>
    <xf numFmtId="49" fontId="6" fillId="0" borderId="48" applyNumberFormat="0" applyFont="0" applyFill="0" applyBorder="0" applyProtection="0">
      <alignment horizontal="left" vertical="center" indent="5"/>
    </xf>
    <xf numFmtId="4" fontId="6" fillId="0" borderId="47" applyFill="0" applyBorder="0" applyProtection="0">
      <alignment horizontal="right" vertical="center"/>
    </xf>
    <xf numFmtId="4" fontId="7" fillId="2" borderId="47">
      <alignment horizontal="right" vertical="center"/>
    </xf>
    <xf numFmtId="0" fontId="19" fillId="0" borderId="0"/>
    <xf numFmtId="0" fontId="43" fillId="19" borderId="39" applyNumberFormat="0" applyAlignment="0" applyProtection="0"/>
    <xf numFmtId="0" fontId="34" fillId="19" borderId="39" applyNumberFormat="0" applyAlignment="0" applyProtection="0"/>
    <xf numFmtId="0" fontId="30" fillId="32" borderId="39" applyNumberFormat="0" applyAlignment="0" applyProtection="0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28" fillId="32" borderId="38" applyNumberFormat="0" applyAlignment="0" applyProtection="0"/>
    <xf numFmtId="0" fontId="30" fillId="32" borderId="39" applyNumberFormat="0" applyAlignment="0" applyProtection="0"/>
    <xf numFmtId="0" fontId="31" fillId="32" borderId="39" applyNumberFormat="0" applyAlignment="0" applyProtection="0"/>
    <xf numFmtId="0" fontId="34" fillId="19" borderId="39" applyNumberFormat="0" applyAlignment="0" applyProtection="0"/>
    <xf numFmtId="0" fontId="35" fillId="0" borderId="41" applyNumberFormat="0" applyFill="0" applyAlignment="0" applyProtection="0"/>
    <xf numFmtId="0" fontId="43" fillId="19" borderId="39" applyNumberFormat="0" applyAlignment="0" applyProtection="0"/>
    <xf numFmtId="0" fontId="25" fillId="35" borderId="46" applyNumberFormat="0" applyFont="0" applyAlignment="0" applyProtection="0"/>
    <xf numFmtId="0" fontId="19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0" fontId="31" fillId="32" borderId="39" applyNumberFormat="0" applyAlignment="0" applyProtection="0"/>
    <xf numFmtId="0" fontId="43" fillId="19" borderId="39" applyNumberFormat="0" applyAlignment="0" applyProtection="0"/>
    <xf numFmtId="0" fontId="25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39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39" applyNumberForma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8" applyNumberFormat="0" applyAlignment="0" applyProtection="0"/>
    <xf numFmtId="0" fontId="30" fillId="32" borderId="39" applyNumberFormat="0" applyAlignment="0" applyProtection="0"/>
    <xf numFmtId="0" fontId="35" fillId="0" borderId="41" applyNumberFormat="0" applyFill="0" applyAlignment="0" applyProtection="0"/>
    <xf numFmtId="49" fontId="6" fillId="0" borderId="47" applyNumberFormat="0" applyFont="0" applyFill="0" applyBorder="0" applyProtection="0">
      <alignment horizontal="left" vertical="center" indent="2"/>
    </xf>
    <xf numFmtId="0" fontId="7" fillId="2" borderId="47">
      <alignment horizontal="right" vertical="center"/>
    </xf>
    <xf numFmtId="4" fontId="7" fillId="2" borderId="47">
      <alignment horizontal="right" vertical="center"/>
    </xf>
    <xf numFmtId="0" fontId="21" fillId="2" borderId="47">
      <alignment horizontal="right" vertical="center"/>
    </xf>
    <xf numFmtId="4" fontId="21" fillId="2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34" fillId="19" borderId="39" applyNumberFormat="0" applyAlignment="0" applyProtection="0"/>
    <xf numFmtId="0" fontId="6" fillId="0" borderId="47">
      <alignment horizontal="right" vertical="center"/>
    </xf>
    <xf numFmtId="4" fontId="6" fillId="0" borderId="47">
      <alignment horizontal="right" vertical="center"/>
    </xf>
    <xf numFmtId="4" fontId="6" fillId="0" borderId="47" applyFill="0" applyBorder="0" applyProtection="0">
      <alignment horizontal="right" vertical="center"/>
    </xf>
    <xf numFmtId="49" fontId="8" fillId="0" borderId="47" applyNumberFormat="0" applyFill="0" applyBorder="0" applyProtection="0">
      <alignment horizontal="left" vertical="center"/>
    </xf>
    <xf numFmtId="0" fontId="6" fillId="0" borderId="47" applyNumberFormat="0" applyFill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6" fillId="6" borderId="47"/>
    <xf numFmtId="4" fontId="6" fillId="6" borderId="47"/>
    <xf numFmtId="4" fontId="7" fillId="3" borderId="47">
      <alignment horizontal="right" vertical="center"/>
    </xf>
    <xf numFmtId="0" fontId="6" fillId="6" borderId="47"/>
    <xf numFmtId="0" fontId="30" fillId="32" borderId="39" applyNumberFormat="0" applyAlignment="0" applyProtection="0"/>
    <xf numFmtId="0" fontId="7" fillId="2" borderId="47">
      <alignment horizontal="right" vertical="center"/>
    </xf>
    <xf numFmtId="0" fontId="6" fillId="0" borderId="47">
      <alignment horizontal="right" vertical="center"/>
    </xf>
    <xf numFmtId="0" fontId="50" fillId="0" borderId="41" applyNumberFormat="0" applyFill="0" applyAlignment="0" applyProtection="0"/>
    <xf numFmtId="0" fontId="6" fillId="2" borderId="48">
      <alignment horizontal="left" vertical="center"/>
    </xf>
    <xf numFmtId="0" fontId="43" fillId="19" borderId="39" applyNumberFormat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25" fillId="35" borderId="46" applyNumberFormat="0" applyFont="0" applyAlignment="0" applyProtection="0"/>
    <xf numFmtId="0" fontId="6" fillId="0" borderId="50">
      <alignment horizontal="left" vertical="center" wrapText="1" indent="2"/>
    </xf>
    <xf numFmtId="4" fontId="6" fillId="6" borderId="47"/>
    <xf numFmtId="49" fontId="8" fillId="0" borderId="47" applyNumberFormat="0" applyFill="0" applyBorder="0" applyProtection="0">
      <alignment horizontal="left" vertical="center"/>
    </xf>
    <xf numFmtId="0" fontId="6" fillId="0" borderId="47">
      <alignment horizontal="right" vertical="center"/>
    </xf>
    <xf numFmtId="4" fontId="7" fillId="3" borderId="49">
      <alignment horizontal="right" vertical="center"/>
    </xf>
    <xf numFmtId="4" fontId="7" fillId="3" borderId="47">
      <alignment horizontal="right" vertical="center"/>
    </xf>
    <xf numFmtId="4" fontId="7" fillId="3" borderId="47">
      <alignment horizontal="right" vertical="center"/>
    </xf>
    <xf numFmtId="0" fontId="21" fillId="2" borderId="47">
      <alignment horizontal="right" vertical="center"/>
    </xf>
    <xf numFmtId="0" fontId="7" fillId="2" borderId="47">
      <alignment horizontal="right" vertical="center"/>
    </xf>
    <xf numFmtId="49" fontId="6" fillId="0" borderId="47" applyNumberFormat="0" applyFont="0" applyFill="0" applyBorder="0" applyProtection="0">
      <alignment horizontal="left" vertical="center" indent="2"/>
    </xf>
    <xf numFmtId="0" fontId="43" fillId="19" borderId="39" applyNumberFormat="0" applyAlignment="0" applyProtection="0"/>
    <xf numFmtId="0" fontId="28" fillId="32" borderId="38" applyNumberFormat="0" applyAlignment="0" applyProtection="0"/>
    <xf numFmtId="49" fontId="6" fillId="0" borderId="47" applyNumberFormat="0" applyFont="0" applyFill="0" applyBorder="0" applyProtection="0">
      <alignment horizontal="left" vertical="center" indent="2"/>
    </xf>
    <xf numFmtId="0" fontId="34" fillId="19" borderId="39" applyNumberFormat="0" applyAlignment="0" applyProtection="0"/>
    <xf numFmtId="4" fontId="6" fillId="0" borderId="47" applyFill="0" applyBorder="0" applyProtection="0">
      <alignment horizontal="right" vertical="center"/>
    </xf>
    <xf numFmtId="0" fontId="31" fillId="32" borderId="39" applyNumberFormat="0" applyAlignment="0" applyProtection="0"/>
    <xf numFmtId="0" fontId="50" fillId="0" borderId="41" applyNumberFormat="0" applyFill="0" applyAlignment="0" applyProtection="0"/>
    <xf numFmtId="0" fontId="47" fillId="32" borderId="38" applyNumberFormat="0" applyAlignment="0" applyProtection="0"/>
    <xf numFmtId="0" fontId="6" fillId="0" borderId="47" applyNumberFormat="0" applyFill="0" applyAlignment="0" applyProtection="0"/>
    <xf numFmtId="4" fontId="6" fillId="0" borderId="47">
      <alignment horizontal="right" vertical="center"/>
    </xf>
    <xf numFmtId="0" fontId="6" fillId="0" borderId="47">
      <alignment horizontal="right" vertical="center"/>
    </xf>
    <xf numFmtId="0" fontId="43" fillId="19" borderId="39" applyNumberFormat="0" applyAlignment="0" applyProtection="0"/>
    <xf numFmtId="0" fontId="28" fillId="32" borderId="38" applyNumberFormat="0" applyAlignment="0" applyProtection="0"/>
    <xf numFmtId="0" fontId="30" fillId="32" borderId="39" applyNumberFormat="0" applyAlignment="0" applyProtection="0"/>
    <xf numFmtId="0" fontId="6" fillId="3" borderId="50">
      <alignment horizontal="left" vertical="center" wrapText="1" indent="2"/>
    </xf>
    <xf numFmtId="0" fontId="31" fillId="32" borderId="39" applyNumberFormat="0" applyAlignment="0" applyProtection="0"/>
    <xf numFmtId="0" fontId="31" fillId="32" borderId="39" applyNumberFormat="0" applyAlignment="0" applyProtection="0"/>
    <xf numFmtId="4" fontId="7" fillId="3" borderId="48">
      <alignment horizontal="right" vertical="center"/>
    </xf>
    <xf numFmtId="0" fontId="7" fillId="3" borderId="48">
      <alignment horizontal="right" vertical="center"/>
    </xf>
    <xf numFmtId="0" fontId="7" fillId="3" borderId="47">
      <alignment horizontal="right" vertical="center"/>
    </xf>
    <xf numFmtId="4" fontId="21" fillId="2" borderId="47">
      <alignment horizontal="right" vertical="center"/>
    </xf>
    <xf numFmtId="0" fontId="34" fillId="19" borderId="39" applyNumberFormat="0" applyAlignment="0" applyProtection="0"/>
    <xf numFmtId="0" fontId="35" fillId="0" borderId="41" applyNumberFormat="0" applyFill="0" applyAlignment="0" applyProtection="0"/>
    <xf numFmtId="0" fontId="50" fillId="0" borderId="41" applyNumberFormat="0" applyFill="0" applyAlignment="0" applyProtection="0"/>
    <xf numFmtId="0" fontId="25" fillId="35" borderId="46" applyNumberFormat="0" applyFont="0" applyAlignment="0" applyProtection="0"/>
    <xf numFmtId="0" fontId="43" fillId="19" borderId="39" applyNumberFormat="0" applyAlignment="0" applyProtection="0"/>
    <xf numFmtId="49" fontId="8" fillId="0" borderId="47" applyNumberFormat="0" applyFill="0" applyBorder="0" applyProtection="0">
      <alignment horizontal="left" vertical="center"/>
    </xf>
    <xf numFmtId="0" fontId="6" fillId="3" borderId="50">
      <alignment horizontal="left" vertical="center" wrapText="1" indent="2"/>
    </xf>
    <xf numFmtId="0" fontId="31" fillId="32" borderId="39" applyNumberFormat="0" applyAlignment="0" applyProtection="0"/>
    <xf numFmtId="0" fontId="6" fillId="0" borderId="50">
      <alignment horizontal="left" vertical="center" wrapText="1" indent="2"/>
    </xf>
    <xf numFmtId="0" fontId="25" fillId="35" borderId="46" applyNumberFormat="0" applyFont="0" applyAlignment="0" applyProtection="0"/>
    <xf numFmtId="0" fontId="19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4" fontId="6" fillId="6" borderId="47"/>
    <xf numFmtId="0" fontId="7" fillId="3" borderId="47">
      <alignment horizontal="right" vertical="center"/>
    </xf>
    <xf numFmtId="0" fontId="50" fillId="0" borderId="41" applyNumberFormat="0" applyFill="0" applyAlignment="0" applyProtection="0"/>
    <xf numFmtId="4" fontId="7" fillId="3" borderId="49">
      <alignment horizontal="right" vertical="center"/>
    </xf>
    <xf numFmtId="0" fontId="30" fillId="32" borderId="39" applyNumberFormat="0" applyAlignment="0" applyProtection="0"/>
    <xf numFmtId="0" fontId="7" fillId="3" borderId="48">
      <alignment horizontal="right" vertical="center"/>
    </xf>
    <xf numFmtId="0" fontId="31" fillId="32" borderId="39" applyNumberFormat="0" applyAlignment="0" applyProtection="0"/>
    <xf numFmtId="0" fontId="35" fillId="0" borderId="41" applyNumberFormat="0" applyFill="0" applyAlignment="0" applyProtection="0"/>
    <xf numFmtId="0" fontId="25" fillId="35" borderId="46" applyNumberFormat="0" applyFont="0" applyAlignment="0" applyProtection="0"/>
    <xf numFmtId="4" fontId="7" fillId="3" borderId="48">
      <alignment horizontal="right" vertical="center"/>
    </xf>
    <xf numFmtId="0" fontId="6" fillId="3" borderId="50">
      <alignment horizontal="left" vertical="center" wrapText="1" indent="2"/>
    </xf>
    <xf numFmtId="0" fontId="6" fillId="6" borderId="47"/>
    <xf numFmtId="182" fontId="6" fillId="5" borderId="47" applyNumberFormat="0" applyFont="0" applyBorder="0" applyAlignment="0" applyProtection="0">
      <alignment horizontal="right" vertical="center"/>
    </xf>
    <xf numFmtId="0" fontId="6" fillId="0" borderId="47" applyNumberFormat="0" applyFill="0" applyAlignment="0" applyProtection="0"/>
    <xf numFmtId="4" fontId="6" fillId="0" borderId="47" applyFill="0" applyBorder="0" applyProtection="0">
      <alignment horizontal="right" vertical="center"/>
    </xf>
    <xf numFmtId="4" fontId="7" fillId="2" borderId="47">
      <alignment horizontal="right" vertical="center"/>
    </xf>
    <xf numFmtId="0" fontId="35" fillId="0" borderId="41" applyNumberFormat="0" applyFill="0" applyAlignment="0" applyProtection="0"/>
    <xf numFmtId="49" fontId="8" fillId="0" borderId="47" applyNumberFormat="0" applyFill="0" applyBorder="0" applyProtection="0">
      <alignment horizontal="left" vertical="center"/>
    </xf>
    <xf numFmtId="49" fontId="6" fillId="0" borderId="48" applyNumberFormat="0" applyFont="0" applyFill="0" applyBorder="0" applyProtection="0">
      <alignment horizontal="left" vertical="center" indent="5"/>
    </xf>
    <xf numFmtId="0" fontId="6" fillId="2" borderId="48">
      <alignment horizontal="left" vertical="center"/>
    </xf>
    <xf numFmtId="0" fontId="31" fillId="32" borderId="39" applyNumberFormat="0" applyAlignment="0" applyProtection="0"/>
    <xf numFmtId="4" fontId="7" fillId="3" borderId="49">
      <alignment horizontal="right" vertical="center"/>
    </xf>
    <xf numFmtId="0" fontId="43" fillId="19" borderId="39" applyNumberFormat="0" applyAlignment="0" applyProtection="0"/>
    <xf numFmtId="0" fontId="43" fillId="19" borderId="39" applyNumberFormat="0" applyAlignment="0" applyProtection="0"/>
    <xf numFmtId="0" fontId="25" fillId="35" borderId="46" applyNumberFormat="0" applyFont="0" applyAlignment="0" applyProtection="0"/>
    <xf numFmtId="0" fontId="47" fillId="32" borderId="38" applyNumberFormat="0" applyAlignment="0" applyProtection="0"/>
    <xf numFmtId="0" fontId="50" fillId="0" borderId="41" applyNumberFormat="0" applyFill="0" applyAlignment="0" applyProtection="0"/>
    <xf numFmtId="0" fontId="7" fillId="3" borderId="47">
      <alignment horizontal="right" vertical="center"/>
    </xf>
    <xf numFmtId="0" fontId="19" fillId="35" borderId="46" applyNumberFormat="0" applyFont="0" applyAlignment="0" applyProtection="0"/>
    <xf numFmtId="4" fontId="6" fillId="0" borderId="47">
      <alignment horizontal="right" vertical="center"/>
    </xf>
    <xf numFmtId="0" fontId="50" fillId="0" borderId="41" applyNumberFormat="0" applyFill="0" applyAlignment="0" applyProtection="0"/>
    <xf numFmtId="0" fontId="7" fillId="3" borderId="47">
      <alignment horizontal="right" vertical="center"/>
    </xf>
    <xf numFmtId="0" fontId="7" fillId="3" borderId="47">
      <alignment horizontal="right" vertical="center"/>
    </xf>
    <xf numFmtId="4" fontId="21" fillId="2" borderId="47">
      <alignment horizontal="right" vertical="center"/>
    </xf>
    <xf numFmtId="0" fontId="7" fillId="2" borderId="47">
      <alignment horizontal="right" vertical="center"/>
    </xf>
    <xf numFmtId="4" fontId="7" fillId="2" borderId="47">
      <alignment horizontal="right" vertical="center"/>
    </xf>
    <xf numFmtId="0" fontId="21" fillId="2" borderId="47">
      <alignment horizontal="right" vertical="center"/>
    </xf>
    <xf numFmtId="4" fontId="21" fillId="2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4" fontId="7" fillId="3" borderId="47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1" fillId="32" borderId="39" applyNumberFormat="0" applyAlignment="0" applyProtection="0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6" fillId="2" borderId="48">
      <alignment horizontal="left" vertical="center"/>
    </xf>
    <xf numFmtId="0" fontId="43" fillId="19" borderId="39" applyNumberFormat="0" applyAlignment="0" applyProtection="0"/>
    <xf numFmtId="0" fontId="6" fillId="0" borderId="47">
      <alignment horizontal="right" vertical="center"/>
    </xf>
    <xf numFmtId="4" fontId="6" fillId="0" borderId="47">
      <alignment horizontal="right" vertical="center"/>
    </xf>
    <xf numFmtId="0" fontId="6" fillId="0" borderId="47" applyNumberFormat="0" applyFill="0" applyAlignment="0" applyProtection="0"/>
    <xf numFmtId="0" fontId="47" fillId="32" borderId="38" applyNumberFormat="0" applyAlignment="0" applyProtection="0"/>
    <xf numFmtId="182" fontId="6" fillId="5" borderId="47" applyNumberFormat="0" applyFont="0" applyBorder="0" applyAlignment="0" applyProtection="0">
      <alignment horizontal="right" vertical="center"/>
    </xf>
    <xf numFmtId="0" fontId="6" fillId="6" borderId="47"/>
    <xf numFmtId="4" fontId="6" fillId="6" borderId="47"/>
    <xf numFmtId="0" fontId="50" fillId="0" borderId="41" applyNumberFormat="0" applyFill="0" applyAlignment="0" applyProtection="0"/>
    <xf numFmtId="0" fontId="19" fillId="35" borderId="46" applyNumberFormat="0" applyFont="0" applyAlignment="0" applyProtection="0"/>
    <xf numFmtId="0" fontId="25" fillId="35" borderId="46" applyNumberFormat="0" applyFont="0" applyAlignment="0" applyProtection="0"/>
    <xf numFmtId="0" fontId="6" fillId="0" borderId="47" applyNumberFormat="0" applyFill="0" applyAlignment="0" applyProtection="0"/>
    <xf numFmtId="0" fontId="35" fillId="0" borderId="41" applyNumberFormat="0" applyFill="0" applyAlignment="0" applyProtection="0"/>
    <xf numFmtId="0" fontId="50" fillId="0" borderId="41" applyNumberFormat="0" applyFill="0" applyAlignment="0" applyProtection="0"/>
    <xf numFmtId="0" fontId="34" fillId="19" borderId="39" applyNumberFormat="0" applyAlignment="0" applyProtection="0"/>
    <xf numFmtId="0" fontId="31" fillId="32" borderId="39" applyNumberFormat="0" applyAlignment="0" applyProtection="0"/>
    <xf numFmtId="4" fontId="21" fillId="2" borderId="47">
      <alignment horizontal="right" vertical="center"/>
    </xf>
    <xf numFmtId="0" fontId="7" fillId="2" borderId="47">
      <alignment horizontal="right" vertical="center"/>
    </xf>
    <xf numFmtId="182" fontId="6" fillId="5" borderId="47" applyNumberFormat="0" applyFont="0" applyBorder="0" applyAlignment="0" applyProtection="0">
      <alignment horizontal="right" vertical="center"/>
    </xf>
    <xf numFmtId="0" fontId="35" fillId="0" borderId="41" applyNumberFormat="0" applyFill="0" applyAlignment="0" applyProtection="0"/>
    <xf numFmtId="49" fontId="6" fillId="0" borderId="47" applyNumberFormat="0" applyFont="0" applyFill="0" applyBorder="0" applyProtection="0">
      <alignment horizontal="left" vertical="center" indent="2"/>
    </xf>
    <xf numFmtId="49" fontId="6" fillId="0" borderId="48" applyNumberFormat="0" applyFont="0" applyFill="0" applyBorder="0" applyProtection="0">
      <alignment horizontal="left" vertical="center" indent="5"/>
    </xf>
    <xf numFmtId="49" fontId="6" fillId="0" borderId="47" applyNumberFormat="0" applyFont="0" applyFill="0" applyBorder="0" applyProtection="0">
      <alignment horizontal="left" vertical="center" indent="2"/>
    </xf>
    <xf numFmtId="4" fontId="6" fillId="0" borderId="47" applyFill="0" applyBorder="0" applyProtection="0">
      <alignment horizontal="right" vertical="center"/>
    </xf>
    <xf numFmtId="49" fontId="8" fillId="0" borderId="47" applyNumberFormat="0" applyFill="0" applyBorder="0" applyProtection="0">
      <alignment horizontal="left" vertical="center"/>
    </xf>
    <xf numFmtId="0" fontId="6" fillId="0" borderId="50">
      <alignment horizontal="left" vertical="center" wrapText="1" indent="2"/>
    </xf>
    <xf numFmtId="0" fontId="47" fillId="32" borderId="38" applyNumberFormat="0" applyAlignment="0" applyProtection="0"/>
    <xf numFmtId="0" fontId="7" fillId="3" borderId="49">
      <alignment horizontal="right" vertical="center"/>
    </xf>
    <xf numFmtId="0" fontId="34" fillId="19" borderId="39" applyNumberFormat="0" applyAlignment="0" applyProtection="0"/>
    <xf numFmtId="0" fontId="7" fillId="3" borderId="49">
      <alignment horizontal="right" vertical="center"/>
    </xf>
    <xf numFmtId="4" fontId="7" fillId="3" borderId="47">
      <alignment horizontal="right" vertical="center"/>
    </xf>
    <xf numFmtId="0" fontId="7" fillId="3" borderId="47">
      <alignment horizontal="right" vertical="center"/>
    </xf>
    <xf numFmtId="0" fontId="28" fillId="32" borderId="38" applyNumberFormat="0" applyAlignment="0" applyProtection="0"/>
    <xf numFmtId="0" fontId="30" fillId="32" borderId="39" applyNumberFormat="0" applyAlignment="0" applyProtection="0"/>
    <xf numFmtId="0" fontId="35" fillId="0" borderId="41" applyNumberFormat="0" applyFill="0" applyAlignment="0" applyProtection="0"/>
    <xf numFmtId="0" fontId="6" fillId="6" borderId="47"/>
    <xf numFmtId="4" fontId="6" fillId="6" borderId="47"/>
    <xf numFmtId="4" fontId="7" fillId="3" borderId="47">
      <alignment horizontal="right" vertical="center"/>
    </xf>
    <xf numFmtId="0" fontId="21" fillId="2" borderId="47">
      <alignment horizontal="right" vertical="center"/>
    </xf>
    <xf numFmtId="0" fontId="34" fillId="19" borderId="39" applyNumberFormat="0" applyAlignment="0" applyProtection="0"/>
    <xf numFmtId="0" fontId="31" fillId="32" borderId="39" applyNumberFormat="0" applyAlignment="0" applyProtection="0"/>
    <xf numFmtId="4" fontId="6" fillId="0" borderId="47">
      <alignment horizontal="right" vertical="center"/>
    </xf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47" fillId="32" borderId="38" applyNumberFormat="0" applyAlignment="0" applyProtection="0"/>
    <xf numFmtId="0" fontId="43" fillId="19" borderId="39" applyNumberFormat="0" applyAlignment="0" applyProtection="0"/>
    <xf numFmtId="0" fontId="30" fillId="32" borderId="39" applyNumberFormat="0" applyAlignment="0" applyProtection="0"/>
    <xf numFmtId="0" fontId="28" fillId="32" borderId="38" applyNumberFormat="0" applyAlignment="0" applyProtection="0"/>
    <xf numFmtId="0" fontId="7" fillId="3" borderId="49">
      <alignment horizontal="right" vertical="center"/>
    </xf>
    <xf numFmtId="0" fontId="21" fillId="2" borderId="47">
      <alignment horizontal="right" vertical="center"/>
    </xf>
    <xf numFmtId="4" fontId="7" fillId="2" borderId="47">
      <alignment horizontal="right" vertical="center"/>
    </xf>
    <xf numFmtId="4" fontId="7" fillId="3" borderId="47">
      <alignment horizontal="right" vertical="center"/>
    </xf>
    <xf numFmtId="49" fontId="6" fillId="0" borderId="48" applyNumberFormat="0" applyFont="0" applyFill="0" applyBorder="0" applyProtection="0">
      <alignment horizontal="left" vertical="center" indent="5"/>
    </xf>
    <xf numFmtId="4" fontId="6" fillId="0" borderId="47" applyFill="0" applyBorder="0" applyProtection="0">
      <alignment horizontal="right" vertical="center"/>
    </xf>
    <xf numFmtId="4" fontId="7" fillId="2" borderId="47">
      <alignment horizontal="right" vertical="center"/>
    </xf>
    <xf numFmtId="0" fontId="43" fillId="19" borderId="39" applyNumberFormat="0" applyAlignment="0" applyProtection="0"/>
    <xf numFmtId="0" fontId="34" fillId="19" borderId="39" applyNumberFormat="0" applyAlignment="0" applyProtection="0"/>
    <xf numFmtId="0" fontId="30" fillId="32" borderId="39" applyNumberFormat="0" applyAlignment="0" applyProtection="0"/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6" fillId="3" borderId="50">
      <alignment horizontal="left" vertical="center" wrapText="1" indent="2"/>
    </xf>
    <xf numFmtId="0" fontId="6" fillId="0" borderId="50">
      <alignment horizontal="left" vertical="center" wrapText="1" indent="2"/>
    </xf>
    <xf numFmtId="0" fontId="50" fillId="0" borderId="61" applyNumberFormat="0" applyFill="0" applyAlignment="0" applyProtection="0"/>
    <xf numFmtId="0" fontId="6" fillId="0" borderId="66">
      <alignment horizontal="left" vertical="center" wrapText="1" indent="2"/>
    </xf>
    <xf numFmtId="0" fontId="30" fillId="32" borderId="60" applyNumberFormat="0" applyAlignment="0" applyProtection="0"/>
    <xf numFmtId="4" fontId="6" fillId="6" borderId="63"/>
    <xf numFmtId="0" fontId="6" fillId="6" borderId="63"/>
    <xf numFmtId="182" fontId="6" fillId="5" borderId="63" applyNumberFormat="0" applyFont="0" applyBorder="0" applyAlignment="0" applyProtection="0">
      <alignment horizontal="right" vertical="center"/>
    </xf>
    <xf numFmtId="0" fontId="47" fillId="32" borderId="59" applyNumberFormat="0" applyAlignment="0" applyProtection="0"/>
    <xf numFmtId="0" fontId="6" fillId="0" borderId="63" applyNumberFormat="0" applyFill="0" applyAlignment="0" applyProtection="0"/>
    <xf numFmtId="0" fontId="28" fillId="32" borderId="51" applyNumberFormat="0" applyAlignment="0" applyProtection="0"/>
    <xf numFmtId="4" fontId="6" fillId="0" borderId="63">
      <alignment horizontal="right" vertical="center"/>
    </xf>
    <xf numFmtId="0" fontId="30" fillId="32" borderId="52" applyNumberFormat="0" applyAlignment="0" applyProtection="0"/>
    <xf numFmtId="0" fontId="31" fillId="32" borderId="52" applyNumberFormat="0" applyAlignment="0" applyProtection="0"/>
    <xf numFmtId="0" fontId="6" fillId="2" borderId="64">
      <alignment horizontal="left" vertical="center"/>
    </xf>
    <xf numFmtId="0" fontId="31" fillId="32" borderId="60" applyNumberFormat="0" applyAlignment="0" applyProtection="0"/>
    <xf numFmtId="4" fontId="7" fillId="3" borderId="65">
      <alignment horizontal="right" vertical="center"/>
    </xf>
    <xf numFmtId="4" fontId="7" fillId="3" borderId="64">
      <alignment horizontal="right" vertical="center"/>
    </xf>
    <xf numFmtId="0" fontId="7" fillId="3" borderId="63">
      <alignment horizontal="right" vertical="center"/>
    </xf>
    <xf numFmtId="0" fontId="34" fillId="19" borderId="52" applyNumberFormat="0" applyAlignment="0" applyProtection="0"/>
    <xf numFmtId="0" fontId="35" fillId="0" borderId="53" applyNumberFormat="0" applyFill="0" applyAlignment="0" applyProtection="0"/>
    <xf numFmtId="0" fontId="47" fillId="32" borderId="59" applyNumberFormat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19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31" fillId="32" borderId="60" applyNumberFormat="0" applyAlignment="0" applyProtection="0"/>
    <xf numFmtId="0" fontId="6" fillId="3" borderId="66">
      <alignment horizontal="left" vertical="center" wrapText="1" indent="2"/>
    </xf>
    <xf numFmtId="49" fontId="8" fillId="0" borderId="63" applyNumberFormat="0" applyFill="0" applyBorder="0" applyProtection="0">
      <alignment horizontal="left" vertical="center"/>
    </xf>
    <xf numFmtId="49" fontId="6" fillId="0" borderId="64" applyNumberFormat="0" applyFont="0" applyFill="0" applyBorder="0" applyProtection="0">
      <alignment horizontal="left" vertical="center" indent="5"/>
    </xf>
    <xf numFmtId="0" fontId="6" fillId="0" borderId="63">
      <alignment horizontal="right" vertical="center"/>
    </xf>
    <xf numFmtId="0" fontId="31" fillId="32" borderId="52" applyNumberFormat="0" applyAlignment="0" applyProtection="0"/>
    <xf numFmtId="0" fontId="6" fillId="0" borderId="66">
      <alignment horizontal="left" vertical="center" wrapText="1" indent="2"/>
    </xf>
    <xf numFmtId="0" fontId="50" fillId="0" borderId="61" applyNumberFormat="0" applyFill="0" applyAlignment="0" applyProtection="0"/>
    <xf numFmtId="0" fontId="25" fillId="35" borderId="62" applyNumberFormat="0" applyFont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4" fontId="7" fillId="3" borderId="63">
      <alignment horizontal="right" vertical="center"/>
    </xf>
    <xf numFmtId="0" fontId="34" fillId="19" borderId="60" applyNumberFormat="0" applyAlignment="0" applyProtection="0"/>
    <xf numFmtId="0" fontId="35" fillId="0" borderId="61" applyNumberFormat="0" applyFill="0" applyAlignment="0" applyProtection="0"/>
    <xf numFmtId="0" fontId="7" fillId="2" borderId="55">
      <alignment horizontal="right" vertical="center"/>
    </xf>
    <xf numFmtId="4" fontId="7" fillId="2" borderId="55">
      <alignment horizontal="right" vertical="center"/>
    </xf>
    <xf numFmtId="0" fontId="21" fillId="2" borderId="55">
      <alignment horizontal="right" vertical="center"/>
    </xf>
    <xf numFmtId="4" fontId="21" fillId="2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1" fillId="32" borderId="52" applyNumberFormat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6" fillId="2" borderId="56">
      <alignment horizontal="left" vertical="center"/>
    </xf>
    <xf numFmtId="0" fontId="43" fillId="19" borderId="52" applyNumberFormat="0" applyAlignment="0" applyProtection="0"/>
    <xf numFmtId="0" fontId="6" fillId="0" borderId="55">
      <alignment horizontal="right" vertical="center"/>
    </xf>
    <xf numFmtId="4" fontId="6" fillId="0" borderId="55">
      <alignment horizontal="right" vertical="center"/>
    </xf>
    <xf numFmtId="0" fontId="43" fillId="19" borderId="60" applyNumberFormat="0" applyAlignment="0" applyProtection="0"/>
    <xf numFmtId="0" fontId="6" fillId="0" borderId="55" applyNumberFormat="0" applyFill="0" applyAlignment="0" applyProtection="0"/>
    <xf numFmtId="0" fontId="47" fillId="32" borderId="51" applyNumberFormat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6" fillId="6" borderId="55"/>
    <xf numFmtId="4" fontId="6" fillId="6" borderId="55"/>
    <xf numFmtId="0" fontId="50" fillId="0" borderId="53" applyNumberFormat="0" applyFill="0" applyAlignment="0" applyProtection="0"/>
    <xf numFmtId="0" fontId="47" fillId="32" borderId="59" applyNumberFormat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49" fontId="6" fillId="0" borderId="56" applyNumberFormat="0" applyFont="0" applyFill="0" applyBorder="0" applyProtection="0">
      <alignment horizontal="left" vertical="center" indent="5"/>
    </xf>
    <xf numFmtId="4" fontId="6" fillId="0" borderId="63" applyFill="0" applyBorder="0" applyProtection="0">
      <alignment horizontal="right" vertical="center"/>
    </xf>
    <xf numFmtId="49" fontId="6" fillId="0" borderId="63" applyNumberFormat="0" applyFont="0" applyFill="0" applyBorder="0" applyProtection="0">
      <alignment horizontal="left" vertical="center" indent="2"/>
    </xf>
    <xf numFmtId="4" fontId="6" fillId="0" borderId="55" applyFill="0" applyBorder="0" applyProtection="0">
      <alignment horizontal="right" vertical="center"/>
    </xf>
    <xf numFmtId="49" fontId="8" fillId="0" borderId="55" applyNumberFormat="0" applyFill="0" applyBorder="0" applyProtection="0">
      <alignment horizontal="left" vertical="center"/>
    </xf>
    <xf numFmtId="0" fontId="43" fillId="19" borderId="60" applyNumberFormat="0" applyAlignment="0" applyProtection="0"/>
    <xf numFmtId="0" fontId="43" fillId="19" borderId="60" applyNumberFormat="0" applyAlignment="0" applyProtection="0"/>
    <xf numFmtId="0" fontId="6" fillId="3" borderId="66">
      <alignment horizontal="left" vertical="center" wrapText="1" indent="2"/>
    </xf>
    <xf numFmtId="0" fontId="28" fillId="32" borderId="59" applyNumberFormat="0" applyAlignment="0" applyProtection="0"/>
    <xf numFmtId="0" fontId="28" fillId="32" borderId="51" applyNumberFormat="0" applyAlignment="0" applyProtection="0"/>
    <xf numFmtId="0" fontId="30" fillId="32" borderId="52" applyNumberFormat="0" applyAlignment="0" applyProtection="0"/>
    <xf numFmtId="0" fontId="35" fillId="0" borderId="53" applyNumberFormat="0" applyFill="0" applyAlignment="0" applyProtection="0"/>
    <xf numFmtId="0" fontId="7" fillId="3" borderId="65">
      <alignment horizontal="right" vertical="center"/>
    </xf>
    <xf numFmtId="4" fontId="7" fillId="3" borderId="63">
      <alignment horizontal="right" vertical="center"/>
    </xf>
    <xf numFmtId="4" fontId="7" fillId="2" borderId="63">
      <alignment horizontal="right" vertical="center"/>
    </xf>
    <xf numFmtId="0" fontId="34" fillId="19" borderId="52" applyNumberFormat="0" applyAlignment="0" applyProtection="0"/>
    <xf numFmtId="0" fontId="50" fillId="0" borderId="61" applyNumberFormat="0" applyFill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25" fillId="35" borderId="62" applyNumberFormat="0" applyFont="0" applyAlignment="0" applyProtection="0"/>
    <xf numFmtId="0" fontId="19" fillId="35" borderId="62" applyNumberFormat="0" applyFont="0" applyAlignment="0" applyProtection="0"/>
    <xf numFmtId="0" fontId="34" fillId="19" borderId="60" applyNumberFormat="0" applyAlignment="0" applyProtection="0"/>
    <xf numFmtId="0" fontId="35" fillId="0" borderId="61" applyNumberFormat="0" applyFill="0" applyAlignment="0" applyProtection="0"/>
    <xf numFmtId="0" fontId="31" fillId="32" borderId="60" applyNumberFormat="0" applyAlignment="0" applyProtection="0"/>
    <xf numFmtId="0" fontId="30" fillId="32" borderId="60" applyNumberFormat="0" applyAlignment="0" applyProtection="0"/>
    <xf numFmtId="0" fontId="28" fillId="32" borderId="59" applyNumberFormat="0" applyAlignment="0" applyProtection="0"/>
    <xf numFmtId="0" fontId="7" fillId="3" borderId="63">
      <alignment horizontal="right" vertical="center"/>
    </xf>
    <xf numFmtId="0" fontId="7" fillId="2" borderId="63">
      <alignment horizontal="right" vertical="center"/>
    </xf>
    <xf numFmtId="4" fontId="7" fillId="3" borderId="55">
      <alignment horizontal="right" vertical="center"/>
    </xf>
    <xf numFmtId="0" fontId="6" fillId="6" borderId="55"/>
    <xf numFmtId="0" fontId="30" fillId="32" borderId="52" applyNumberFormat="0" applyAlignment="0" applyProtection="0"/>
    <xf numFmtId="0" fontId="7" fillId="2" borderId="55">
      <alignment horizontal="right" vertical="center"/>
    </xf>
    <xf numFmtId="0" fontId="6" fillId="0" borderId="55">
      <alignment horizontal="right" vertical="center"/>
    </xf>
    <xf numFmtId="0" fontId="50" fillId="0" borderId="53" applyNumberFormat="0" applyFill="0" applyAlignment="0" applyProtection="0"/>
    <xf numFmtId="0" fontId="6" fillId="2" borderId="56">
      <alignment horizontal="left" vertical="center"/>
    </xf>
    <xf numFmtId="0" fontId="43" fillId="19" borderId="52" applyNumberFormat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25" fillId="35" borderId="54" applyNumberFormat="0" applyFont="0" applyAlignment="0" applyProtection="0"/>
    <xf numFmtId="0" fontId="6" fillId="0" borderId="58">
      <alignment horizontal="left" vertical="center" wrapText="1" indent="2"/>
    </xf>
    <xf numFmtId="4" fontId="6" fillId="6" borderId="55"/>
    <xf numFmtId="49" fontId="8" fillId="0" borderId="55" applyNumberFormat="0" applyFill="0" applyBorder="0" applyProtection="0">
      <alignment horizontal="left" vertical="center"/>
    </xf>
    <xf numFmtId="0" fontId="6" fillId="0" borderId="55">
      <alignment horizontal="right" vertical="center"/>
    </xf>
    <xf numFmtId="4" fontId="7" fillId="3" borderId="57">
      <alignment horizontal="right" vertical="center"/>
    </xf>
    <xf numFmtId="4" fontId="7" fillId="3" borderId="55">
      <alignment horizontal="right" vertical="center"/>
    </xf>
    <xf numFmtId="4" fontId="7" fillId="3" borderId="55">
      <alignment horizontal="right" vertical="center"/>
    </xf>
    <xf numFmtId="0" fontId="21" fillId="2" borderId="55">
      <alignment horizontal="right" vertical="center"/>
    </xf>
    <xf numFmtId="0" fontId="7" fillId="2" borderId="55">
      <alignment horizontal="right" vertical="center"/>
    </xf>
    <xf numFmtId="49" fontId="6" fillId="0" borderId="55" applyNumberFormat="0" applyFont="0" applyFill="0" applyBorder="0" applyProtection="0">
      <alignment horizontal="left" vertical="center" indent="2"/>
    </xf>
    <xf numFmtId="0" fontId="43" fillId="19" borderId="52" applyNumberFormat="0" applyAlignment="0" applyProtection="0"/>
    <xf numFmtId="0" fontId="28" fillId="32" borderId="51" applyNumberFormat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0" fontId="34" fillId="19" borderId="52" applyNumberFormat="0" applyAlignment="0" applyProtection="0"/>
    <xf numFmtId="4" fontId="6" fillId="0" borderId="55" applyFill="0" applyBorder="0" applyProtection="0">
      <alignment horizontal="right" vertical="center"/>
    </xf>
    <xf numFmtId="0" fontId="31" fillId="32" borderId="52" applyNumberFormat="0" applyAlignment="0" applyProtection="0"/>
    <xf numFmtId="0" fontId="50" fillId="0" borderId="53" applyNumberFormat="0" applyFill="0" applyAlignment="0" applyProtection="0"/>
    <xf numFmtId="0" fontId="47" fillId="32" borderId="51" applyNumberFormat="0" applyAlignment="0" applyProtection="0"/>
    <xf numFmtId="0" fontId="6" fillId="0" borderId="55" applyNumberFormat="0" applyFill="0" applyAlignment="0" applyProtection="0"/>
    <xf numFmtId="4" fontId="6" fillId="0" borderId="55">
      <alignment horizontal="right" vertical="center"/>
    </xf>
    <xf numFmtId="0" fontId="6" fillId="0" borderId="55">
      <alignment horizontal="right" vertical="center"/>
    </xf>
    <xf numFmtId="0" fontId="43" fillId="19" borderId="52" applyNumberFormat="0" applyAlignment="0" applyProtection="0"/>
    <xf numFmtId="0" fontId="28" fillId="32" borderId="51" applyNumberFormat="0" applyAlignment="0" applyProtection="0"/>
    <xf numFmtId="0" fontId="30" fillId="32" borderId="52" applyNumberFormat="0" applyAlignment="0" applyProtection="0"/>
    <xf numFmtId="0" fontId="6" fillId="3" borderId="58">
      <alignment horizontal="left" vertical="center" wrapText="1" indent="2"/>
    </xf>
    <xf numFmtId="0" fontId="31" fillId="32" borderId="52" applyNumberFormat="0" applyAlignment="0" applyProtection="0"/>
    <xf numFmtId="0" fontId="31" fillId="32" borderId="52" applyNumberFormat="0" applyAlignment="0" applyProtection="0"/>
    <xf numFmtId="4" fontId="7" fillId="3" borderId="56">
      <alignment horizontal="right" vertical="center"/>
    </xf>
    <xf numFmtId="0" fontId="7" fillId="3" borderId="56">
      <alignment horizontal="right" vertical="center"/>
    </xf>
    <xf numFmtId="0" fontId="7" fillId="3" borderId="55">
      <alignment horizontal="right" vertical="center"/>
    </xf>
    <xf numFmtId="4" fontId="21" fillId="2" borderId="55">
      <alignment horizontal="right" vertical="center"/>
    </xf>
    <xf numFmtId="0" fontId="34" fillId="19" borderId="52" applyNumberFormat="0" applyAlignment="0" applyProtection="0"/>
    <xf numFmtId="0" fontId="35" fillId="0" borderId="53" applyNumberFormat="0" applyFill="0" applyAlignment="0" applyProtection="0"/>
    <xf numFmtId="0" fontId="50" fillId="0" borderId="53" applyNumberFormat="0" applyFill="0" applyAlignment="0" applyProtection="0"/>
    <xf numFmtId="0" fontId="25" fillId="35" borderId="54" applyNumberFormat="0" applyFont="0" applyAlignment="0" applyProtection="0"/>
    <xf numFmtId="0" fontId="43" fillId="19" borderId="52" applyNumberFormat="0" applyAlignment="0" applyProtection="0"/>
    <xf numFmtId="49" fontId="8" fillId="0" borderId="55" applyNumberFormat="0" applyFill="0" applyBorder="0" applyProtection="0">
      <alignment horizontal="left" vertical="center"/>
    </xf>
    <xf numFmtId="0" fontId="6" fillId="3" borderId="58">
      <alignment horizontal="left" vertical="center" wrapText="1" indent="2"/>
    </xf>
    <xf numFmtId="0" fontId="31" fillId="32" borderId="52" applyNumberFormat="0" applyAlignment="0" applyProtection="0"/>
    <xf numFmtId="0" fontId="6" fillId="0" borderId="58">
      <alignment horizontal="left" vertical="center" wrapText="1" indent="2"/>
    </xf>
    <xf numFmtId="0" fontId="25" fillId="35" borderId="54" applyNumberFormat="0" applyFont="0" applyAlignment="0" applyProtection="0"/>
    <xf numFmtId="0" fontId="19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4" fontId="6" fillId="6" borderId="55"/>
    <xf numFmtId="0" fontId="7" fillId="3" borderId="55">
      <alignment horizontal="right" vertical="center"/>
    </xf>
    <xf numFmtId="0" fontId="50" fillId="0" borderId="53" applyNumberFormat="0" applyFill="0" applyAlignment="0" applyProtection="0"/>
    <xf numFmtId="4" fontId="7" fillId="3" borderId="57">
      <alignment horizontal="right" vertical="center"/>
    </xf>
    <xf numFmtId="0" fontId="30" fillId="32" borderId="52" applyNumberFormat="0" applyAlignment="0" applyProtection="0"/>
    <xf numFmtId="0" fontId="7" fillId="3" borderId="56">
      <alignment horizontal="right" vertical="center"/>
    </xf>
    <xf numFmtId="0" fontId="31" fillId="32" borderId="52" applyNumberFormat="0" applyAlignment="0" applyProtection="0"/>
    <xf numFmtId="0" fontId="35" fillId="0" borderId="53" applyNumberFormat="0" applyFill="0" applyAlignment="0" applyProtection="0"/>
    <xf numFmtId="0" fontId="25" fillId="35" borderId="54" applyNumberFormat="0" applyFont="0" applyAlignment="0" applyProtection="0"/>
    <xf numFmtId="4" fontId="7" fillId="3" borderId="56">
      <alignment horizontal="right" vertical="center"/>
    </xf>
    <xf numFmtId="0" fontId="6" fillId="3" borderId="58">
      <alignment horizontal="left" vertical="center" wrapText="1" indent="2"/>
    </xf>
    <xf numFmtId="0" fontId="6" fillId="6" borderId="55"/>
    <xf numFmtId="182" fontId="6" fillId="5" borderId="55" applyNumberFormat="0" applyFont="0" applyBorder="0" applyAlignment="0" applyProtection="0">
      <alignment horizontal="right" vertical="center"/>
    </xf>
    <xf numFmtId="0" fontId="6" fillId="0" borderId="55" applyNumberFormat="0" applyFill="0" applyAlignment="0" applyProtection="0"/>
    <xf numFmtId="4" fontId="6" fillId="0" borderId="55" applyFill="0" applyBorder="0" applyProtection="0">
      <alignment horizontal="right" vertical="center"/>
    </xf>
    <xf numFmtId="4" fontId="7" fillId="2" borderId="55">
      <alignment horizontal="right" vertical="center"/>
    </xf>
    <xf numFmtId="0" fontId="35" fillId="0" borderId="53" applyNumberFormat="0" applyFill="0" applyAlignment="0" applyProtection="0"/>
    <xf numFmtId="49" fontId="8" fillId="0" borderId="55" applyNumberFormat="0" applyFill="0" applyBorder="0" applyProtection="0">
      <alignment horizontal="left" vertical="center"/>
    </xf>
    <xf numFmtId="49" fontId="6" fillId="0" borderId="56" applyNumberFormat="0" applyFont="0" applyFill="0" applyBorder="0" applyProtection="0">
      <alignment horizontal="left" vertical="center" indent="5"/>
    </xf>
    <xf numFmtId="0" fontId="6" fillId="2" borderId="56">
      <alignment horizontal="left" vertical="center"/>
    </xf>
    <xf numFmtId="0" fontId="31" fillId="32" borderId="52" applyNumberFormat="0" applyAlignment="0" applyProtection="0"/>
    <xf numFmtId="4" fontId="7" fillId="3" borderId="57">
      <alignment horizontal="right" vertical="center"/>
    </xf>
    <xf numFmtId="0" fontId="43" fillId="19" borderId="52" applyNumberFormat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7" fillId="3" borderId="55">
      <alignment horizontal="right" vertical="center"/>
    </xf>
    <xf numFmtId="0" fontId="19" fillId="35" borderId="54" applyNumberFormat="0" applyFont="0" applyAlignment="0" applyProtection="0"/>
    <xf numFmtId="4" fontId="6" fillId="0" borderId="55">
      <alignment horizontal="right" vertical="center"/>
    </xf>
    <xf numFmtId="0" fontId="50" fillId="0" borderId="53" applyNumberFormat="0" applyFill="0" applyAlignment="0" applyProtection="0"/>
    <xf numFmtId="0" fontId="7" fillId="3" borderId="55">
      <alignment horizontal="right" vertical="center"/>
    </xf>
    <xf numFmtId="0" fontId="7" fillId="3" borderId="55">
      <alignment horizontal="right" vertical="center"/>
    </xf>
    <xf numFmtId="4" fontId="21" fillId="2" borderId="55">
      <alignment horizontal="right" vertical="center"/>
    </xf>
    <xf numFmtId="0" fontId="7" fillId="2" borderId="55">
      <alignment horizontal="right" vertical="center"/>
    </xf>
    <xf numFmtId="4" fontId="7" fillId="2" borderId="55">
      <alignment horizontal="right" vertical="center"/>
    </xf>
    <xf numFmtId="0" fontId="21" fillId="2" borderId="55">
      <alignment horizontal="right" vertical="center"/>
    </xf>
    <xf numFmtId="4" fontId="21" fillId="2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1" fillId="32" borderId="52" applyNumberFormat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6" fillId="2" borderId="56">
      <alignment horizontal="left" vertical="center"/>
    </xf>
    <xf numFmtId="0" fontId="43" fillId="19" borderId="52" applyNumberFormat="0" applyAlignment="0" applyProtection="0"/>
    <xf numFmtId="0" fontId="6" fillId="0" borderId="55">
      <alignment horizontal="right" vertical="center"/>
    </xf>
    <xf numFmtId="4" fontId="6" fillId="0" borderId="55">
      <alignment horizontal="right" vertical="center"/>
    </xf>
    <xf numFmtId="0" fontId="6" fillId="0" borderId="55" applyNumberFormat="0" applyFill="0" applyAlignment="0" applyProtection="0"/>
    <xf numFmtId="0" fontId="47" fillId="32" borderId="51" applyNumberFormat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6" fillId="6" borderId="55"/>
    <xf numFmtId="4" fontId="6" fillId="6" borderId="55"/>
    <xf numFmtId="0" fontId="50" fillId="0" borderId="53" applyNumberFormat="0" applyFill="0" applyAlignment="0" applyProtection="0"/>
    <xf numFmtId="0" fontId="19" fillId="35" borderId="54" applyNumberFormat="0" applyFont="0" applyAlignment="0" applyProtection="0"/>
    <xf numFmtId="0" fontId="25" fillId="35" borderId="54" applyNumberFormat="0" applyFont="0" applyAlignment="0" applyProtection="0"/>
    <xf numFmtId="0" fontId="6" fillId="0" borderId="55" applyNumberFormat="0" applyFill="0" applyAlignment="0" applyProtection="0"/>
    <xf numFmtId="0" fontId="35" fillId="0" borderId="53" applyNumberFormat="0" applyFill="0" applyAlignment="0" applyProtection="0"/>
    <xf numFmtId="0" fontId="50" fillId="0" borderId="53" applyNumberFormat="0" applyFill="0" applyAlignment="0" applyProtection="0"/>
    <xf numFmtId="0" fontId="34" fillId="19" borderId="52" applyNumberFormat="0" applyAlignment="0" applyProtection="0"/>
    <xf numFmtId="0" fontId="31" fillId="32" borderId="52" applyNumberFormat="0" applyAlignment="0" applyProtection="0"/>
    <xf numFmtId="4" fontId="21" fillId="2" borderId="55">
      <alignment horizontal="right" vertical="center"/>
    </xf>
    <xf numFmtId="0" fontId="7" fillId="2" borderId="55">
      <alignment horizontal="right" vertical="center"/>
    </xf>
    <xf numFmtId="182" fontId="6" fillId="5" borderId="55" applyNumberFormat="0" applyFont="0" applyBorder="0" applyAlignment="0" applyProtection="0">
      <alignment horizontal="right" vertical="center"/>
    </xf>
    <xf numFmtId="0" fontId="35" fillId="0" borderId="53" applyNumberFormat="0" applyFill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49" fontId="6" fillId="0" borderId="56" applyNumberFormat="0" applyFont="0" applyFill="0" applyBorder="0" applyProtection="0">
      <alignment horizontal="left" vertical="center" indent="5"/>
    </xf>
    <xf numFmtId="49" fontId="6" fillId="0" borderId="55" applyNumberFormat="0" applyFont="0" applyFill="0" applyBorder="0" applyProtection="0">
      <alignment horizontal="left" vertical="center" indent="2"/>
    </xf>
    <xf numFmtId="4" fontId="6" fillId="0" borderId="55" applyFill="0" applyBorder="0" applyProtection="0">
      <alignment horizontal="right" vertical="center"/>
    </xf>
    <xf numFmtId="49" fontId="8" fillId="0" borderId="55" applyNumberFormat="0" applyFill="0" applyBorder="0" applyProtection="0">
      <alignment horizontal="left" vertical="center"/>
    </xf>
    <xf numFmtId="0" fontId="6" fillId="0" borderId="58">
      <alignment horizontal="left" vertical="center" wrapText="1" indent="2"/>
    </xf>
    <xf numFmtId="0" fontId="47" fillId="32" borderId="51" applyNumberFormat="0" applyAlignment="0" applyProtection="0"/>
    <xf numFmtId="0" fontId="7" fillId="3" borderId="57">
      <alignment horizontal="right" vertical="center"/>
    </xf>
    <xf numFmtId="0" fontId="34" fillId="19" borderId="52" applyNumberFormat="0" applyAlignment="0" applyProtection="0"/>
    <xf numFmtId="0" fontId="7" fillId="3" borderId="57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0" fontId="28" fillId="32" borderId="51" applyNumberFormat="0" applyAlignment="0" applyProtection="0"/>
    <xf numFmtId="0" fontId="30" fillId="32" borderId="52" applyNumberFormat="0" applyAlignment="0" applyProtection="0"/>
    <xf numFmtId="0" fontId="35" fillId="0" borderId="53" applyNumberFormat="0" applyFill="0" applyAlignment="0" applyProtection="0"/>
    <xf numFmtId="0" fontId="6" fillId="6" borderId="55"/>
    <xf numFmtId="4" fontId="6" fillId="6" borderId="55"/>
    <xf numFmtId="4" fontId="7" fillId="3" borderId="55">
      <alignment horizontal="right" vertical="center"/>
    </xf>
    <xf numFmtId="0" fontId="21" fillId="2" borderId="55">
      <alignment horizontal="right" vertical="center"/>
    </xf>
    <xf numFmtId="0" fontId="34" fillId="19" borderId="52" applyNumberFormat="0" applyAlignment="0" applyProtection="0"/>
    <xf numFmtId="0" fontId="31" fillId="32" borderId="52" applyNumberFormat="0" applyAlignment="0" applyProtection="0"/>
    <xf numFmtId="4" fontId="6" fillId="0" borderId="55">
      <alignment horizontal="right" vertical="center"/>
    </xf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47" fillId="32" borderId="51" applyNumberFormat="0" applyAlignment="0" applyProtection="0"/>
    <xf numFmtId="0" fontId="43" fillId="19" borderId="52" applyNumberFormat="0" applyAlignment="0" applyProtection="0"/>
    <xf numFmtId="0" fontId="30" fillId="32" borderId="52" applyNumberFormat="0" applyAlignment="0" applyProtection="0"/>
    <xf numFmtId="0" fontId="28" fillId="32" borderId="51" applyNumberFormat="0" applyAlignment="0" applyProtection="0"/>
    <xf numFmtId="0" fontId="7" fillId="3" borderId="57">
      <alignment horizontal="right" vertical="center"/>
    </xf>
    <xf numFmtId="0" fontId="21" fillId="2" borderId="55">
      <alignment horizontal="right" vertical="center"/>
    </xf>
    <xf numFmtId="4" fontId="7" fillId="2" borderId="55">
      <alignment horizontal="right" vertical="center"/>
    </xf>
    <xf numFmtId="4" fontId="7" fillId="3" borderId="55">
      <alignment horizontal="right" vertical="center"/>
    </xf>
    <xf numFmtId="49" fontId="6" fillId="0" borderId="56" applyNumberFormat="0" applyFont="0" applyFill="0" applyBorder="0" applyProtection="0">
      <alignment horizontal="left" vertical="center" indent="5"/>
    </xf>
    <xf numFmtId="4" fontId="6" fillId="0" borderId="55" applyFill="0" applyBorder="0" applyProtection="0">
      <alignment horizontal="right" vertical="center"/>
    </xf>
    <xf numFmtId="4" fontId="7" fillId="2" borderId="55">
      <alignment horizontal="right" vertical="center"/>
    </xf>
    <xf numFmtId="0" fontId="43" fillId="19" borderId="52" applyNumberFormat="0" applyAlignment="0" applyProtection="0"/>
    <xf numFmtId="0" fontId="34" fillId="19" borderId="52" applyNumberFormat="0" applyAlignment="0" applyProtection="0"/>
    <xf numFmtId="0" fontId="30" fillId="32" borderId="52" applyNumberFormat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28" fillId="32" borderId="51" applyNumberFormat="0" applyAlignment="0" applyProtection="0"/>
    <xf numFmtId="0" fontId="30" fillId="32" borderId="52" applyNumberFormat="0" applyAlignment="0" applyProtection="0"/>
    <xf numFmtId="0" fontId="31" fillId="32" borderId="52" applyNumberFormat="0" applyAlignment="0" applyProtection="0"/>
    <xf numFmtId="0" fontId="34" fillId="19" borderId="52" applyNumberFormat="0" applyAlignment="0" applyProtection="0"/>
    <xf numFmtId="0" fontId="35" fillId="0" borderId="53" applyNumberFormat="0" applyFill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19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31" fillId="32" borderId="52" applyNumberFormat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31" fillId="32" borderId="52" applyNumberFormat="0" applyAlignment="0" applyProtection="0"/>
    <xf numFmtId="4" fontId="21" fillId="2" borderId="63">
      <alignment horizontal="right" vertical="center"/>
    </xf>
    <xf numFmtId="0" fontId="43" fillId="19" borderId="52" applyNumberForma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28" fillId="32" borderId="51" applyNumberFormat="0" applyAlignment="0" applyProtection="0"/>
    <xf numFmtId="0" fontId="30" fillId="32" borderId="52" applyNumberFormat="0" applyAlignment="0" applyProtection="0"/>
    <xf numFmtId="0" fontId="35" fillId="0" borderId="53" applyNumberFormat="0" applyFill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0" fontId="7" fillId="2" borderId="55">
      <alignment horizontal="right" vertical="center"/>
    </xf>
    <xf numFmtId="4" fontId="7" fillId="2" borderId="55">
      <alignment horizontal="right" vertical="center"/>
    </xf>
    <xf numFmtId="0" fontId="21" fillId="2" borderId="55">
      <alignment horizontal="right" vertical="center"/>
    </xf>
    <xf numFmtId="4" fontId="21" fillId="2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34" fillId="19" borderId="52" applyNumberFormat="0" applyAlignment="0" applyProtection="0"/>
    <xf numFmtId="0" fontId="6" fillId="0" borderId="55">
      <alignment horizontal="right" vertical="center"/>
    </xf>
    <xf numFmtId="4" fontId="6" fillId="0" borderId="55">
      <alignment horizontal="right" vertical="center"/>
    </xf>
    <xf numFmtId="4" fontId="6" fillId="0" borderId="55" applyFill="0" applyBorder="0" applyProtection="0">
      <alignment horizontal="right" vertical="center"/>
    </xf>
    <xf numFmtId="49" fontId="8" fillId="0" borderId="55" applyNumberFormat="0" applyFill="0" applyBorder="0" applyProtection="0">
      <alignment horizontal="left" vertical="center"/>
    </xf>
    <xf numFmtId="0" fontId="6" fillId="0" borderId="55" applyNumberFormat="0" applyFill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6" fillId="6" borderId="55"/>
    <xf numFmtId="4" fontId="6" fillId="6" borderId="55"/>
    <xf numFmtId="4" fontId="7" fillId="3" borderId="55">
      <alignment horizontal="right" vertical="center"/>
    </xf>
    <xf numFmtId="0" fontId="6" fillId="6" borderId="55"/>
    <xf numFmtId="0" fontId="30" fillId="32" borderId="52" applyNumberFormat="0" applyAlignment="0" applyProtection="0"/>
    <xf numFmtId="0" fontId="7" fillId="2" borderId="55">
      <alignment horizontal="right" vertical="center"/>
    </xf>
    <xf numFmtId="0" fontId="6" fillId="0" borderId="55">
      <alignment horizontal="right" vertical="center"/>
    </xf>
    <xf numFmtId="0" fontId="50" fillId="0" borderId="53" applyNumberFormat="0" applyFill="0" applyAlignment="0" applyProtection="0"/>
    <xf numFmtId="0" fontId="6" fillId="2" borderId="56">
      <alignment horizontal="left" vertical="center"/>
    </xf>
    <xf numFmtId="0" fontId="43" fillId="19" borderId="52" applyNumberFormat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25" fillId="35" borderId="54" applyNumberFormat="0" applyFont="0" applyAlignment="0" applyProtection="0"/>
    <xf numFmtId="0" fontId="6" fillId="0" borderId="58">
      <alignment horizontal="left" vertical="center" wrapText="1" indent="2"/>
    </xf>
    <xf numFmtId="4" fontId="6" fillId="6" borderId="55"/>
    <xf numFmtId="49" fontId="8" fillId="0" borderId="55" applyNumberFormat="0" applyFill="0" applyBorder="0" applyProtection="0">
      <alignment horizontal="left" vertical="center"/>
    </xf>
    <xf numFmtId="0" fontId="6" fillId="0" borderId="55">
      <alignment horizontal="right" vertical="center"/>
    </xf>
    <xf numFmtId="4" fontId="7" fillId="3" borderId="57">
      <alignment horizontal="right" vertical="center"/>
    </xf>
    <xf numFmtId="4" fontId="7" fillId="3" borderId="55">
      <alignment horizontal="right" vertical="center"/>
    </xf>
    <xf numFmtId="4" fontId="7" fillId="3" borderId="55">
      <alignment horizontal="right" vertical="center"/>
    </xf>
    <xf numFmtId="0" fontId="21" fillId="2" borderId="55">
      <alignment horizontal="right" vertical="center"/>
    </xf>
    <xf numFmtId="0" fontId="7" fillId="2" borderId="55">
      <alignment horizontal="right" vertical="center"/>
    </xf>
    <xf numFmtId="49" fontId="6" fillId="0" borderId="55" applyNumberFormat="0" applyFont="0" applyFill="0" applyBorder="0" applyProtection="0">
      <alignment horizontal="left" vertical="center" indent="2"/>
    </xf>
    <xf numFmtId="0" fontId="43" fillId="19" borderId="52" applyNumberFormat="0" applyAlignment="0" applyProtection="0"/>
    <xf numFmtId="0" fontId="28" fillId="32" borderId="51" applyNumberFormat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0" fontId="34" fillId="19" borderId="52" applyNumberFormat="0" applyAlignment="0" applyProtection="0"/>
    <xf numFmtId="4" fontId="6" fillId="0" borderId="55" applyFill="0" applyBorder="0" applyProtection="0">
      <alignment horizontal="right" vertical="center"/>
    </xf>
    <xf numFmtId="0" fontId="31" fillId="32" borderId="52" applyNumberFormat="0" applyAlignment="0" applyProtection="0"/>
    <xf numFmtId="0" fontId="50" fillId="0" borderId="53" applyNumberFormat="0" applyFill="0" applyAlignment="0" applyProtection="0"/>
    <xf numFmtId="0" fontId="47" fillId="32" borderId="51" applyNumberFormat="0" applyAlignment="0" applyProtection="0"/>
    <xf numFmtId="0" fontId="6" fillId="0" borderId="55" applyNumberFormat="0" applyFill="0" applyAlignment="0" applyProtection="0"/>
    <xf numFmtId="4" fontId="6" fillId="0" borderId="55">
      <alignment horizontal="right" vertical="center"/>
    </xf>
    <xf numFmtId="0" fontId="6" fillId="0" borderId="55">
      <alignment horizontal="right" vertical="center"/>
    </xf>
    <xf numFmtId="0" fontId="43" fillId="19" borderId="52" applyNumberFormat="0" applyAlignment="0" applyProtection="0"/>
    <xf numFmtId="0" fontId="28" fillId="32" borderId="51" applyNumberFormat="0" applyAlignment="0" applyProtection="0"/>
    <xf numFmtId="0" fontId="30" fillId="32" borderId="52" applyNumberFormat="0" applyAlignment="0" applyProtection="0"/>
    <xf numFmtId="0" fontId="6" fillId="3" borderId="58">
      <alignment horizontal="left" vertical="center" wrapText="1" indent="2"/>
    </xf>
    <xf numFmtId="0" fontId="31" fillId="32" borderId="52" applyNumberFormat="0" applyAlignment="0" applyProtection="0"/>
    <xf numFmtId="0" fontId="31" fillId="32" borderId="52" applyNumberFormat="0" applyAlignment="0" applyProtection="0"/>
    <xf numFmtId="4" fontId="7" fillId="3" borderId="56">
      <alignment horizontal="right" vertical="center"/>
    </xf>
    <xf numFmtId="0" fontId="7" fillId="3" borderId="56">
      <alignment horizontal="right" vertical="center"/>
    </xf>
    <xf numFmtId="0" fontId="7" fillId="3" borderId="55">
      <alignment horizontal="right" vertical="center"/>
    </xf>
    <xf numFmtId="4" fontId="21" fillId="2" borderId="55">
      <alignment horizontal="right" vertical="center"/>
    </xf>
    <xf numFmtId="0" fontId="34" fillId="19" borderId="52" applyNumberFormat="0" applyAlignment="0" applyProtection="0"/>
    <xf numFmtId="0" fontId="35" fillId="0" borderId="53" applyNumberFormat="0" applyFill="0" applyAlignment="0" applyProtection="0"/>
    <xf numFmtId="0" fontId="50" fillId="0" borderId="53" applyNumberFormat="0" applyFill="0" applyAlignment="0" applyProtection="0"/>
    <xf numFmtId="0" fontId="25" fillId="35" borderId="54" applyNumberFormat="0" applyFont="0" applyAlignment="0" applyProtection="0"/>
    <xf numFmtId="0" fontId="43" fillId="19" borderId="52" applyNumberFormat="0" applyAlignment="0" applyProtection="0"/>
    <xf numFmtId="49" fontId="8" fillId="0" borderId="55" applyNumberFormat="0" applyFill="0" applyBorder="0" applyProtection="0">
      <alignment horizontal="left" vertical="center"/>
    </xf>
    <xf numFmtId="0" fontId="6" fillId="3" borderId="58">
      <alignment horizontal="left" vertical="center" wrapText="1" indent="2"/>
    </xf>
    <xf numFmtId="0" fontId="31" fillId="32" borderId="52" applyNumberFormat="0" applyAlignment="0" applyProtection="0"/>
    <xf numFmtId="0" fontId="6" fillId="0" borderId="58">
      <alignment horizontal="left" vertical="center" wrapText="1" indent="2"/>
    </xf>
    <xf numFmtId="0" fontId="25" fillId="35" borderId="54" applyNumberFormat="0" applyFont="0" applyAlignment="0" applyProtection="0"/>
    <xf numFmtId="0" fontId="19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4" fontId="6" fillId="6" borderId="55"/>
    <xf numFmtId="0" fontId="7" fillId="3" borderId="55">
      <alignment horizontal="right" vertical="center"/>
    </xf>
    <xf numFmtId="0" fontId="50" fillId="0" borderId="53" applyNumberFormat="0" applyFill="0" applyAlignment="0" applyProtection="0"/>
    <xf numFmtId="4" fontId="7" fillId="3" borderId="57">
      <alignment horizontal="right" vertical="center"/>
    </xf>
    <xf numFmtId="0" fontId="30" fillId="32" borderId="52" applyNumberFormat="0" applyAlignment="0" applyProtection="0"/>
    <xf numFmtId="0" fontId="7" fillId="3" borderId="56">
      <alignment horizontal="right" vertical="center"/>
    </xf>
    <xf numFmtId="0" fontId="31" fillId="32" borderId="52" applyNumberFormat="0" applyAlignment="0" applyProtection="0"/>
    <xf numFmtId="0" fontId="35" fillId="0" borderId="53" applyNumberFormat="0" applyFill="0" applyAlignment="0" applyProtection="0"/>
    <xf numFmtId="0" fontId="25" fillId="35" borderId="54" applyNumberFormat="0" applyFont="0" applyAlignment="0" applyProtection="0"/>
    <xf numFmtId="4" fontId="7" fillId="3" borderId="56">
      <alignment horizontal="right" vertical="center"/>
    </xf>
    <xf numFmtId="0" fontId="6" fillId="3" borderId="58">
      <alignment horizontal="left" vertical="center" wrapText="1" indent="2"/>
    </xf>
    <xf numFmtId="0" fontId="6" fillId="6" borderId="55"/>
    <xf numFmtId="182" fontId="6" fillId="5" borderId="55" applyNumberFormat="0" applyFont="0" applyBorder="0" applyAlignment="0" applyProtection="0">
      <alignment horizontal="right" vertical="center"/>
    </xf>
    <xf numFmtId="0" fontId="6" fillId="0" borderId="55" applyNumberFormat="0" applyFill="0" applyAlignment="0" applyProtection="0"/>
    <xf numFmtId="4" fontId="6" fillId="0" borderId="55" applyFill="0" applyBorder="0" applyProtection="0">
      <alignment horizontal="right" vertical="center"/>
    </xf>
    <xf numFmtId="4" fontId="7" fillId="2" borderId="55">
      <alignment horizontal="right" vertical="center"/>
    </xf>
    <xf numFmtId="0" fontId="35" fillId="0" borderId="53" applyNumberFormat="0" applyFill="0" applyAlignment="0" applyProtection="0"/>
    <xf numFmtId="49" fontId="8" fillId="0" borderId="55" applyNumberFormat="0" applyFill="0" applyBorder="0" applyProtection="0">
      <alignment horizontal="left" vertical="center"/>
    </xf>
    <xf numFmtId="49" fontId="6" fillId="0" borderId="56" applyNumberFormat="0" applyFont="0" applyFill="0" applyBorder="0" applyProtection="0">
      <alignment horizontal="left" vertical="center" indent="5"/>
    </xf>
    <xf numFmtId="0" fontId="6" fillId="2" borderId="56">
      <alignment horizontal="left" vertical="center"/>
    </xf>
    <xf numFmtId="0" fontId="31" fillId="32" borderId="52" applyNumberFormat="0" applyAlignment="0" applyProtection="0"/>
    <xf numFmtId="4" fontId="7" fillId="3" borderId="57">
      <alignment horizontal="right" vertical="center"/>
    </xf>
    <xf numFmtId="0" fontId="43" fillId="19" borderId="52" applyNumberFormat="0" applyAlignment="0" applyProtection="0"/>
    <xf numFmtId="0" fontId="43" fillId="19" borderId="52" applyNumberFormat="0" applyAlignment="0" applyProtection="0"/>
    <xf numFmtId="0" fontId="25" fillId="35" borderId="54" applyNumberFormat="0" applyFont="0" applyAlignment="0" applyProtection="0"/>
    <xf numFmtId="0" fontId="47" fillId="32" borderId="51" applyNumberFormat="0" applyAlignment="0" applyProtection="0"/>
    <xf numFmtId="0" fontId="50" fillId="0" borderId="53" applyNumberFormat="0" applyFill="0" applyAlignment="0" applyProtection="0"/>
    <xf numFmtId="0" fontId="7" fillId="3" borderId="55">
      <alignment horizontal="right" vertical="center"/>
    </xf>
    <xf numFmtId="0" fontId="19" fillId="35" borderId="54" applyNumberFormat="0" applyFont="0" applyAlignment="0" applyProtection="0"/>
    <xf numFmtId="4" fontId="6" fillId="0" borderId="55">
      <alignment horizontal="right" vertical="center"/>
    </xf>
    <xf numFmtId="0" fontId="50" fillId="0" borderId="53" applyNumberFormat="0" applyFill="0" applyAlignment="0" applyProtection="0"/>
    <xf numFmtId="0" fontId="7" fillId="3" borderId="55">
      <alignment horizontal="right" vertical="center"/>
    </xf>
    <xf numFmtId="0" fontId="7" fillId="3" borderId="55">
      <alignment horizontal="right" vertical="center"/>
    </xf>
    <xf numFmtId="4" fontId="21" fillId="2" borderId="55">
      <alignment horizontal="right" vertical="center"/>
    </xf>
    <xf numFmtId="0" fontId="7" fillId="2" borderId="55">
      <alignment horizontal="right" vertical="center"/>
    </xf>
    <xf numFmtId="4" fontId="7" fillId="2" borderId="55">
      <alignment horizontal="right" vertical="center"/>
    </xf>
    <xf numFmtId="0" fontId="21" fillId="2" borderId="55">
      <alignment horizontal="right" vertical="center"/>
    </xf>
    <xf numFmtId="4" fontId="21" fillId="2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4" fontId="7" fillId="3" borderId="55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1" fillId="32" borderId="52" applyNumberFormat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6" fillId="2" borderId="56">
      <alignment horizontal="left" vertical="center"/>
    </xf>
    <xf numFmtId="0" fontId="43" fillId="19" borderId="52" applyNumberFormat="0" applyAlignment="0" applyProtection="0"/>
    <xf numFmtId="0" fontId="6" fillId="0" borderId="55">
      <alignment horizontal="right" vertical="center"/>
    </xf>
    <xf numFmtId="4" fontId="6" fillId="0" borderId="55">
      <alignment horizontal="right" vertical="center"/>
    </xf>
    <xf numFmtId="0" fontId="6" fillId="0" borderId="55" applyNumberFormat="0" applyFill="0" applyAlignment="0" applyProtection="0"/>
    <xf numFmtId="0" fontId="47" fillId="32" borderId="51" applyNumberFormat="0" applyAlignment="0" applyProtection="0"/>
    <xf numFmtId="182" fontId="6" fillId="5" borderId="55" applyNumberFormat="0" applyFont="0" applyBorder="0" applyAlignment="0" applyProtection="0">
      <alignment horizontal="right" vertical="center"/>
    </xf>
    <xf numFmtId="0" fontId="6" fillId="6" borderId="55"/>
    <xf numFmtId="4" fontId="6" fillId="6" borderId="55"/>
    <xf numFmtId="0" fontId="50" fillId="0" borderId="53" applyNumberFormat="0" applyFill="0" applyAlignment="0" applyProtection="0"/>
    <xf numFmtId="0" fontId="19" fillId="35" borderId="54" applyNumberFormat="0" applyFont="0" applyAlignment="0" applyProtection="0"/>
    <xf numFmtId="0" fontId="25" fillId="35" borderId="54" applyNumberFormat="0" applyFont="0" applyAlignment="0" applyProtection="0"/>
    <xf numFmtId="0" fontId="6" fillId="0" borderId="55" applyNumberFormat="0" applyFill="0" applyAlignment="0" applyProtection="0"/>
    <xf numFmtId="0" fontId="35" fillId="0" borderId="53" applyNumberFormat="0" applyFill="0" applyAlignment="0" applyProtection="0"/>
    <xf numFmtId="0" fontId="50" fillId="0" borderId="53" applyNumberFormat="0" applyFill="0" applyAlignment="0" applyProtection="0"/>
    <xf numFmtId="0" fontId="34" fillId="19" borderId="52" applyNumberFormat="0" applyAlignment="0" applyProtection="0"/>
    <xf numFmtId="0" fontId="31" fillId="32" borderId="52" applyNumberFormat="0" applyAlignment="0" applyProtection="0"/>
    <xf numFmtId="4" fontId="21" fillId="2" borderId="55">
      <alignment horizontal="right" vertical="center"/>
    </xf>
    <xf numFmtId="0" fontId="7" fillId="2" borderId="55">
      <alignment horizontal="right" vertical="center"/>
    </xf>
    <xf numFmtId="182" fontId="6" fillId="5" borderId="55" applyNumberFormat="0" applyFont="0" applyBorder="0" applyAlignment="0" applyProtection="0">
      <alignment horizontal="right" vertical="center"/>
    </xf>
    <xf numFmtId="0" fontId="35" fillId="0" borderId="53" applyNumberFormat="0" applyFill="0" applyAlignment="0" applyProtection="0"/>
    <xf numFmtId="49" fontId="6" fillId="0" borderId="55" applyNumberFormat="0" applyFont="0" applyFill="0" applyBorder="0" applyProtection="0">
      <alignment horizontal="left" vertical="center" indent="2"/>
    </xf>
    <xf numFmtId="49" fontId="6" fillId="0" borderId="56" applyNumberFormat="0" applyFont="0" applyFill="0" applyBorder="0" applyProtection="0">
      <alignment horizontal="left" vertical="center" indent="5"/>
    </xf>
    <xf numFmtId="49" fontId="6" fillId="0" borderId="55" applyNumberFormat="0" applyFont="0" applyFill="0" applyBorder="0" applyProtection="0">
      <alignment horizontal="left" vertical="center" indent="2"/>
    </xf>
    <xf numFmtId="4" fontId="6" fillId="0" borderId="55" applyFill="0" applyBorder="0" applyProtection="0">
      <alignment horizontal="right" vertical="center"/>
    </xf>
    <xf numFmtId="49" fontId="8" fillId="0" borderId="55" applyNumberFormat="0" applyFill="0" applyBorder="0" applyProtection="0">
      <alignment horizontal="left" vertical="center"/>
    </xf>
    <xf numFmtId="0" fontId="6" fillId="0" borderId="58">
      <alignment horizontal="left" vertical="center" wrapText="1" indent="2"/>
    </xf>
    <xf numFmtId="0" fontId="47" fillId="32" borderId="51" applyNumberFormat="0" applyAlignment="0" applyProtection="0"/>
    <xf numFmtId="0" fontId="7" fillId="3" borderId="57">
      <alignment horizontal="right" vertical="center"/>
    </xf>
    <xf numFmtId="0" fontId="34" fillId="19" borderId="52" applyNumberFormat="0" applyAlignment="0" applyProtection="0"/>
    <xf numFmtId="0" fontId="7" fillId="3" borderId="57">
      <alignment horizontal="right" vertical="center"/>
    </xf>
    <xf numFmtId="4" fontId="7" fillId="3" borderId="55">
      <alignment horizontal="right" vertical="center"/>
    </xf>
    <xf numFmtId="0" fontId="7" fillId="3" borderId="55">
      <alignment horizontal="right" vertical="center"/>
    </xf>
    <xf numFmtId="0" fontId="28" fillId="32" borderId="51" applyNumberFormat="0" applyAlignment="0" applyProtection="0"/>
    <xf numFmtId="0" fontId="30" fillId="32" borderId="52" applyNumberFormat="0" applyAlignment="0" applyProtection="0"/>
    <xf numFmtId="0" fontId="35" fillId="0" borderId="53" applyNumberFormat="0" applyFill="0" applyAlignment="0" applyProtection="0"/>
    <xf numFmtId="0" fontId="6" fillId="6" borderId="55"/>
    <xf numFmtId="4" fontId="6" fillId="6" borderId="55"/>
    <xf numFmtId="4" fontId="7" fillId="3" borderId="55">
      <alignment horizontal="right" vertical="center"/>
    </xf>
    <xf numFmtId="0" fontId="21" fillId="2" borderId="55">
      <alignment horizontal="right" vertical="center"/>
    </xf>
    <xf numFmtId="0" fontId="34" fillId="19" borderId="52" applyNumberFormat="0" applyAlignment="0" applyProtection="0"/>
    <xf numFmtId="0" fontId="31" fillId="32" borderId="52" applyNumberFormat="0" applyAlignment="0" applyProtection="0"/>
    <xf numFmtId="4" fontId="6" fillId="0" borderId="55">
      <alignment horizontal="right" vertical="center"/>
    </xf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47" fillId="32" borderId="51" applyNumberFormat="0" applyAlignment="0" applyProtection="0"/>
    <xf numFmtId="0" fontId="43" fillId="19" borderId="52" applyNumberFormat="0" applyAlignment="0" applyProtection="0"/>
    <xf numFmtId="0" fontId="30" fillId="32" borderId="52" applyNumberFormat="0" applyAlignment="0" applyProtection="0"/>
    <xf numFmtId="0" fontId="28" fillId="32" borderId="51" applyNumberFormat="0" applyAlignment="0" applyProtection="0"/>
    <xf numFmtId="0" fontId="7" fillId="3" borderId="57">
      <alignment horizontal="right" vertical="center"/>
    </xf>
    <xf numFmtId="0" fontId="21" fillId="2" borderId="55">
      <alignment horizontal="right" vertical="center"/>
    </xf>
    <xf numFmtId="4" fontId="7" fillId="2" borderId="55">
      <alignment horizontal="right" vertical="center"/>
    </xf>
    <xf numFmtId="4" fontId="7" fillId="3" borderId="55">
      <alignment horizontal="right" vertical="center"/>
    </xf>
    <xf numFmtId="49" fontId="6" fillId="0" borderId="56" applyNumberFormat="0" applyFont="0" applyFill="0" applyBorder="0" applyProtection="0">
      <alignment horizontal="left" vertical="center" indent="5"/>
    </xf>
    <xf numFmtId="4" fontId="6" fillId="0" borderId="55" applyFill="0" applyBorder="0" applyProtection="0">
      <alignment horizontal="right" vertical="center"/>
    </xf>
    <xf numFmtId="4" fontId="7" fillId="2" borderId="55">
      <alignment horizontal="right" vertical="center"/>
    </xf>
    <xf numFmtId="0" fontId="43" fillId="19" borderId="52" applyNumberFormat="0" applyAlignment="0" applyProtection="0"/>
    <xf numFmtId="0" fontId="34" fillId="19" borderId="52" applyNumberFormat="0" applyAlignment="0" applyProtection="0"/>
    <xf numFmtId="0" fontId="30" fillId="32" borderId="52" applyNumberFormat="0" applyAlignment="0" applyProtection="0"/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0" fontId="6" fillId="3" borderId="58">
      <alignment horizontal="left" vertical="center" wrapText="1" indent="2"/>
    </xf>
    <xf numFmtId="0" fontId="6" fillId="0" borderId="58">
      <alignment horizontal="left" vertical="center" wrapText="1" indent="2"/>
    </xf>
    <xf numFmtId="4" fontId="7" fillId="3" borderId="63">
      <alignment horizontal="right" vertical="center"/>
    </xf>
    <xf numFmtId="0" fontId="6" fillId="6" borderId="63"/>
    <xf numFmtId="0" fontId="30" fillId="32" borderId="60" applyNumberFormat="0" applyAlignment="0" applyProtection="0"/>
    <xf numFmtId="0" fontId="7" fillId="2" borderId="63">
      <alignment horizontal="right" vertical="center"/>
    </xf>
    <xf numFmtId="0" fontId="6" fillId="0" borderId="63">
      <alignment horizontal="right" vertical="center"/>
    </xf>
    <xf numFmtId="0" fontId="50" fillId="0" borderId="61" applyNumberFormat="0" applyFill="0" applyAlignment="0" applyProtection="0"/>
    <xf numFmtId="0" fontId="6" fillId="2" borderId="64">
      <alignment horizontal="left" vertical="center"/>
    </xf>
    <xf numFmtId="0" fontId="43" fillId="19" borderId="60" applyNumberFormat="0" applyAlignment="0" applyProtection="0"/>
    <xf numFmtId="182" fontId="6" fillId="5" borderId="63" applyNumberFormat="0" applyFont="0" applyBorder="0" applyAlignment="0" applyProtection="0">
      <alignment horizontal="right" vertical="center"/>
    </xf>
    <xf numFmtId="0" fontId="25" fillId="35" borderId="62" applyNumberFormat="0" applyFont="0" applyAlignment="0" applyProtection="0"/>
    <xf numFmtId="0" fontId="6" fillId="0" borderId="66">
      <alignment horizontal="left" vertical="center" wrapText="1" indent="2"/>
    </xf>
    <xf numFmtId="4" fontId="6" fillId="6" borderId="63"/>
    <xf numFmtId="49" fontId="8" fillId="0" borderId="63" applyNumberFormat="0" applyFill="0" applyBorder="0" applyProtection="0">
      <alignment horizontal="left" vertical="center"/>
    </xf>
    <xf numFmtId="0" fontId="6" fillId="0" borderId="63">
      <alignment horizontal="right" vertical="center"/>
    </xf>
    <xf numFmtId="4" fontId="7" fillId="3" borderId="65">
      <alignment horizontal="right" vertical="center"/>
    </xf>
    <xf numFmtId="4" fontId="7" fillId="3" borderId="63">
      <alignment horizontal="right" vertical="center"/>
    </xf>
    <xf numFmtId="4" fontId="7" fillId="3" borderId="63">
      <alignment horizontal="right" vertical="center"/>
    </xf>
    <xf numFmtId="0" fontId="21" fillId="2" borderId="63">
      <alignment horizontal="right" vertical="center"/>
    </xf>
    <xf numFmtId="0" fontId="7" fillId="2" borderId="63">
      <alignment horizontal="right" vertical="center"/>
    </xf>
    <xf numFmtId="49" fontId="6" fillId="0" borderId="63" applyNumberFormat="0" applyFont="0" applyFill="0" applyBorder="0" applyProtection="0">
      <alignment horizontal="left" vertical="center" indent="2"/>
    </xf>
    <xf numFmtId="0" fontId="43" fillId="19" borderId="60" applyNumberFormat="0" applyAlignment="0" applyProtection="0"/>
    <xf numFmtId="0" fontId="28" fillId="32" borderId="59" applyNumberFormat="0" applyAlignment="0" applyProtection="0"/>
    <xf numFmtId="49" fontId="6" fillId="0" borderId="63" applyNumberFormat="0" applyFont="0" applyFill="0" applyBorder="0" applyProtection="0">
      <alignment horizontal="left" vertical="center" indent="2"/>
    </xf>
    <xf numFmtId="0" fontId="34" fillId="19" borderId="60" applyNumberFormat="0" applyAlignment="0" applyProtection="0"/>
    <xf numFmtId="4" fontId="6" fillId="0" borderId="63" applyFill="0" applyBorder="0" applyProtection="0">
      <alignment horizontal="right" vertical="center"/>
    </xf>
    <xf numFmtId="0" fontId="31" fillId="32" borderId="60" applyNumberFormat="0" applyAlignment="0" applyProtection="0"/>
    <xf numFmtId="0" fontId="50" fillId="0" borderId="61" applyNumberFormat="0" applyFill="0" applyAlignment="0" applyProtection="0"/>
    <xf numFmtId="0" fontId="47" fillId="32" borderId="59" applyNumberFormat="0" applyAlignment="0" applyProtection="0"/>
    <xf numFmtId="0" fontId="6" fillId="0" borderId="63" applyNumberFormat="0" applyFill="0" applyAlignment="0" applyProtection="0"/>
    <xf numFmtId="4" fontId="6" fillId="0" borderId="63">
      <alignment horizontal="right" vertical="center"/>
    </xf>
    <xf numFmtId="0" fontId="6" fillId="0" borderId="63">
      <alignment horizontal="right" vertical="center"/>
    </xf>
    <xf numFmtId="0" fontId="43" fillId="19" borderId="60" applyNumberFormat="0" applyAlignment="0" applyProtection="0"/>
    <xf numFmtId="0" fontId="28" fillId="32" borderId="59" applyNumberFormat="0" applyAlignment="0" applyProtection="0"/>
    <xf numFmtId="0" fontId="30" fillId="32" borderId="60" applyNumberFormat="0" applyAlignment="0" applyProtection="0"/>
    <xf numFmtId="0" fontId="6" fillId="3" borderId="66">
      <alignment horizontal="left" vertical="center" wrapText="1" indent="2"/>
    </xf>
    <xf numFmtId="0" fontId="31" fillId="32" borderId="60" applyNumberFormat="0" applyAlignment="0" applyProtection="0"/>
    <xf numFmtId="0" fontId="31" fillId="32" borderId="60" applyNumberFormat="0" applyAlignment="0" applyProtection="0"/>
    <xf numFmtId="4" fontId="7" fillId="3" borderId="64">
      <alignment horizontal="right" vertical="center"/>
    </xf>
    <xf numFmtId="0" fontId="7" fillId="3" borderId="64">
      <alignment horizontal="right" vertical="center"/>
    </xf>
    <xf numFmtId="0" fontId="7" fillId="3" borderId="63">
      <alignment horizontal="right" vertical="center"/>
    </xf>
    <xf numFmtId="4" fontId="21" fillId="2" borderId="63">
      <alignment horizontal="right" vertical="center"/>
    </xf>
    <xf numFmtId="0" fontId="34" fillId="19" borderId="60" applyNumberFormat="0" applyAlignment="0" applyProtection="0"/>
    <xf numFmtId="0" fontId="35" fillId="0" borderId="61" applyNumberFormat="0" applyFill="0" applyAlignment="0" applyProtection="0"/>
    <xf numFmtId="0" fontId="50" fillId="0" borderId="61" applyNumberFormat="0" applyFill="0" applyAlignment="0" applyProtection="0"/>
    <xf numFmtId="0" fontId="25" fillId="35" borderId="62" applyNumberFormat="0" applyFont="0" applyAlignment="0" applyProtection="0"/>
    <xf numFmtId="0" fontId="43" fillId="19" borderId="60" applyNumberFormat="0" applyAlignment="0" applyProtection="0"/>
    <xf numFmtId="49" fontId="8" fillId="0" borderId="63" applyNumberFormat="0" applyFill="0" applyBorder="0" applyProtection="0">
      <alignment horizontal="left" vertical="center"/>
    </xf>
    <xf numFmtId="0" fontId="6" fillId="3" borderId="66">
      <alignment horizontal="left" vertical="center" wrapText="1" indent="2"/>
    </xf>
    <xf numFmtId="0" fontId="31" fillId="32" borderId="60" applyNumberFormat="0" applyAlignment="0" applyProtection="0"/>
    <xf numFmtId="0" fontId="6" fillId="0" borderId="66">
      <alignment horizontal="left" vertical="center" wrapText="1" indent="2"/>
    </xf>
    <xf numFmtId="0" fontId="25" fillId="35" borderId="62" applyNumberFormat="0" applyFont="0" applyAlignment="0" applyProtection="0"/>
    <xf numFmtId="0" fontId="19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4" fontId="6" fillId="6" borderId="63"/>
    <xf numFmtId="0" fontId="7" fillId="3" borderId="63">
      <alignment horizontal="right" vertical="center"/>
    </xf>
    <xf numFmtId="0" fontId="50" fillId="0" borderId="61" applyNumberFormat="0" applyFill="0" applyAlignment="0" applyProtection="0"/>
    <xf numFmtId="4" fontId="7" fillId="3" borderId="65">
      <alignment horizontal="right" vertical="center"/>
    </xf>
    <xf numFmtId="0" fontId="30" fillId="32" borderId="60" applyNumberFormat="0" applyAlignment="0" applyProtection="0"/>
    <xf numFmtId="0" fontId="7" fillId="3" borderId="64">
      <alignment horizontal="right" vertical="center"/>
    </xf>
    <xf numFmtId="0" fontId="31" fillId="32" borderId="60" applyNumberFormat="0" applyAlignment="0" applyProtection="0"/>
    <xf numFmtId="0" fontId="35" fillId="0" borderId="61" applyNumberFormat="0" applyFill="0" applyAlignment="0" applyProtection="0"/>
    <xf numFmtId="0" fontId="25" fillId="35" borderId="62" applyNumberFormat="0" applyFont="0" applyAlignment="0" applyProtection="0"/>
    <xf numFmtId="4" fontId="7" fillId="3" borderId="64">
      <alignment horizontal="right" vertical="center"/>
    </xf>
    <xf numFmtId="0" fontId="6" fillId="3" borderId="66">
      <alignment horizontal="left" vertical="center" wrapText="1" indent="2"/>
    </xf>
    <xf numFmtId="0" fontId="6" fillId="6" borderId="63"/>
    <xf numFmtId="182" fontId="6" fillId="5" borderId="63" applyNumberFormat="0" applyFont="0" applyBorder="0" applyAlignment="0" applyProtection="0">
      <alignment horizontal="right" vertical="center"/>
    </xf>
    <xf numFmtId="0" fontId="6" fillId="0" borderId="63" applyNumberFormat="0" applyFill="0" applyAlignment="0" applyProtection="0"/>
    <xf numFmtId="4" fontId="6" fillId="0" borderId="63" applyFill="0" applyBorder="0" applyProtection="0">
      <alignment horizontal="right" vertical="center"/>
    </xf>
    <xf numFmtId="4" fontId="7" fillId="2" borderId="63">
      <alignment horizontal="right" vertical="center"/>
    </xf>
    <xf numFmtId="0" fontId="35" fillId="0" borderId="61" applyNumberFormat="0" applyFill="0" applyAlignment="0" applyProtection="0"/>
    <xf numFmtId="49" fontId="8" fillId="0" borderId="63" applyNumberFormat="0" applyFill="0" applyBorder="0" applyProtection="0">
      <alignment horizontal="left" vertical="center"/>
    </xf>
    <xf numFmtId="49" fontId="6" fillId="0" borderId="64" applyNumberFormat="0" applyFont="0" applyFill="0" applyBorder="0" applyProtection="0">
      <alignment horizontal="left" vertical="center" indent="5"/>
    </xf>
    <xf numFmtId="0" fontId="6" fillId="2" borderId="64">
      <alignment horizontal="left" vertical="center"/>
    </xf>
    <xf numFmtId="0" fontId="31" fillId="32" borderId="60" applyNumberFormat="0" applyAlignment="0" applyProtection="0"/>
    <xf numFmtId="4" fontId="7" fillId="3" borderId="65">
      <alignment horizontal="right" vertical="center"/>
    </xf>
    <xf numFmtId="0" fontId="43" fillId="19" borderId="60" applyNumberFormat="0" applyAlignment="0" applyProtection="0"/>
    <xf numFmtId="0" fontId="43" fillId="19" borderId="60" applyNumberFormat="0" applyAlignment="0" applyProtection="0"/>
    <xf numFmtId="0" fontId="25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0" fontId="7" fillId="3" borderId="63">
      <alignment horizontal="right" vertical="center"/>
    </xf>
    <xf numFmtId="0" fontId="19" fillId="35" borderId="62" applyNumberFormat="0" applyFont="0" applyAlignment="0" applyProtection="0"/>
    <xf numFmtId="4" fontId="6" fillId="0" borderId="63">
      <alignment horizontal="right" vertical="center"/>
    </xf>
    <xf numFmtId="0" fontId="50" fillId="0" borderId="61" applyNumberFormat="0" applyFill="0" applyAlignment="0" applyProtection="0"/>
    <xf numFmtId="0" fontId="7" fillId="3" borderId="63">
      <alignment horizontal="right" vertical="center"/>
    </xf>
    <xf numFmtId="0" fontId="7" fillId="3" borderId="63">
      <alignment horizontal="right" vertical="center"/>
    </xf>
    <xf numFmtId="4" fontId="21" fillId="2" borderId="63">
      <alignment horizontal="right" vertical="center"/>
    </xf>
    <xf numFmtId="0" fontId="7" fillId="2" borderId="63">
      <alignment horizontal="right" vertical="center"/>
    </xf>
    <xf numFmtId="4" fontId="7" fillId="2" borderId="63">
      <alignment horizontal="right" vertical="center"/>
    </xf>
    <xf numFmtId="0" fontId="21" fillId="2" borderId="63">
      <alignment horizontal="right" vertical="center"/>
    </xf>
    <xf numFmtId="4" fontId="21" fillId="2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31" fillId="32" borderId="60" applyNumberFormat="0" applyAlignment="0" applyProtection="0"/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6" fillId="2" borderId="64">
      <alignment horizontal="left" vertical="center"/>
    </xf>
    <xf numFmtId="0" fontId="43" fillId="19" borderId="60" applyNumberFormat="0" applyAlignment="0" applyProtection="0"/>
    <xf numFmtId="0" fontId="6" fillId="0" borderId="63">
      <alignment horizontal="right" vertical="center"/>
    </xf>
    <xf numFmtId="4" fontId="6" fillId="0" borderId="63">
      <alignment horizontal="right" vertical="center"/>
    </xf>
    <xf numFmtId="0" fontId="6" fillId="0" borderId="63" applyNumberFormat="0" applyFill="0" applyAlignment="0" applyProtection="0"/>
    <xf numFmtId="0" fontId="47" fillId="32" borderId="59" applyNumberFormat="0" applyAlignment="0" applyProtection="0"/>
    <xf numFmtId="182" fontId="6" fillId="5" borderId="63" applyNumberFormat="0" applyFont="0" applyBorder="0" applyAlignment="0" applyProtection="0">
      <alignment horizontal="right" vertical="center"/>
    </xf>
    <xf numFmtId="0" fontId="6" fillId="6" borderId="63"/>
    <xf numFmtId="4" fontId="6" fillId="6" borderId="63"/>
    <xf numFmtId="0" fontId="50" fillId="0" borderId="61" applyNumberFormat="0" applyFill="0" applyAlignment="0" applyProtection="0"/>
    <xf numFmtId="0" fontId="19" fillId="35" borderId="62" applyNumberFormat="0" applyFont="0" applyAlignment="0" applyProtection="0"/>
    <xf numFmtId="0" fontId="25" fillId="35" borderId="62" applyNumberFormat="0" applyFont="0" applyAlignment="0" applyProtection="0"/>
    <xf numFmtId="0" fontId="6" fillId="0" borderId="63" applyNumberFormat="0" applyFill="0" applyAlignment="0" applyProtection="0"/>
    <xf numFmtId="0" fontId="35" fillId="0" borderId="61" applyNumberFormat="0" applyFill="0" applyAlignment="0" applyProtection="0"/>
    <xf numFmtId="0" fontId="50" fillId="0" borderId="61" applyNumberFormat="0" applyFill="0" applyAlignment="0" applyProtection="0"/>
    <xf numFmtId="0" fontId="34" fillId="19" borderId="60" applyNumberFormat="0" applyAlignment="0" applyProtection="0"/>
    <xf numFmtId="0" fontId="31" fillId="32" borderId="60" applyNumberFormat="0" applyAlignment="0" applyProtection="0"/>
    <xf numFmtId="4" fontId="21" fillId="2" borderId="63">
      <alignment horizontal="right" vertical="center"/>
    </xf>
    <xf numFmtId="0" fontId="7" fillId="2" borderId="63">
      <alignment horizontal="right" vertical="center"/>
    </xf>
    <xf numFmtId="182" fontId="6" fillId="5" borderId="63" applyNumberFormat="0" applyFont="0" applyBorder="0" applyAlignment="0" applyProtection="0">
      <alignment horizontal="right" vertical="center"/>
    </xf>
    <xf numFmtId="0" fontId="35" fillId="0" borderId="61" applyNumberFormat="0" applyFill="0" applyAlignment="0" applyProtection="0"/>
    <xf numFmtId="49" fontId="6" fillId="0" borderId="63" applyNumberFormat="0" applyFont="0" applyFill="0" applyBorder="0" applyProtection="0">
      <alignment horizontal="left" vertical="center" indent="2"/>
    </xf>
    <xf numFmtId="49" fontId="6" fillId="0" borderId="64" applyNumberFormat="0" applyFont="0" applyFill="0" applyBorder="0" applyProtection="0">
      <alignment horizontal="left" vertical="center" indent="5"/>
    </xf>
    <xf numFmtId="49" fontId="6" fillId="0" borderId="63" applyNumberFormat="0" applyFont="0" applyFill="0" applyBorder="0" applyProtection="0">
      <alignment horizontal="left" vertical="center" indent="2"/>
    </xf>
    <xf numFmtId="4" fontId="6" fillId="0" borderId="63" applyFill="0" applyBorder="0" applyProtection="0">
      <alignment horizontal="right" vertical="center"/>
    </xf>
    <xf numFmtId="49" fontId="8" fillId="0" borderId="63" applyNumberFormat="0" applyFill="0" applyBorder="0" applyProtection="0">
      <alignment horizontal="left" vertical="center"/>
    </xf>
    <xf numFmtId="0" fontId="6" fillId="0" borderId="66">
      <alignment horizontal="left" vertical="center" wrapText="1" indent="2"/>
    </xf>
    <xf numFmtId="0" fontId="47" fillId="32" borderId="59" applyNumberFormat="0" applyAlignment="0" applyProtection="0"/>
    <xf numFmtId="0" fontId="7" fillId="3" borderId="65">
      <alignment horizontal="right" vertical="center"/>
    </xf>
    <xf numFmtId="0" fontId="34" fillId="19" borderId="60" applyNumberFormat="0" applyAlignment="0" applyProtection="0"/>
    <xf numFmtId="0" fontId="7" fillId="3" borderId="65">
      <alignment horizontal="right" vertical="center"/>
    </xf>
    <xf numFmtId="4" fontId="7" fillId="3" borderId="63">
      <alignment horizontal="right" vertical="center"/>
    </xf>
    <xf numFmtId="0" fontId="7" fillId="3" borderId="63">
      <alignment horizontal="right" vertical="center"/>
    </xf>
    <xf numFmtId="0" fontId="28" fillId="32" borderId="59" applyNumberFormat="0" applyAlignment="0" applyProtection="0"/>
    <xf numFmtId="0" fontId="30" fillId="32" borderId="60" applyNumberFormat="0" applyAlignment="0" applyProtection="0"/>
    <xf numFmtId="0" fontId="35" fillId="0" borderId="61" applyNumberFormat="0" applyFill="0" applyAlignment="0" applyProtection="0"/>
    <xf numFmtId="0" fontId="6" fillId="6" borderId="63"/>
    <xf numFmtId="4" fontId="6" fillId="6" borderId="63"/>
    <xf numFmtId="4" fontId="7" fillId="3" borderId="63">
      <alignment horizontal="right" vertical="center"/>
    </xf>
    <xf numFmtId="0" fontId="21" fillId="2" borderId="63">
      <alignment horizontal="right" vertical="center"/>
    </xf>
    <xf numFmtId="0" fontId="34" fillId="19" borderId="60" applyNumberFormat="0" applyAlignment="0" applyProtection="0"/>
    <xf numFmtId="0" fontId="31" fillId="32" borderId="60" applyNumberFormat="0" applyAlignment="0" applyProtection="0"/>
    <xf numFmtId="4" fontId="6" fillId="0" borderId="63">
      <alignment horizontal="right" vertical="center"/>
    </xf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47" fillId="32" borderId="59" applyNumberFormat="0" applyAlignment="0" applyProtection="0"/>
    <xf numFmtId="0" fontId="43" fillId="19" borderId="60" applyNumberFormat="0" applyAlignment="0" applyProtection="0"/>
    <xf numFmtId="0" fontId="30" fillId="32" borderId="60" applyNumberFormat="0" applyAlignment="0" applyProtection="0"/>
    <xf numFmtId="0" fontId="28" fillId="32" borderId="59" applyNumberFormat="0" applyAlignment="0" applyProtection="0"/>
    <xf numFmtId="0" fontId="7" fillId="3" borderId="65">
      <alignment horizontal="right" vertical="center"/>
    </xf>
    <xf numFmtId="0" fontId="21" fillId="2" borderId="63">
      <alignment horizontal="right" vertical="center"/>
    </xf>
    <xf numFmtId="4" fontId="7" fillId="2" borderId="63">
      <alignment horizontal="right" vertical="center"/>
    </xf>
    <xf numFmtId="4" fontId="7" fillId="3" borderId="63">
      <alignment horizontal="right" vertical="center"/>
    </xf>
    <xf numFmtId="49" fontId="6" fillId="0" borderId="64" applyNumberFormat="0" applyFont="0" applyFill="0" applyBorder="0" applyProtection="0">
      <alignment horizontal="left" vertical="center" indent="5"/>
    </xf>
    <xf numFmtId="4" fontId="6" fillId="0" borderId="63" applyFill="0" applyBorder="0" applyProtection="0">
      <alignment horizontal="right" vertical="center"/>
    </xf>
    <xf numFmtId="4" fontId="7" fillId="2" borderId="63">
      <alignment horizontal="right" vertical="center"/>
    </xf>
    <xf numFmtId="0" fontId="43" fillId="19" borderId="60" applyNumberFormat="0" applyAlignment="0" applyProtection="0"/>
    <xf numFmtId="0" fontId="34" fillId="19" borderId="60" applyNumberFormat="0" applyAlignment="0" applyProtection="0"/>
    <xf numFmtId="0" fontId="30" fillId="32" borderId="60" applyNumberFormat="0" applyAlignment="0" applyProtection="0"/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28" fillId="32" borderId="59" applyNumberFormat="0" applyAlignment="0" applyProtection="0"/>
    <xf numFmtId="0" fontId="30" fillId="32" borderId="60" applyNumberFormat="0" applyAlignment="0" applyProtection="0"/>
    <xf numFmtId="0" fontId="31" fillId="32" borderId="60" applyNumberFormat="0" applyAlignment="0" applyProtection="0"/>
    <xf numFmtId="0" fontId="34" fillId="19" borderId="60" applyNumberFormat="0" applyAlignment="0" applyProtection="0"/>
    <xf numFmtId="0" fontId="35" fillId="0" borderId="61" applyNumberFormat="0" applyFill="0" applyAlignment="0" applyProtection="0"/>
    <xf numFmtId="0" fontId="43" fillId="19" borderId="60" applyNumberFormat="0" applyAlignment="0" applyProtection="0"/>
    <xf numFmtId="0" fontId="25" fillId="35" borderId="62" applyNumberFormat="0" applyFont="0" applyAlignment="0" applyProtection="0"/>
    <xf numFmtId="0" fontId="19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0" fontId="31" fillId="32" borderId="60" applyNumberFormat="0" applyAlignment="0" applyProtection="0"/>
    <xf numFmtId="0" fontId="43" fillId="19" borderId="60" applyNumberFormat="0" applyAlignment="0" applyProtection="0"/>
    <xf numFmtId="0" fontId="25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0" fontId="31" fillId="32" borderId="60" applyNumberFormat="0" applyAlignment="0" applyProtection="0"/>
    <xf numFmtId="0" fontId="43" fillId="19" borderId="60" applyNumberForma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0" fontId="28" fillId="32" borderId="59" applyNumberFormat="0" applyAlignment="0" applyProtection="0"/>
    <xf numFmtId="0" fontId="30" fillId="32" borderId="60" applyNumberFormat="0" applyAlignment="0" applyProtection="0"/>
    <xf numFmtId="0" fontId="35" fillId="0" borderId="61" applyNumberFormat="0" applyFill="0" applyAlignment="0" applyProtection="0"/>
    <xf numFmtId="49" fontId="6" fillId="0" borderId="63" applyNumberFormat="0" applyFont="0" applyFill="0" applyBorder="0" applyProtection="0">
      <alignment horizontal="left" vertical="center" indent="2"/>
    </xf>
    <xf numFmtId="0" fontId="7" fillId="2" borderId="63">
      <alignment horizontal="right" vertical="center"/>
    </xf>
    <xf numFmtId="4" fontId="7" fillId="2" borderId="63">
      <alignment horizontal="right" vertical="center"/>
    </xf>
    <xf numFmtId="0" fontId="21" fillId="2" borderId="63">
      <alignment horizontal="right" vertical="center"/>
    </xf>
    <xf numFmtId="4" fontId="21" fillId="2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34" fillId="19" borderId="60" applyNumberFormat="0" applyAlignment="0" applyProtection="0"/>
    <xf numFmtId="0" fontId="6" fillId="0" borderId="63">
      <alignment horizontal="right" vertical="center"/>
    </xf>
    <xf numFmtId="4" fontId="6" fillId="0" borderId="63">
      <alignment horizontal="right" vertical="center"/>
    </xf>
    <xf numFmtId="4" fontId="6" fillId="0" borderId="63" applyFill="0" applyBorder="0" applyProtection="0">
      <alignment horizontal="right" vertical="center"/>
    </xf>
    <xf numFmtId="49" fontId="8" fillId="0" borderId="63" applyNumberFormat="0" applyFill="0" applyBorder="0" applyProtection="0">
      <alignment horizontal="left" vertical="center"/>
    </xf>
    <xf numFmtId="0" fontId="6" fillId="0" borderId="63" applyNumberFormat="0" applyFill="0" applyAlignment="0" applyProtection="0"/>
    <xf numFmtId="182" fontId="6" fillId="5" borderId="63" applyNumberFormat="0" applyFont="0" applyBorder="0" applyAlignment="0" applyProtection="0">
      <alignment horizontal="right" vertical="center"/>
    </xf>
    <xf numFmtId="0" fontId="6" fillId="6" borderId="63"/>
    <xf numFmtId="4" fontId="6" fillId="6" borderId="63"/>
    <xf numFmtId="4" fontId="7" fillId="3" borderId="63">
      <alignment horizontal="right" vertical="center"/>
    </xf>
    <xf numFmtId="0" fontId="6" fillId="6" borderId="63"/>
    <xf numFmtId="0" fontId="30" fillId="32" borderId="60" applyNumberFormat="0" applyAlignment="0" applyProtection="0"/>
    <xf numFmtId="0" fontId="7" fillId="2" borderId="63">
      <alignment horizontal="right" vertical="center"/>
    </xf>
    <xf numFmtId="0" fontId="6" fillId="0" borderId="63">
      <alignment horizontal="right" vertical="center"/>
    </xf>
    <xf numFmtId="0" fontId="50" fillId="0" borderId="61" applyNumberFormat="0" applyFill="0" applyAlignment="0" applyProtection="0"/>
    <xf numFmtId="0" fontId="6" fillId="2" borderId="64">
      <alignment horizontal="left" vertical="center"/>
    </xf>
    <xf numFmtId="0" fontId="43" fillId="19" borderId="60" applyNumberFormat="0" applyAlignment="0" applyProtection="0"/>
    <xf numFmtId="182" fontId="6" fillId="5" borderId="63" applyNumberFormat="0" applyFont="0" applyBorder="0" applyAlignment="0" applyProtection="0">
      <alignment horizontal="right" vertical="center"/>
    </xf>
    <xf numFmtId="0" fontId="25" fillId="35" borderId="62" applyNumberFormat="0" applyFont="0" applyAlignment="0" applyProtection="0"/>
    <xf numFmtId="0" fontId="6" fillId="0" borderId="66">
      <alignment horizontal="left" vertical="center" wrapText="1" indent="2"/>
    </xf>
    <xf numFmtId="4" fontId="6" fillId="6" borderId="63"/>
    <xf numFmtId="49" fontId="8" fillId="0" borderId="63" applyNumberFormat="0" applyFill="0" applyBorder="0" applyProtection="0">
      <alignment horizontal="left" vertical="center"/>
    </xf>
    <xf numFmtId="0" fontId="6" fillId="0" borderId="63">
      <alignment horizontal="right" vertical="center"/>
    </xf>
    <xf numFmtId="4" fontId="7" fillId="3" borderId="65">
      <alignment horizontal="right" vertical="center"/>
    </xf>
    <xf numFmtId="4" fontId="7" fillId="3" borderId="63">
      <alignment horizontal="right" vertical="center"/>
    </xf>
    <xf numFmtId="4" fontId="7" fillId="3" borderId="63">
      <alignment horizontal="right" vertical="center"/>
    </xf>
    <xf numFmtId="0" fontId="21" fillId="2" borderId="63">
      <alignment horizontal="right" vertical="center"/>
    </xf>
    <xf numFmtId="0" fontId="7" fillId="2" borderId="63">
      <alignment horizontal="right" vertical="center"/>
    </xf>
    <xf numFmtId="49" fontId="6" fillId="0" borderId="63" applyNumberFormat="0" applyFont="0" applyFill="0" applyBorder="0" applyProtection="0">
      <alignment horizontal="left" vertical="center" indent="2"/>
    </xf>
    <xf numFmtId="0" fontId="43" fillId="19" borderId="60" applyNumberFormat="0" applyAlignment="0" applyProtection="0"/>
    <xf numFmtId="0" fontId="28" fillId="32" borderId="59" applyNumberFormat="0" applyAlignment="0" applyProtection="0"/>
    <xf numFmtId="49" fontId="6" fillId="0" borderId="63" applyNumberFormat="0" applyFont="0" applyFill="0" applyBorder="0" applyProtection="0">
      <alignment horizontal="left" vertical="center" indent="2"/>
    </xf>
    <xf numFmtId="0" fontId="34" fillId="19" borderId="60" applyNumberFormat="0" applyAlignment="0" applyProtection="0"/>
    <xf numFmtId="4" fontId="6" fillId="0" borderId="63" applyFill="0" applyBorder="0" applyProtection="0">
      <alignment horizontal="right" vertical="center"/>
    </xf>
    <xf numFmtId="0" fontId="31" fillId="32" borderId="60" applyNumberFormat="0" applyAlignment="0" applyProtection="0"/>
    <xf numFmtId="0" fontId="50" fillId="0" borderId="61" applyNumberFormat="0" applyFill="0" applyAlignment="0" applyProtection="0"/>
    <xf numFmtId="0" fontId="47" fillId="32" borderId="59" applyNumberFormat="0" applyAlignment="0" applyProtection="0"/>
    <xf numFmtId="0" fontId="6" fillId="0" borderId="63" applyNumberFormat="0" applyFill="0" applyAlignment="0" applyProtection="0"/>
    <xf numFmtId="4" fontId="6" fillId="0" borderId="63">
      <alignment horizontal="right" vertical="center"/>
    </xf>
    <xf numFmtId="0" fontId="6" fillId="0" borderId="63">
      <alignment horizontal="right" vertical="center"/>
    </xf>
    <xf numFmtId="0" fontId="43" fillId="19" borderId="60" applyNumberFormat="0" applyAlignment="0" applyProtection="0"/>
    <xf numFmtId="0" fontId="28" fillId="32" borderId="59" applyNumberFormat="0" applyAlignment="0" applyProtection="0"/>
    <xf numFmtId="0" fontId="30" fillId="32" borderId="60" applyNumberFormat="0" applyAlignment="0" applyProtection="0"/>
    <xf numFmtId="0" fontId="6" fillId="3" borderId="66">
      <alignment horizontal="left" vertical="center" wrapText="1" indent="2"/>
    </xf>
    <xf numFmtId="0" fontId="31" fillId="32" borderId="60" applyNumberFormat="0" applyAlignment="0" applyProtection="0"/>
    <xf numFmtId="0" fontId="31" fillId="32" borderId="60" applyNumberFormat="0" applyAlignment="0" applyProtection="0"/>
    <xf numFmtId="4" fontId="7" fillId="3" borderId="64">
      <alignment horizontal="right" vertical="center"/>
    </xf>
    <xf numFmtId="0" fontId="7" fillId="3" borderId="64">
      <alignment horizontal="right" vertical="center"/>
    </xf>
    <xf numFmtId="0" fontId="7" fillId="3" borderId="63">
      <alignment horizontal="right" vertical="center"/>
    </xf>
    <xf numFmtId="4" fontId="21" fillId="2" borderId="63">
      <alignment horizontal="right" vertical="center"/>
    </xf>
    <xf numFmtId="0" fontId="34" fillId="19" borderId="60" applyNumberFormat="0" applyAlignment="0" applyProtection="0"/>
    <xf numFmtId="0" fontId="35" fillId="0" borderId="61" applyNumberFormat="0" applyFill="0" applyAlignment="0" applyProtection="0"/>
    <xf numFmtId="0" fontId="50" fillId="0" borderId="61" applyNumberFormat="0" applyFill="0" applyAlignment="0" applyProtection="0"/>
    <xf numFmtId="0" fontId="25" fillId="35" borderId="62" applyNumberFormat="0" applyFont="0" applyAlignment="0" applyProtection="0"/>
    <xf numFmtId="0" fontId="43" fillId="19" borderId="60" applyNumberFormat="0" applyAlignment="0" applyProtection="0"/>
    <xf numFmtId="49" fontId="8" fillId="0" borderId="63" applyNumberFormat="0" applyFill="0" applyBorder="0" applyProtection="0">
      <alignment horizontal="left" vertical="center"/>
    </xf>
    <xf numFmtId="0" fontId="6" fillId="3" borderId="66">
      <alignment horizontal="left" vertical="center" wrapText="1" indent="2"/>
    </xf>
    <xf numFmtId="0" fontId="31" fillId="32" borderId="60" applyNumberFormat="0" applyAlignment="0" applyProtection="0"/>
    <xf numFmtId="0" fontId="6" fillId="0" borderId="66">
      <alignment horizontal="left" vertical="center" wrapText="1" indent="2"/>
    </xf>
    <xf numFmtId="0" fontId="25" fillId="35" borderId="62" applyNumberFormat="0" applyFont="0" applyAlignment="0" applyProtection="0"/>
    <xf numFmtId="0" fontId="19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4" fontId="6" fillId="6" borderId="63"/>
    <xf numFmtId="0" fontId="7" fillId="3" borderId="63">
      <alignment horizontal="right" vertical="center"/>
    </xf>
    <xf numFmtId="0" fontId="50" fillId="0" borderId="61" applyNumberFormat="0" applyFill="0" applyAlignment="0" applyProtection="0"/>
    <xf numFmtId="4" fontId="7" fillId="3" borderId="65">
      <alignment horizontal="right" vertical="center"/>
    </xf>
    <xf numFmtId="0" fontId="30" fillId="32" borderId="60" applyNumberFormat="0" applyAlignment="0" applyProtection="0"/>
    <xf numFmtId="0" fontId="7" fillId="3" borderId="64">
      <alignment horizontal="right" vertical="center"/>
    </xf>
    <xf numFmtId="0" fontId="31" fillId="32" borderId="60" applyNumberFormat="0" applyAlignment="0" applyProtection="0"/>
    <xf numFmtId="0" fontId="35" fillId="0" borderId="61" applyNumberFormat="0" applyFill="0" applyAlignment="0" applyProtection="0"/>
    <xf numFmtId="0" fontId="25" fillId="35" borderId="62" applyNumberFormat="0" applyFont="0" applyAlignment="0" applyProtection="0"/>
    <xf numFmtId="4" fontId="7" fillId="3" borderId="64">
      <alignment horizontal="right" vertical="center"/>
    </xf>
    <xf numFmtId="0" fontId="6" fillId="3" borderId="66">
      <alignment horizontal="left" vertical="center" wrapText="1" indent="2"/>
    </xf>
    <xf numFmtId="0" fontId="6" fillId="6" borderId="63"/>
    <xf numFmtId="182" fontId="6" fillId="5" borderId="63" applyNumberFormat="0" applyFont="0" applyBorder="0" applyAlignment="0" applyProtection="0">
      <alignment horizontal="right" vertical="center"/>
    </xf>
    <xf numFmtId="0" fontId="6" fillId="0" borderId="63" applyNumberFormat="0" applyFill="0" applyAlignment="0" applyProtection="0"/>
    <xf numFmtId="4" fontId="6" fillId="0" borderId="63" applyFill="0" applyBorder="0" applyProtection="0">
      <alignment horizontal="right" vertical="center"/>
    </xf>
    <xf numFmtId="4" fontId="7" fillId="2" borderId="63">
      <alignment horizontal="right" vertical="center"/>
    </xf>
    <xf numFmtId="0" fontId="35" fillId="0" borderId="61" applyNumberFormat="0" applyFill="0" applyAlignment="0" applyProtection="0"/>
    <xf numFmtId="49" fontId="8" fillId="0" borderId="63" applyNumberFormat="0" applyFill="0" applyBorder="0" applyProtection="0">
      <alignment horizontal="left" vertical="center"/>
    </xf>
    <xf numFmtId="49" fontId="6" fillId="0" borderId="64" applyNumberFormat="0" applyFont="0" applyFill="0" applyBorder="0" applyProtection="0">
      <alignment horizontal="left" vertical="center" indent="5"/>
    </xf>
    <xf numFmtId="0" fontId="6" fillId="2" borderId="64">
      <alignment horizontal="left" vertical="center"/>
    </xf>
    <xf numFmtId="0" fontId="31" fillId="32" borderId="60" applyNumberFormat="0" applyAlignment="0" applyProtection="0"/>
    <xf numFmtId="4" fontId="7" fillId="3" borderId="65">
      <alignment horizontal="right" vertical="center"/>
    </xf>
    <xf numFmtId="0" fontId="43" fillId="19" borderId="60" applyNumberFormat="0" applyAlignment="0" applyProtection="0"/>
    <xf numFmtId="0" fontId="43" fillId="19" borderId="60" applyNumberFormat="0" applyAlignment="0" applyProtection="0"/>
    <xf numFmtId="0" fontId="25" fillId="35" borderId="62" applyNumberFormat="0" applyFont="0" applyAlignment="0" applyProtection="0"/>
    <xf numFmtId="0" fontId="47" fillId="32" borderId="59" applyNumberFormat="0" applyAlignment="0" applyProtection="0"/>
    <xf numFmtId="0" fontId="50" fillId="0" borderId="61" applyNumberFormat="0" applyFill="0" applyAlignment="0" applyProtection="0"/>
    <xf numFmtId="0" fontId="7" fillId="3" borderId="63">
      <alignment horizontal="right" vertical="center"/>
    </xf>
    <xf numFmtId="0" fontId="19" fillId="35" borderId="62" applyNumberFormat="0" applyFont="0" applyAlignment="0" applyProtection="0"/>
    <xf numFmtId="4" fontId="6" fillId="0" borderId="63">
      <alignment horizontal="right" vertical="center"/>
    </xf>
    <xf numFmtId="0" fontId="50" fillId="0" borderId="61" applyNumberFormat="0" applyFill="0" applyAlignment="0" applyProtection="0"/>
    <xf numFmtId="0" fontId="7" fillId="3" borderId="63">
      <alignment horizontal="right" vertical="center"/>
    </xf>
    <xf numFmtId="0" fontId="7" fillId="3" borderId="63">
      <alignment horizontal="right" vertical="center"/>
    </xf>
    <xf numFmtId="4" fontId="21" fillId="2" borderId="63">
      <alignment horizontal="right" vertical="center"/>
    </xf>
    <xf numFmtId="0" fontId="7" fillId="2" borderId="63">
      <alignment horizontal="right" vertical="center"/>
    </xf>
    <xf numFmtId="4" fontId="7" fillId="2" borderId="63">
      <alignment horizontal="right" vertical="center"/>
    </xf>
    <xf numFmtId="0" fontId="21" fillId="2" borderId="63">
      <alignment horizontal="right" vertical="center"/>
    </xf>
    <xf numFmtId="4" fontId="21" fillId="2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7" fillId="3" borderId="63">
      <alignment horizontal="right" vertical="center"/>
    </xf>
    <xf numFmtId="4" fontId="7" fillId="3" borderId="63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31" fillId="32" borderId="60" applyNumberFormat="0" applyAlignment="0" applyProtection="0"/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6" fillId="2" borderId="64">
      <alignment horizontal="left" vertical="center"/>
    </xf>
    <xf numFmtId="0" fontId="43" fillId="19" borderId="60" applyNumberFormat="0" applyAlignment="0" applyProtection="0"/>
    <xf numFmtId="0" fontId="6" fillId="0" borderId="63">
      <alignment horizontal="right" vertical="center"/>
    </xf>
    <xf numFmtId="4" fontId="6" fillId="0" borderId="63">
      <alignment horizontal="right" vertical="center"/>
    </xf>
    <xf numFmtId="0" fontId="6" fillId="0" borderId="63" applyNumberFormat="0" applyFill="0" applyAlignment="0" applyProtection="0"/>
    <xf numFmtId="0" fontId="47" fillId="32" borderId="59" applyNumberFormat="0" applyAlignment="0" applyProtection="0"/>
    <xf numFmtId="182" fontId="6" fillId="5" borderId="63" applyNumberFormat="0" applyFont="0" applyBorder="0" applyAlignment="0" applyProtection="0">
      <alignment horizontal="right" vertical="center"/>
    </xf>
    <xf numFmtId="0" fontId="6" fillId="6" borderId="63"/>
    <xf numFmtId="4" fontId="6" fillId="6" borderId="63"/>
    <xf numFmtId="0" fontId="50" fillId="0" borderId="61" applyNumberFormat="0" applyFill="0" applyAlignment="0" applyProtection="0"/>
    <xf numFmtId="0" fontId="19" fillId="35" borderId="62" applyNumberFormat="0" applyFont="0" applyAlignment="0" applyProtection="0"/>
    <xf numFmtId="0" fontId="25" fillId="35" borderId="62" applyNumberFormat="0" applyFont="0" applyAlignment="0" applyProtection="0"/>
    <xf numFmtId="0" fontId="6" fillId="0" borderId="63" applyNumberFormat="0" applyFill="0" applyAlignment="0" applyProtection="0"/>
    <xf numFmtId="0" fontId="35" fillId="0" borderId="61" applyNumberFormat="0" applyFill="0" applyAlignment="0" applyProtection="0"/>
    <xf numFmtId="0" fontId="50" fillId="0" borderId="61" applyNumberFormat="0" applyFill="0" applyAlignment="0" applyProtection="0"/>
    <xf numFmtId="0" fontId="34" fillId="19" borderId="60" applyNumberFormat="0" applyAlignment="0" applyProtection="0"/>
    <xf numFmtId="0" fontId="31" fillId="32" borderId="60" applyNumberFormat="0" applyAlignment="0" applyProtection="0"/>
    <xf numFmtId="4" fontId="21" fillId="2" borderId="63">
      <alignment horizontal="right" vertical="center"/>
    </xf>
    <xf numFmtId="0" fontId="7" fillId="2" borderId="63">
      <alignment horizontal="right" vertical="center"/>
    </xf>
    <xf numFmtId="182" fontId="6" fillId="5" borderId="63" applyNumberFormat="0" applyFont="0" applyBorder="0" applyAlignment="0" applyProtection="0">
      <alignment horizontal="right" vertical="center"/>
    </xf>
    <xf numFmtId="0" fontId="35" fillId="0" borderId="61" applyNumberFormat="0" applyFill="0" applyAlignment="0" applyProtection="0"/>
    <xf numFmtId="49" fontId="6" fillId="0" borderId="63" applyNumberFormat="0" applyFont="0" applyFill="0" applyBorder="0" applyProtection="0">
      <alignment horizontal="left" vertical="center" indent="2"/>
    </xf>
    <xf numFmtId="49" fontId="6" fillId="0" borderId="64" applyNumberFormat="0" applyFont="0" applyFill="0" applyBorder="0" applyProtection="0">
      <alignment horizontal="left" vertical="center" indent="5"/>
    </xf>
    <xf numFmtId="49" fontId="6" fillId="0" borderId="63" applyNumberFormat="0" applyFont="0" applyFill="0" applyBorder="0" applyProtection="0">
      <alignment horizontal="left" vertical="center" indent="2"/>
    </xf>
    <xf numFmtId="4" fontId="6" fillId="0" borderId="63" applyFill="0" applyBorder="0" applyProtection="0">
      <alignment horizontal="right" vertical="center"/>
    </xf>
    <xf numFmtId="49" fontId="8" fillId="0" borderId="63" applyNumberFormat="0" applyFill="0" applyBorder="0" applyProtection="0">
      <alignment horizontal="left" vertical="center"/>
    </xf>
    <xf numFmtId="0" fontId="6" fillId="0" borderId="66">
      <alignment horizontal="left" vertical="center" wrapText="1" indent="2"/>
    </xf>
    <xf numFmtId="0" fontId="47" fillId="32" borderId="59" applyNumberFormat="0" applyAlignment="0" applyProtection="0"/>
    <xf numFmtId="0" fontId="7" fillId="3" borderId="65">
      <alignment horizontal="right" vertical="center"/>
    </xf>
    <xf numFmtId="0" fontId="34" fillId="19" borderId="60" applyNumberFormat="0" applyAlignment="0" applyProtection="0"/>
    <xf numFmtId="0" fontId="7" fillId="3" borderId="65">
      <alignment horizontal="right" vertical="center"/>
    </xf>
    <xf numFmtId="4" fontId="7" fillId="3" borderId="63">
      <alignment horizontal="right" vertical="center"/>
    </xf>
    <xf numFmtId="0" fontId="7" fillId="3" borderId="63">
      <alignment horizontal="right" vertical="center"/>
    </xf>
    <xf numFmtId="0" fontId="28" fillId="32" borderId="59" applyNumberFormat="0" applyAlignment="0" applyProtection="0"/>
    <xf numFmtId="0" fontId="30" fillId="32" borderId="60" applyNumberFormat="0" applyAlignment="0" applyProtection="0"/>
    <xf numFmtId="0" fontId="35" fillId="0" borderId="61" applyNumberFormat="0" applyFill="0" applyAlignment="0" applyProtection="0"/>
    <xf numFmtId="0" fontId="6" fillId="6" borderId="63"/>
    <xf numFmtId="4" fontId="6" fillId="6" borderId="63"/>
    <xf numFmtId="4" fontId="7" fillId="3" borderId="63">
      <alignment horizontal="right" vertical="center"/>
    </xf>
    <xf numFmtId="0" fontId="21" fillId="2" borderId="63">
      <alignment horizontal="right" vertical="center"/>
    </xf>
    <xf numFmtId="0" fontId="34" fillId="19" borderId="60" applyNumberFormat="0" applyAlignment="0" applyProtection="0"/>
    <xf numFmtId="0" fontId="31" fillId="32" borderId="60" applyNumberFormat="0" applyAlignment="0" applyProtection="0"/>
    <xf numFmtId="4" fontId="6" fillId="0" borderId="63">
      <alignment horizontal="right" vertical="center"/>
    </xf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47" fillId="32" borderId="59" applyNumberFormat="0" applyAlignment="0" applyProtection="0"/>
    <xf numFmtId="0" fontId="43" fillId="19" borderId="60" applyNumberFormat="0" applyAlignment="0" applyProtection="0"/>
    <xf numFmtId="0" fontId="30" fillId="32" borderId="60" applyNumberFormat="0" applyAlignment="0" applyProtection="0"/>
    <xf numFmtId="0" fontId="28" fillId="32" borderId="59" applyNumberFormat="0" applyAlignment="0" applyProtection="0"/>
    <xf numFmtId="0" fontId="7" fillId="3" borderId="65">
      <alignment horizontal="right" vertical="center"/>
    </xf>
    <xf numFmtId="0" fontId="21" fillId="2" borderId="63">
      <alignment horizontal="right" vertical="center"/>
    </xf>
    <xf numFmtId="4" fontId="7" fillId="2" borderId="63">
      <alignment horizontal="right" vertical="center"/>
    </xf>
    <xf numFmtId="4" fontId="7" fillId="3" borderId="63">
      <alignment horizontal="right" vertical="center"/>
    </xf>
    <xf numFmtId="49" fontId="6" fillId="0" borderId="64" applyNumberFormat="0" applyFont="0" applyFill="0" applyBorder="0" applyProtection="0">
      <alignment horizontal="left" vertical="center" indent="5"/>
    </xf>
    <xf numFmtId="4" fontId="6" fillId="0" borderId="63" applyFill="0" applyBorder="0" applyProtection="0">
      <alignment horizontal="right" vertical="center"/>
    </xf>
    <xf numFmtId="4" fontId="7" fillId="2" borderId="63">
      <alignment horizontal="right" vertical="center"/>
    </xf>
    <xf numFmtId="0" fontId="43" fillId="19" borderId="60" applyNumberFormat="0" applyAlignment="0" applyProtection="0"/>
    <xf numFmtId="0" fontId="34" fillId="19" borderId="60" applyNumberFormat="0" applyAlignment="0" applyProtection="0"/>
    <xf numFmtId="0" fontId="30" fillId="32" borderId="60" applyNumberFormat="0" applyAlignment="0" applyProtection="0"/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6" fillId="3" borderId="66">
      <alignment horizontal="left" vertical="center" wrapText="1" indent="2"/>
    </xf>
    <xf numFmtId="0" fontId="6" fillId="0" borderId="66">
      <alignment horizontal="left" vertical="center" wrapText="1" indent="2"/>
    </xf>
    <xf numFmtId="0" fontId="66" fillId="0" borderId="0" applyNumberFormat="0" applyFill="0" applyBorder="0" applyAlignment="0" applyProtection="0">
      <alignment vertical="top"/>
      <protection locked="0"/>
    </xf>
  </cellStyleXfs>
  <cellXfs count="419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181" fontId="6" fillId="7" borderId="0" xfId="0" applyNumberFormat="1" applyFont="1" applyFill="1" applyBorder="1" applyAlignment="1">
      <alignment horizontal="center" vertical="center"/>
    </xf>
    <xf numFmtId="181" fontId="6" fillId="7" borderId="0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 applyBorder="1"/>
    <xf numFmtId="0" fontId="6" fillId="9" borderId="0" xfId="0" applyFont="1" applyFill="1"/>
    <xf numFmtId="0" fontId="5" fillId="36" borderId="0" xfId="0" applyFont="1" applyFill="1" applyAlignment="1">
      <alignment horizontal="right" vertical="center"/>
    </xf>
    <xf numFmtId="0" fontId="67" fillId="36" borderId="0" xfId="1750" applyFont="1" applyFill="1" applyAlignment="1" applyProtection="1">
      <alignment horizontal="right" vertical="center"/>
    </xf>
    <xf numFmtId="0" fontId="5" fillId="8" borderId="63" xfId="0" applyFont="1" applyFill="1" applyBorder="1"/>
    <xf numFmtId="0" fontId="68" fillId="8" borderId="63" xfId="0" applyFont="1" applyFill="1" applyBorder="1" applyAlignment="1">
      <alignment vertical="center"/>
    </xf>
    <xf numFmtId="0" fontId="15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8" borderId="10" xfId="0" applyFont="1" applyFill="1" applyBorder="1" applyAlignment="1">
      <alignment horizontal="center"/>
    </xf>
    <xf numFmtId="0" fontId="4" fillId="8" borderId="11" xfId="22" applyFont="1" applyFill="1" applyBorder="1" applyAlignment="1">
      <alignment horizontal="center" vertical="center"/>
    </xf>
    <xf numFmtId="0" fontId="4" fillId="8" borderId="0" xfId="0" applyFont="1" applyFill="1"/>
    <xf numFmtId="0" fontId="72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/>
    </xf>
    <xf numFmtId="0" fontId="4" fillId="9" borderId="11" xfId="22" applyFont="1" applyFill="1" applyBorder="1" applyAlignment="1">
      <alignment vertical="center"/>
    </xf>
    <xf numFmtId="0" fontId="4" fillId="9" borderId="15" xfId="0" applyFont="1" applyFill="1" applyBorder="1" applyAlignment="1">
      <alignment vertical="center"/>
    </xf>
    <xf numFmtId="0" fontId="4" fillId="9" borderId="1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0" fontId="4" fillId="9" borderId="11" xfId="22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38" fontId="4" fillId="9" borderId="10" xfId="0" applyNumberFormat="1" applyFont="1" applyFill="1" applyBorder="1" applyAlignment="1">
      <alignment horizontal="right" vertical="center"/>
    </xf>
    <xf numFmtId="0" fontId="4" fillId="9" borderId="1" xfId="22" applyFont="1" applyFill="1" applyBorder="1" applyAlignment="1">
      <alignment horizontal="center" vertical="center"/>
    </xf>
    <xf numFmtId="0" fontId="4" fillId="9" borderId="19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1" xfId="22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left" vertical="center"/>
    </xf>
    <xf numFmtId="38" fontId="4" fillId="9" borderId="21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0" xfId="22" applyFont="1" applyFill="1" applyBorder="1" applyAlignment="1">
      <alignment vertical="center"/>
    </xf>
    <xf numFmtId="0" fontId="4" fillId="9" borderId="0" xfId="22" applyFont="1" applyFill="1" applyBorder="1" applyAlignment="1">
      <alignment vertical="center" wrapText="1"/>
    </xf>
    <xf numFmtId="0" fontId="4" fillId="9" borderId="0" xfId="0" applyFont="1" applyFill="1" applyBorder="1"/>
    <xf numFmtId="0" fontId="4" fillId="9" borderId="0" xfId="22" applyFont="1" applyFill="1" applyBorder="1">
      <alignment vertical="center"/>
    </xf>
    <xf numFmtId="0" fontId="4" fillId="9" borderId="0" xfId="22" applyFont="1" applyFill="1" applyBorder="1" applyAlignment="1">
      <alignment horizontal="center" vertical="center"/>
    </xf>
    <xf numFmtId="0" fontId="4" fillId="8" borderId="0" xfId="0" applyFont="1" applyFill="1" applyBorder="1"/>
    <xf numFmtId="0" fontId="4" fillId="9" borderId="1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40" fontId="4" fillId="9" borderId="10" xfId="0" applyNumberFormat="1" applyFont="1" applyFill="1" applyBorder="1" applyAlignment="1">
      <alignment horizontal="right" vertical="center"/>
    </xf>
    <xf numFmtId="0" fontId="4" fillId="9" borderId="11" xfId="0" applyFont="1" applyFill="1" applyBorder="1"/>
    <xf numFmtId="0" fontId="4" fillId="9" borderId="16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16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vertical="center"/>
    </xf>
    <xf numFmtId="0" fontId="4" fillId="9" borderId="11" xfId="0" applyFont="1" applyFill="1" applyBorder="1" applyAlignment="1">
      <alignment wrapText="1"/>
    </xf>
    <xf numFmtId="40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8" xfId="0" applyFont="1" applyFill="1" applyBorder="1" applyAlignment="1">
      <alignment horizontal="left" vertical="center"/>
    </xf>
    <xf numFmtId="40" fontId="4" fillId="9" borderId="21" xfId="0" applyNumberFormat="1" applyFont="1" applyFill="1" applyBorder="1" applyAlignment="1">
      <alignment horizontal="right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9" borderId="17" xfId="22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20" xfId="22" applyFont="1" applyFill="1" applyBorder="1" applyAlignment="1">
      <alignment vertical="center"/>
    </xf>
    <xf numFmtId="0" fontId="4" fillId="9" borderId="20" xfId="22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 wrapText="1"/>
    </xf>
    <xf numFmtId="0" fontId="4" fillId="9" borderId="8" xfId="0" applyFont="1" applyFill="1" applyBorder="1"/>
    <xf numFmtId="0" fontId="4" fillId="9" borderId="22" xfId="0" applyFont="1" applyFill="1" applyBorder="1" applyAlignment="1">
      <alignment horizontal="left"/>
    </xf>
    <xf numFmtId="0" fontId="4" fillId="9" borderId="20" xfId="0" applyFont="1" applyFill="1" applyBorder="1" applyAlignment="1">
      <alignment vertical="center" wrapText="1"/>
    </xf>
    <xf numFmtId="0" fontId="4" fillId="9" borderId="20" xfId="0" applyFont="1" applyFill="1" applyBorder="1"/>
    <xf numFmtId="0" fontId="4" fillId="9" borderId="0" xfId="0" applyFont="1" applyFill="1" applyBorder="1" applyAlignment="1">
      <alignment vertical="center" wrapText="1"/>
    </xf>
    <xf numFmtId="178" fontId="4" fillId="9" borderId="0" xfId="20" applyNumberFormat="1" applyFont="1" applyFill="1" applyBorder="1"/>
    <xf numFmtId="0" fontId="4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24" xfId="0" applyFont="1" applyFill="1" applyBorder="1"/>
    <xf numFmtId="0" fontId="4" fillId="9" borderId="29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 wrapText="1"/>
    </xf>
    <xf numFmtId="0" fontId="4" fillId="9" borderId="25" xfId="0" applyFont="1" applyFill="1" applyBorder="1"/>
    <xf numFmtId="180" fontId="4" fillId="9" borderId="1" xfId="0" applyNumberFormat="1" applyFont="1" applyFill="1" applyBorder="1" applyAlignment="1">
      <alignment horizontal="right" vertical="center"/>
    </xf>
    <xf numFmtId="180" fontId="4" fillId="9" borderId="10" xfId="0" applyNumberFormat="1" applyFont="1" applyFill="1" applyBorder="1" applyAlignment="1">
      <alignment horizontal="right" vertical="center"/>
    </xf>
    <xf numFmtId="188" fontId="4" fillId="9" borderId="0" xfId="0" applyNumberFormat="1" applyFont="1" applyFill="1" applyBorder="1"/>
    <xf numFmtId="192" fontId="4" fillId="9" borderId="0" xfId="0" applyNumberFormat="1" applyFont="1" applyFill="1" applyBorder="1"/>
    <xf numFmtId="0" fontId="4" fillId="9" borderId="0" xfId="0" applyFont="1" applyFill="1" applyBorder="1" applyAlignment="1">
      <alignment horizontal="left" vertical="center"/>
    </xf>
    <xf numFmtId="38" fontId="4" fillId="9" borderId="21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8" borderId="10" xfId="22" applyFont="1" applyFill="1" applyBorder="1" applyAlignment="1">
      <alignment horizontal="center" vertical="center"/>
    </xf>
    <xf numFmtId="0" fontId="4" fillId="9" borderId="29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186" fontId="4" fillId="9" borderId="0" xfId="0" applyNumberFormat="1" applyFont="1" applyFill="1" applyBorder="1"/>
    <xf numFmtId="193" fontId="4" fillId="9" borderId="0" xfId="0" applyNumberFormat="1" applyFont="1" applyFill="1" applyBorder="1"/>
    <xf numFmtId="0" fontId="4" fillId="9" borderId="9" xfId="0" applyFont="1" applyFill="1" applyBorder="1"/>
    <xf numFmtId="0" fontId="4" fillId="9" borderId="26" xfId="22" applyFont="1" applyFill="1" applyBorder="1" applyAlignment="1">
      <alignment horizontal="center" vertical="center"/>
    </xf>
    <xf numFmtId="40" fontId="4" fillId="9" borderId="26" xfId="0" applyNumberFormat="1" applyFont="1" applyFill="1" applyBorder="1" applyAlignment="1">
      <alignment horizontal="right" vertical="center"/>
    </xf>
    <xf numFmtId="0" fontId="4" fillId="9" borderId="15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72" fillId="8" borderId="10" xfId="2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1" xfId="0" applyFont="1" applyFill="1" applyBorder="1"/>
    <xf numFmtId="40" fontId="4" fillId="9" borderId="1" xfId="0" applyNumberFormat="1" applyFont="1" applyFill="1" applyBorder="1" applyAlignment="1">
      <alignment vertical="center"/>
    </xf>
    <xf numFmtId="0" fontId="4" fillId="9" borderId="0" xfId="0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183" fontId="4" fillId="7" borderId="1" xfId="0" applyNumberFormat="1" applyFont="1" applyFill="1" applyBorder="1" applyAlignment="1">
      <alignment vertical="center"/>
    </xf>
    <xf numFmtId="184" fontId="4" fillId="7" borderId="1" xfId="0" applyNumberFormat="1" applyFont="1" applyFill="1" applyBorder="1" applyAlignment="1">
      <alignment vertical="center"/>
    </xf>
    <xf numFmtId="176" fontId="4" fillId="7" borderId="0" xfId="0" applyNumberFormat="1" applyFont="1" applyFill="1" applyBorder="1" applyAlignment="1">
      <alignment horizontal="left" vertical="center" wrapText="1"/>
    </xf>
    <xf numFmtId="176" fontId="4" fillId="7" borderId="0" xfId="0" applyNumberFormat="1" applyFont="1" applyFill="1" applyBorder="1" applyAlignment="1">
      <alignment horizontal="center" vertical="center"/>
    </xf>
    <xf numFmtId="190" fontId="4" fillId="7" borderId="1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176" fontId="4" fillId="7" borderId="8" xfId="0" applyNumberFormat="1" applyFont="1" applyFill="1" applyBorder="1" applyAlignment="1">
      <alignment horizontal="center" vertical="center"/>
    </xf>
    <xf numFmtId="177" fontId="4" fillId="7" borderId="8" xfId="0" applyNumberFormat="1" applyFont="1" applyFill="1" applyBorder="1" applyAlignment="1">
      <alignment vertical="center"/>
    </xf>
    <xf numFmtId="177" fontId="4" fillId="9" borderId="1" xfId="0" applyNumberFormat="1" applyFont="1" applyFill="1" applyBorder="1" applyAlignment="1">
      <alignment vertical="center"/>
    </xf>
    <xf numFmtId="1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0" fontId="4" fillId="7" borderId="0" xfId="0" applyFont="1" applyFill="1" applyAlignment="1">
      <alignment horizontal="left" vertical="center"/>
    </xf>
    <xf numFmtId="38" fontId="4" fillId="7" borderId="1" xfId="0" applyNumberFormat="1" applyFont="1" applyFill="1" applyBorder="1" applyAlignment="1">
      <alignment vertical="center"/>
    </xf>
    <xf numFmtId="177" fontId="4" fillId="7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180" fontId="4" fillId="7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/>
    </xf>
    <xf numFmtId="10" fontId="4" fillId="9" borderId="1" xfId="0" applyNumberFormat="1" applyFont="1" applyFill="1" applyBorder="1" applyAlignment="1">
      <alignment vertical="center"/>
    </xf>
    <xf numFmtId="195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center" vertical="top"/>
    </xf>
    <xf numFmtId="176" fontId="4" fillId="7" borderId="0" xfId="0" applyNumberFormat="1" applyFont="1" applyFill="1" applyBorder="1" applyAlignment="1">
      <alignment horizontal="center" vertical="top"/>
    </xf>
    <xf numFmtId="4" fontId="4" fillId="9" borderId="0" xfId="0" applyNumberFormat="1" applyFont="1" applyFill="1" applyBorder="1" applyAlignment="1">
      <alignment vertical="center"/>
    </xf>
    <xf numFmtId="176" fontId="4" fillId="9" borderId="67" xfId="0" applyNumberFormat="1" applyFont="1" applyFill="1" applyBorder="1" applyAlignment="1">
      <alignment horizontal="center" vertical="top"/>
    </xf>
    <xf numFmtId="184" fontId="4" fillId="9" borderId="67" xfId="0" applyNumberFormat="1" applyFont="1" applyFill="1" applyBorder="1" applyAlignment="1">
      <alignment horizontal="right" vertical="center"/>
    </xf>
    <xf numFmtId="184" fontId="4" fillId="9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 wrapText="1"/>
    </xf>
    <xf numFmtId="10" fontId="4" fillId="7" borderId="0" xfId="0" applyNumberFormat="1" applyFont="1" applyFill="1" applyBorder="1" applyAlignment="1">
      <alignment vertical="center"/>
    </xf>
    <xf numFmtId="176" fontId="4" fillId="9" borderId="13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10" fontId="4" fillId="7" borderId="13" xfId="0" applyNumberFormat="1" applyFont="1" applyFill="1" applyBorder="1" applyAlignment="1">
      <alignment vertical="center"/>
    </xf>
    <xf numFmtId="184" fontId="4" fillId="9" borderId="67" xfId="0" applyNumberFormat="1" applyFont="1" applyFill="1" applyBorder="1" applyAlignment="1">
      <alignment vertical="center"/>
    </xf>
    <xf numFmtId="184" fontId="4" fillId="9" borderId="0" xfId="0" applyNumberFormat="1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vertical="center"/>
    </xf>
    <xf numFmtId="183" fontId="4" fillId="9" borderId="1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vertical="center"/>
    </xf>
    <xf numFmtId="38" fontId="4" fillId="7" borderId="0" xfId="21" applyFont="1" applyFill="1" applyBorder="1" applyAlignment="1">
      <alignment vertical="center"/>
    </xf>
    <xf numFmtId="191" fontId="4" fillId="9" borderId="1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horizontal="right" vertical="center"/>
    </xf>
    <xf numFmtId="179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horizontal="right" vertical="center"/>
    </xf>
    <xf numFmtId="9" fontId="4" fillId="9" borderId="11" xfId="0" applyNumberFormat="1" applyFont="1" applyFill="1" applyBorder="1" applyAlignment="1">
      <alignment horizontal="right" vertical="center"/>
    </xf>
    <xf numFmtId="9" fontId="4" fillId="9" borderId="1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horizontal="right" vertical="center"/>
    </xf>
    <xf numFmtId="194" fontId="4" fillId="9" borderId="1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2" fontId="4" fillId="7" borderId="1" xfId="0" applyNumberFormat="1" applyFont="1" applyFill="1" applyBorder="1" applyAlignment="1">
      <alignment horizontal="right" vertical="center"/>
    </xf>
    <xf numFmtId="9" fontId="4" fillId="7" borderId="1" xfId="0" applyNumberFormat="1" applyFont="1" applyFill="1" applyBorder="1" applyAlignment="1">
      <alignment horizontal="right" vertical="center"/>
    </xf>
    <xf numFmtId="178" fontId="4" fillId="7" borderId="1" xfId="0" applyNumberFormat="1" applyFont="1" applyFill="1" applyBorder="1" applyAlignment="1">
      <alignment horizontal="right" vertical="center"/>
    </xf>
    <xf numFmtId="190" fontId="4" fillId="7" borderId="1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right" vertical="center"/>
    </xf>
    <xf numFmtId="190" fontId="4" fillId="7" borderId="0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178" fontId="4" fillId="7" borderId="1" xfId="2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horizontal="right" vertical="center"/>
    </xf>
    <xf numFmtId="184" fontId="4" fillId="7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horizontal="right" vertical="center"/>
    </xf>
    <xf numFmtId="0" fontId="4" fillId="9" borderId="63" xfId="0" applyFont="1" applyFill="1" applyBorder="1" applyAlignment="1">
      <alignment vertical="center"/>
    </xf>
    <xf numFmtId="0" fontId="4" fillId="9" borderId="63" xfId="0" applyFont="1" applyFill="1" applyBorder="1" applyAlignment="1">
      <alignment horizontal="center" vertical="center"/>
    </xf>
    <xf numFmtId="38" fontId="4" fillId="9" borderId="63" xfId="21" applyFont="1" applyFill="1" applyBorder="1" applyAlignment="1">
      <alignment horizontal="right" vertical="center"/>
    </xf>
    <xf numFmtId="178" fontId="4" fillId="9" borderId="63" xfId="20" applyNumberFormat="1" applyFont="1" applyFill="1" applyBorder="1" applyAlignment="1">
      <alignment horizontal="right" vertical="center"/>
    </xf>
    <xf numFmtId="0" fontId="4" fillId="9" borderId="63" xfId="0" applyFont="1" applyFill="1" applyBorder="1" applyAlignment="1">
      <alignment horizontal="right" vertical="center"/>
    </xf>
    <xf numFmtId="9" fontId="4" fillId="9" borderId="63" xfId="20" applyFont="1" applyFill="1" applyBorder="1" applyAlignment="1">
      <alignment horizontal="right" vertical="center"/>
    </xf>
    <xf numFmtId="9" fontId="4" fillId="9" borderId="63" xfId="0" applyNumberFormat="1" applyFont="1" applyFill="1" applyBorder="1" applyAlignment="1">
      <alignment horizontal="right"/>
    </xf>
    <xf numFmtId="198" fontId="4" fillId="9" borderId="63" xfId="0" applyNumberFormat="1" applyFont="1" applyFill="1" applyBorder="1" applyAlignment="1">
      <alignment horizontal="right" vertical="center"/>
    </xf>
    <xf numFmtId="202" fontId="4" fillId="9" borderId="63" xfId="0" applyNumberFormat="1" applyFont="1" applyFill="1" applyBorder="1" applyAlignment="1">
      <alignment horizontal="right" vertical="center"/>
    </xf>
    <xf numFmtId="201" fontId="4" fillId="9" borderId="63" xfId="0" applyNumberFormat="1" applyFont="1" applyFill="1" applyBorder="1" applyAlignment="1">
      <alignment horizontal="right" vertical="center"/>
    </xf>
    <xf numFmtId="198" fontId="4" fillId="9" borderId="63" xfId="0" applyNumberFormat="1" applyFont="1" applyFill="1" applyBorder="1" applyAlignment="1">
      <alignment horizontal="right"/>
    </xf>
    <xf numFmtId="198" fontId="4" fillId="9" borderId="0" xfId="0" applyNumberFormat="1" applyFont="1" applyFill="1" applyBorder="1" applyAlignment="1">
      <alignment horizontal="right"/>
    </xf>
    <xf numFmtId="9" fontId="4" fillId="9" borderId="63" xfId="0" applyNumberFormat="1" applyFont="1" applyFill="1" applyBorder="1" applyAlignment="1">
      <alignment horizontal="right" vertical="center"/>
    </xf>
    <xf numFmtId="199" fontId="4" fillId="9" borderId="63" xfId="0" applyNumberFormat="1" applyFont="1" applyFill="1" applyBorder="1" applyAlignment="1">
      <alignment horizontal="right" vertical="center"/>
    </xf>
    <xf numFmtId="183" fontId="4" fillId="7" borderId="1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vertical="center"/>
    </xf>
    <xf numFmtId="199" fontId="4" fillId="9" borderId="0" xfId="0" applyNumberFormat="1" applyFont="1" applyFill="1" applyBorder="1" applyAlignment="1">
      <alignment horizontal="right" vertical="center"/>
    </xf>
    <xf numFmtId="0" fontId="4" fillId="9" borderId="1" xfId="0" applyNumberFormat="1" applyFont="1" applyFill="1" applyBorder="1" applyAlignment="1">
      <alignment horizontal="right" vertical="center"/>
    </xf>
    <xf numFmtId="178" fontId="4" fillId="9" borderId="1" xfId="20" applyNumberFormat="1" applyFont="1" applyFill="1" applyBorder="1" applyAlignment="1">
      <alignment horizontal="right" vertical="center"/>
    </xf>
    <xf numFmtId="178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vertical="center"/>
    </xf>
    <xf numFmtId="189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187" fontId="4" fillId="9" borderId="0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vertical="center"/>
    </xf>
    <xf numFmtId="40" fontId="4" fillId="9" borderId="1" xfId="21" applyNumberFormat="1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vertical="center"/>
    </xf>
    <xf numFmtId="40" fontId="4" fillId="7" borderId="1" xfId="0" applyNumberFormat="1" applyFont="1" applyFill="1" applyBorder="1" applyAlignment="1">
      <alignment horizontal="right" vertical="center"/>
    </xf>
    <xf numFmtId="179" fontId="4" fillId="7" borderId="8" xfId="0" applyNumberFormat="1" applyFont="1" applyFill="1" applyBorder="1" applyAlignment="1">
      <alignment horizontal="right" vertical="center"/>
    </xf>
    <xf numFmtId="179" fontId="4" fillId="7" borderId="13" xfId="0" applyNumberFormat="1" applyFont="1" applyFill="1" applyBorder="1" applyAlignment="1">
      <alignment horizontal="right" vertical="center"/>
    </xf>
    <xf numFmtId="183" fontId="4" fillId="9" borderId="1" xfId="0" applyNumberFormat="1" applyFont="1" applyFill="1" applyBorder="1" applyAlignment="1">
      <alignment horizontal="right" vertical="center"/>
    </xf>
    <xf numFmtId="185" fontId="4" fillId="9" borderId="0" xfId="0" applyNumberFormat="1" applyFont="1" applyFill="1" applyBorder="1" applyAlignment="1">
      <alignment vertical="center"/>
    </xf>
    <xf numFmtId="191" fontId="4" fillId="9" borderId="1" xfId="0" applyNumberFormat="1" applyFont="1" applyFill="1" applyBorder="1"/>
    <xf numFmtId="1" fontId="4" fillId="9" borderId="1" xfId="0" applyNumberFormat="1" applyFont="1" applyFill="1" applyBorder="1"/>
    <xf numFmtId="177" fontId="4" fillId="9" borderId="21" xfId="0" applyNumberFormat="1" applyFont="1" applyFill="1" applyBorder="1" applyAlignment="1">
      <alignment horizontal="right"/>
    </xf>
    <xf numFmtId="38" fontId="4" fillId="9" borderId="10" xfId="21" applyFont="1" applyFill="1" applyBorder="1" applyAlignment="1">
      <alignment horizontal="right" vertical="center"/>
    </xf>
    <xf numFmtId="38" fontId="4" fillId="9" borderId="7" xfId="21" applyFont="1" applyFill="1" applyBorder="1" applyAlignment="1">
      <alignment horizontal="right" vertical="center"/>
    </xf>
    <xf numFmtId="38" fontId="4" fillId="9" borderId="21" xfId="21" applyFont="1" applyFill="1" applyBorder="1" applyAlignment="1">
      <alignment horizontal="right" vertical="center"/>
    </xf>
    <xf numFmtId="203" fontId="4" fillId="9" borderId="1" xfId="21" applyNumberFormat="1" applyFont="1" applyFill="1" applyBorder="1" applyAlignment="1">
      <alignment horizontal="right" vertical="center"/>
    </xf>
    <xf numFmtId="40" fontId="4" fillId="9" borderId="21" xfId="21" applyNumberFormat="1" applyFont="1" applyFill="1" applyBorder="1" applyAlignment="1">
      <alignment horizontal="right" vertical="center"/>
    </xf>
    <xf numFmtId="38" fontId="4" fillId="9" borderId="19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19" xfId="21" applyNumberFormat="1" applyFont="1" applyFill="1" applyBorder="1" applyAlignment="1">
      <alignment horizontal="right" vertical="center"/>
    </xf>
    <xf numFmtId="38" fontId="4" fillId="9" borderId="21" xfId="21" applyFont="1" applyFill="1" applyBorder="1"/>
    <xf numFmtId="38" fontId="4" fillId="9" borderId="21" xfId="21" applyFont="1" applyFill="1" applyBorder="1" applyAlignment="1">
      <alignment horizontal="right"/>
    </xf>
    <xf numFmtId="203" fontId="4" fillId="9" borderId="10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 applyAlignment="1">
      <alignment horizontal="right" vertical="center"/>
    </xf>
    <xf numFmtId="198" fontId="4" fillId="9" borderId="10" xfId="21" applyNumberFormat="1" applyFont="1" applyFill="1" applyBorder="1" applyAlignment="1">
      <alignment horizontal="right" vertical="center"/>
    </xf>
    <xf numFmtId="38" fontId="4" fillId="9" borderId="1" xfId="21" applyNumberFormat="1" applyFont="1" applyFill="1" applyBorder="1" applyAlignment="1">
      <alignment horizontal="right" vertical="center"/>
    </xf>
    <xf numFmtId="203" fontId="4" fillId="9" borderId="10" xfId="21" applyNumberFormat="1" applyFont="1" applyFill="1" applyBorder="1"/>
    <xf numFmtId="203" fontId="4" fillId="9" borderId="21" xfId="21" applyNumberFormat="1" applyFont="1" applyFill="1" applyBorder="1"/>
    <xf numFmtId="191" fontId="4" fillId="9" borderId="10" xfId="0" applyNumberFormat="1" applyFont="1" applyFill="1" applyBorder="1"/>
    <xf numFmtId="1" fontId="4" fillId="9" borderId="10" xfId="0" applyNumberFormat="1" applyFont="1" applyFill="1" applyBorder="1"/>
    <xf numFmtId="203" fontId="4" fillId="9" borderId="26" xfId="21" applyNumberFormat="1" applyFont="1" applyFill="1" applyBorder="1"/>
    <xf numFmtId="40" fontId="4" fillId="7" borderId="1" xfId="21" applyNumberFormat="1" applyFont="1" applyFill="1" applyBorder="1" applyAlignment="1">
      <alignment vertical="center"/>
    </xf>
    <xf numFmtId="198" fontId="4" fillId="7" borderId="1" xfId="21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horizontal="right" vertical="center"/>
    </xf>
    <xf numFmtId="203" fontId="4" fillId="7" borderId="1" xfId="21" applyNumberFormat="1" applyFont="1" applyFill="1" applyBorder="1" applyAlignment="1">
      <alignment horizontal="right" vertical="center"/>
    </xf>
    <xf numFmtId="198" fontId="4" fillId="9" borderId="1" xfId="21" applyNumberFormat="1" applyFont="1" applyFill="1" applyBorder="1" applyAlignment="1">
      <alignment horizontal="right" vertical="center"/>
    </xf>
    <xf numFmtId="201" fontId="4" fillId="9" borderId="1" xfId="21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198" fontId="4" fillId="9" borderId="63" xfId="21" applyNumberFormat="1" applyFont="1" applyFill="1" applyBorder="1" applyAlignment="1">
      <alignment horizontal="right" vertical="center"/>
    </xf>
    <xf numFmtId="40" fontId="4" fillId="7" borderId="1" xfId="21" applyNumberFormat="1" applyFont="1" applyFill="1" applyBorder="1" applyAlignment="1">
      <alignment horizontal="right" vertical="center"/>
    </xf>
    <xf numFmtId="198" fontId="4" fillId="7" borderId="1" xfId="21" applyNumberFormat="1" applyFont="1" applyFill="1" applyBorder="1" applyAlignment="1">
      <alignment horizontal="right" vertical="center"/>
    </xf>
    <xf numFmtId="38" fontId="4" fillId="10" borderId="1" xfId="2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horizontal="right" vertical="center"/>
    </xf>
    <xf numFmtId="176" fontId="4" fillId="8" borderId="63" xfId="0" applyNumberFormat="1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center" vertical="center"/>
    </xf>
    <xf numFmtId="1" fontId="4" fillId="7" borderId="63" xfId="0" applyNumberFormat="1" applyFont="1" applyFill="1" applyBorder="1" applyAlignment="1">
      <alignment vertical="center"/>
    </xf>
    <xf numFmtId="178" fontId="4" fillId="9" borderId="63" xfId="0" applyNumberFormat="1" applyFont="1" applyFill="1" applyBorder="1" applyAlignment="1">
      <alignment horizontal="right" vertical="center"/>
    </xf>
    <xf numFmtId="185" fontId="4" fillId="9" borderId="1" xfId="0" applyNumberFormat="1" applyFont="1" applyFill="1" applyBorder="1" applyAlignment="1">
      <alignment horizontal="right" vertical="center"/>
    </xf>
    <xf numFmtId="204" fontId="4" fillId="9" borderId="1" xfId="0" applyNumberFormat="1" applyFont="1" applyFill="1" applyBorder="1" applyAlignment="1">
      <alignment horizontal="right" vertical="center"/>
    </xf>
    <xf numFmtId="9" fontId="4" fillId="9" borderId="63" xfId="20" applyNumberFormat="1" applyFont="1" applyFill="1" applyBorder="1" applyAlignment="1">
      <alignment horizontal="right" vertical="center"/>
    </xf>
    <xf numFmtId="0" fontId="4" fillId="9" borderId="73" xfId="0" applyFont="1" applyFill="1" applyBorder="1"/>
    <xf numFmtId="0" fontId="4" fillId="9" borderId="63" xfId="0" applyFont="1" applyFill="1" applyBorder="1"/>
    <xf numFmtId="0" fontId="4" fillId="0" borderId="63" xfId="0" applyFont="1" applyFill="1" applyBorder="1" applyAlignment="1">
      <alignment horizontal="right" vertical="center"/>
    </xf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0" fontId="4" fillId="9" borderId="74" xfId="0" applyFont="1" applyFill="1" applyBorder="1" applyAlignment="1">
      <alignment horizontal="left" vertical="center" wrapText="1"/>
    </xf>
    <xf numFmtId="176" fontId="4" fillId="7" borderId="74" xfId="0" applyNumberFormat="1" applyFont="1" applyFill="1" applyBorder="1" applyAlignment="1">
      <alignment horizontal="center" vertical="center"/>
    </xf>
    <xf numFmtId="38" fontId="4" fillId="9" borderId="7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38" fontId="4" fillId="7" borderId="74" xfId="21" applyFont="1" applyFill="1" applyBorder="1" applyAlignment="1">
      <alignment vertical="center"/>
    </xf>
    <xf numFmtId="0" fontId="6" fillId="36" borderId="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0" fontId="4" fillId="36" borderId="0" xfId="0" applyFont="1" applyFill="1" applyBorder="1" applyAlignment="1">
      <alignment horizontal="center" vertical="center"/>
    </xf>
    <xf numFmtId="176" fontId="4" fillId="36" borderId="0" xfId="0" applyNumberFormat="1" applyFont="1" applyFill="1" applyBorder="1" applyAlignment="1">
      <alignment horizontal="center" vertical="center" wrapText="1"/>
    </xf>
    <xf numFmtId="176" fontId="4" fillId="36" borderId="0" xfId="0" applyNumberFormat="1" applyFont="1" applyFill="1" applyBorder="1" applyAlignment="1">
      <alignment horizontal="center" vertical="center"/>
    </xf>
    <xf numFmtId="1" fontId="4" fillId="36" borderId="0" xfId="0" applyNumberFormat="1" applyFont="1" applyFill="1" applyBorder="1" applyAlignment="1">
      <alignment vertical="center"/>
    </xf>
    <xf numFmtId="9" fontId="4" fillId="9" borderId="75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vertical="center"/>
    </xf>
    <xf numFmtId="0" fontId="4" fillId="7" borderId="6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176" fontId="4" fillId="7" borderId="19" xfId="0" applyNumberFormat="1" applyFont="1" applyFill="1" applyBorder="1" applyAlignment="1">
      <alignment horizontal="center" vertical="center"/>
    </xf>
    <xf numFmtId="38" fontId="4" fillId="7" borderId="19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0" fontId="4" fillId="9" borderId="78" xfId="0" applyFont="1" applyFill="1" applyBorder="1" applyAlignment="1">
      <alignment horizontal="left" vertical="center" wrapText="1"/>
    </xf>
    <xf numFmtId="176" fontId="4" fillId="7" borderId="78" xfId="0" applyNumberFormat="1" applyFont="1" applyFill="1" applyBorder="1" applyAlignment="1">
      <alignment horizontal="center" vertical="center"/>
    </xf>
    <xf numFmtId="0" fontId="4" fillId="7" borderId="78" xfId="0" applyFont="1" applyFill="1" applyBorder="1" applyAlignment="1">
      <alignment vertical="center"/>
    </xf>
    <xf numFmtId="176" fontId="4" fillId="9" borderId="78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79" xfId="0" applyFont="1" applyFill="1" applyBorder="1" applyAlignment="1">
      <alignment horizontal="left" vertical="center" wrapText="1"/>
    </xf>
    <xf numFmtId="176" fontId="4" fillId="7" borderId="79" xfId="0" applyNumberFormat="1" applyFont="1" applyFill="1" applyBorder="1" applyAlignment="1">
      <alignment horizontal="center" vertical="center"/>
    </xf>
    <xf numFmtId="177" fontId="4" fillId="9" borderId="79" xfId="0" applyNumberFormat="1" applyFont="1" applyFill="1" applyBorder="1" applyAlignment="1">
      <alignment vertical="center"/>
    </xf>
    <xf numFmtId="177" fontId="4" fillId="7" borderId="4" xfId="0" applyNumberFormat="1" applyFont="1" applyFill="1" applyBorder="1" applyAlignment="1">
      <alignment vertical="center"/>
    </xf>
    <xf numFmtId="0" fontId="4" fillId="9" borderId="80" xfId="0" applyFont="1" applyFill="1" applyBorder="1" applyAlignment="1">
      <alignment horizontal="left" vertical="center" wrapText="1"/>
    </xf>
    <xf numFmtId="176" fontId="4" fillId="7" borderId="80" xfId="0" applyNumberFormat="1" applyFont="1" applyFill="1" applyBorder="1" applyAlignment="1">
      <alignment horizontal="center" vertical="center"/>
    </xf>
    <xf numFmtId="177" fontId="4" fillId="9" borderId="80" xfId="0" applyNumberFormat="1" applyFont="1" applyFill="1" applyBorder="1" applyAlignment="1">
      <alignment vertical="center"/>
    </xf>
    <xf numFmtId="177" fontId="4" fillId="7" borderId="79" xfId="0" applyNumberFormat="1" applyFont="1" applyFill="1" applyBorder="1" applyAlignment="1">
      <alignment vertical="center"/>
    </xf>
    <xf numFmtId="0" fontId="74" fillId="7" borderId="0" xfId="0" applyFont="1" applyFill="1" applyAlignment="1">
      <alignment vertical="center"/>
    </xf>
    <xf numFmtId="38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horizontal="left"/>
    </xf>
    <xf numFmtId="38" fontId="4" fillId="9" borderId="0" xfId="21" applyFont="1" applyFill="1" applyBorder="1" applyAlignment="1">
      <alignment horizontal="right" vertical="center"/>
    </xf>
    <xf numFmtId="177" fontId="4" fillId="9" borderId="0" xfId="0" applyNumberFormat="1" applyFont="1" applyFill="1" applyBorder="1" applyAlignment="1">
      <alignment horizontal="right"/>
    </xf>
    <xf numFmtId="38" fontId="4" fillId="9" borderId="0" xfId="0" applyNumberFormat="1" applyFont="1" applyFill="1" applyBorder="1" applyAlignment="1">
      <alignment horizontal="right"/>
    </xf>
    <xf numFmtId="38" fontId="4" fillId="9" borderId="0" xfId="21" applyFont="1" applyFill="1" applyBorder="1"/>
    <xf numFmtId="0" fontId="4" fillId="9" borderId="10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31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9" borderId="10" xfId="22" applyFont="1" applyFill="1" applyBorder="1" applyAlignment="1">
      <alignment vertical="center" wrapText="1"/>
    </xf>
    <xf numFmtId="0" fontId="4" fillId="9" borderId="17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 wrapText="1"/>
    </xf>
    <xf numFmtId="0" fontId="5" fillId="36" borderId="63" xfId="0" applyFont="1" applyFill="1" applyBorder="1" applyAlignment="1">
      <alignment vertical="top"/>
    </xf>
    <xf numFmtId="0" fontId="5" fillId="36" borderId="63" xfId="0" applyFont="1" applyFill="1" applyBorder="1" applyAlignment="1">
      <alignment vertical="top" wrapText="1"/>
    </xf>
    <xf numFmtId="0" fontId="5" fillId="36" borderId="0" xfId="0" applyFont="1" applyFill="1"/>
    <xf numFmtId="0" fontId="63" fillId="36" borderId="0" xfId="0" applyFont="1" applyFill="1"/>
    <xf numFmtId="0" fontId="65" fillId="36" borderId="0" xfId="0" applyFont="1" applyFill="1"/>
    <xf numFmtId="200" fontId="5" fillId="36" borderId="0" xfId="0" applyNumberFormat="1" applyFont="1" applyFill="1" applyAlignment="1">
      <alignment horizontal="right" vertical="center"/>
    </xf>
    <xf numFmtId="0" fontId="63" fillId="7" borderId="0" xfId="0" applyFont="1" applyFill="1" applyAlignment="1">
      <alignment vertical="center"/>
    </xf>
    <xf numFmtId="0" fontId="4" fillId="36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63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67" fillId="36" borderId="63" xfId="1750" applyFont="1" applyFill="1" applyBorder="1" applyAlignment="1" applyProtection="1">
      <alignment vertical="top"/>
    </xf>
    <xf numFmtId="0" fontId="67" fillId="36" borderId="63" xfId="1750" applyFont="1" applyFill="1" applyBorder="1" applyAlignment="1" applyProtection="1">
      <alignment vertical="top" wrapText="1"/>
    </xf>
    <xf numFmtId="0" fontId="63" fillId="9" borderId="0" xfId="0" applyFont="1" applyFill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0" xfId="0" applyFont="1" applyFill="1" applyBorder="1" applyAlignment="1"/>
    <xf numFmtId="0" fontId="4" fillId="9" borderId="18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7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76" fillId="9" borderId="0" xfId="0" applyFont="1" applyFill="1" applyBorder="1" applyAlignment="1">
      <alignment vertical="top"/>
    </xf>
    <xf numFmtId="0" fontId="4" fillId="9" borderId="1" xfId="0" applyFont="1" applyFill="1" applyBorder="1" applyAlignment="1">
      <alignment horizontal="right" vertical="center" wrapText="1"/>
    </xf>
    <xf numFmtId="0" fontId="4" fillId="9" borderId="10" xfId="22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9" xfId="0" applyFont="1" applyFill="1" applyBorder="1" applyAlignment="1">
      <alignment vertical="center" wrapText="1"/>
    </xf>
    <xf numFmtId="0" fontId="4" fillId="9" borderId="68" xfId="22" applyFont="1" applyFill="1" applyBorder="1" applyAlignment="1">
      <alignment horizontal="left" vertical="center" wrapText="1"/>
    </xf>
    <xf numFmtId="0" fontId="4" fillId="9" borderId="69" xfId="22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30" xfId="0" applyFont="1" applyFill="1" applyBorder="1" applyAlignment="1">
      <alignment vertical="center" wrapText="1"/>
    </xf>
    <xf numFmtId="0" fontId="4" fillId="9" borderId="31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10" xfId="22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vertical="center" wrapText="1"/>
    </xf>
    <xf numFmtId="0" fontId="4" fillId="9" borderId="27" xfId="0" applyFont="1" applyFill="1" applyBorder="1" applyAlignment="1">
      <alignment vertical="center" wrapText="1"/>
    </xf>
    <xf numFmtId="0" fontId="4" fillId="9" borderId="14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32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 wrapText="1"/>
    </xf>
    <xf numFmtId="0" fontId="4" fillId="9" borderId="29" xfId="0" applyFont="1" applyFill="1" applyBorder="1" applyAlignment="1">
      <alignment vertical="center"/>
    </xf>
    <xf numFmtId="0" fontId="4" fillId="9" borderId="72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4" fillId="9" borderId="9" xfId="22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23" xfId="22" applyFont="1" applyFill="1" applyBorder="1" applyAlignment="1">
      <alignment horizontal="left" vertical="center" wrapText="1"/>
    </xf>
    <xf numFmtId="0" fontId="4" fillId="9" borderId="29" xfId="0" applyFont="1" applyFill="1" applyBorder="1" applyAlignment="1">
      <alignment wrapText="1"/>
    </xf>
    <xf numFmtId="0" fontId="4" fillId="9" borderId="70" xfId="0" applyFont="1" applyFill="1" applyBorder="1" applyAlignment="1">
      <alignment horizontal="left" vertical="center" wrapText="1"/>
    </xf>
    <xf numFmtId="0" fontId="4" fillId="9" borderId="71" xfId="0" applyFont="1" applyFill="1" applyBorder="1" applyAlignment="1">
      <alignment horizontal="left" vertical="center" wrapText="1"/>
    </xf>
    <xf numFmtId="0" fontId="4" fillId="9" borderId="17" xfId="22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/>
    <xf numFmtId="0" fontId="4" fillId="9" borderId="18" xfId="0" applyFont="1" applyFill="1" applyBorder="1" applyAlignment="1"/>
    <xf numFmtId="0" fontId="4" fillId="9" borderId="27" xfId="0" applyFont="1" applyFill="1" applyBorder="1" applyAlignment="1"/>
    <xf numFmtId="0" fontId="4" fillId="9" borderId="10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181" fontId="4" fillId="9" borderId="75" xfId="0" applyNumberFormat="1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</cellXfs>
  <cellStyles count="1751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-gio.nies.go.jp/aboutghg/nir/nir-j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0"/>
  <sheetViews>
    <sheetView tabSelected="1" workbookViewId="0">
      <selection activeCell="C23" sqref="C23"/>
    </sheetView>
  </sheetViews>
  <sheetFormatPr defaultRowHeight="15"/>
  <cols>
    <col min="1" max="1" width="9" style="334"/>
    <col min="2" max="2" width="31.25" style="334" customWidth="1"/>
    <col min="3" max="3" width="34" style="334" customWidth="1"/>
    <col min="4" max="4" width="34.875" style="334" customWidth="1"/>
    <col min="5" max="5" width="22.875" style="334" customWidth="1"/>
    <col min="6" max="16384" width="9" style="334"/>
  </cols>
  <sheetData>
    <row r="2" spans="2:4" ht="18.75">
      <c r="B2" s="335" t="s">
        <v>346</v>
      </c>
      <c r="C2" s="336"/>
    </row>
    <row r="3" spans="2:4" ht="18.75">
      <c r="B3" s="335" t="s">
        <v>453</v>
      </c>
      <c r="C3" s="336"/>
    </row>
    <row r="4" spans="2:4" ht="15.75">
      <c r="B4" s="336"/>
      <c r="C4" s="336"/>
      <c r="D4" s="337">
        <v>43612</v>
      </c>
    </row>
    <row r="5" spans="2:4">
      <c r="D5" s="13" t="s">
        <v>520</v>
      </c>
    </row>
    <row r="6" spans="2:4">
      <c r="D6" s="14" t="s">
        <v>91</v>
      </c>
    </row>
    <row r="8" spans="2:4">
      <c r="B8" s="15" t="s">
        <v>521</v>
      </c>
      <c r="C8" s="16" t="s">
        <v>92</v>
      </c>
      <c r="D8" s="15" t="s">
        <v>522</v>
      </c>
    </row>
    <row r="9" spans="2:4">
      <c r="B9" s="344" t="s">
        <v>454</v>
      </c>
      <c r="C9" s="332" t="s">
        <v>362</v>
      </c>
      <c r="D9" s="333" t="s">
        <v>523</v>
      </c>
    </row>
    <row r="10" spans="2:4" ht="90">
      <c r="B10" s="345" t="s">
        <v>455</v>
      </c>
      <c r="C10" s="333" t="s">
        <v>456</v>
      </c>
      <c r="D10" s="333" t="s">
        <v>524</v>
      </c>
    </row>
  </sheetData>
  <phoneticPr fontId="2"/>
  <hyperlinks>
    <hyperlink ref="D6" r:id="rId1" xr:uid="{00000000-0004-0000-0000-000000000000}"/>
    <hyperlink ref="B9" location="NIR第4章_排出量!A1" display="NIR第4章_排出量" xr:uid="{236F899C-A49F-4AFA-A1E1-14E8B1A72D1D}"/>
    <hyperlink ref="B10" location="NIR第4章_排出量以外のデータ!A1" display="NIR第4章_排出量以外のデータ" xr:uid="{1A619AC9-FB8F-4811-92D8-E8AEABD73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Y127"/>
  <sheetViews>
    <sheetView workbookViewId="0">
      <pane xSplit="20" ySplit="5" topLeftCell="U6" activePane="bottomRight" state="frozen"/>
      <selection pane="topRight" activeCell="U1" sqref="U1"/>
      <selection pane="bottomLeft" activeCell="A6" sqref="A6"/>
      <selection pane="bottomRight"/>
    </sheetView>
  </sheetViews>
  <sheetFormatPr defaultColWidth="9" defaultRowHeight="12"/>
  <cols>
    <col min="1" max="1" width="9" style="12"/>
    <col min="2" max="2" width="5.25" style="12" customWidth="1"/>
    <col min="3" max="3" width="4.75" style="10" customWidth="1"/>
    <col min="4" max="4" width="18.125" style="9" customWidth="1"/>
    <col min="5" max="5" width="15.125" style="12" customWidth="1"/>
    <col min="6" max="6" width="8.625" style="12" customWidth="1"/>
    <col min="7" max="19" width="9" style="12" hidden="1" customWidth="1"/>
    <col min="20" max="20" width="3.125" style="12" hidden="1" customWidth="1"/>
    <col min="21" max="48" width="7.375" style="12" customWidth="1"/>
    <col min="49" max="16384" width="9" style="12"/>
  </cols>
  <sheetData>
    <row r="2" spans="2:49" ht="18.75">
      <c r="B2" s="346" t="s">
        <v>457</v>
      </c>
    </row>
    <row r="4" spans="2:49" ht="14.25">
      <c r="B4" s="1" t="s">
        <v>458</v>
      </c>
      <c r="C4" s="19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</row>
    <row r="5" spans="2:49" ht="12.75">
      <c r="B5" s="22" t="s">
        <v>123</v>
      </c>
      <c r="C5" s="361"/>
      <c r="D5" s="361"/>
      <c r="E5" s="362"/>
      <c r="F5" s="23" t="s">
        <v>124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>
        <v>1990</v>
      </c>
      <c r="V5" s="26">
        <f>U5+1</f>
        <v>1991</v>
      </c>
      <c r="W5" s="26">
        <f t="shared" ref="W5:AV5" si="0">V5+1</f>
        <v>1992</v>
      </c>
      <c r="X5" s="26">
        <f t="shared" si="0"/>
        <v>1993</v>
      </c>
      <c r="Y5" s="26">
        <f t="shared" si="0"/>
        <v>1994</v>
      </c>
      <c r="Z5" s="26">
        <f t="shared" si="0"/>
        <v>1995</v>
      </c>
      <c r="AA5" s="26">
        <f t="shared" si="0"/>
        <v>1996</v>
      </c>
      <c r="AB5" s="26">
        <f t="shared" si="0"/>
        <v>1997</v>
      </c>
      <c r="AC5" s="26">
        <f t="shared" si="0"/>
        <v>1998</v>
      </c>
      <c r="AD5" s="26">
        <f t="shared" si="0"/>
        <v>1999</v>
      </c>
      <c r="AE5" s="26">
        <f t="shared" si="0"/>
        <v>2000</v>
      </c>
      <c r="AF5" s="26">
        <f t="shared" si="0"/>
        <v>2001</v>
      </c>
      <c r="AG5" s="26">
        <f t="shared" si="0"/>
        <v>2002</v>
      </c>
      <c r="AH5" s="26">
        <f t="shared" si="0"/>
        <v>2003</v>
      </c>
      <c r="AI5" s="26">
        <f t="shared" si="0"/>
        <v>2004</v>
      </c>
      <c r="AJ5" s="26">
        <f t="shared" si="0"/>
        <v>2005</v>
      </c>
      <c r="AK5" s="26">
        <f t="shared" si="0"/>
        <v>2006</v>
      </c>
      <c r="AL5" s="26">
        <f t="shared" si="0"/>
        <v>2007</v>
      </c>
      <c r="AM5" s="26">
        <f t="shared" si="0"/>
        <v>2008</v>
      </c>
      <c r="AN5" s="26">
        <f t="shared" si="0"/>
        <v>2009</v>
      </c>
      <c r="AO5" s="26">
        <f t="shared" si="0"/>
        <v>2010</v>
      </c>
      <c r="AP5" s="26">
        <f t="shared" si="0"/>
        <v>2011</v>
      </c>
      <c r="AQ5" s="26">
        <f t="shared" si="0"/>
        <v>2012</v>
      </c>
      <c r="AR5" s="26">
        <f t="shared" si="0"/>
        <v>2013</v>
      </c>
      <c r="AS5" s="26">
        <f t="shared" si="0"/>
        <v>2014</v>
      </c>
      <c r="AT5" s="26">
        <f t="shared" si="0"/>
        <v>2015</v>
      </c>
      <c r="AU5" s="26">
        <f t="shared" si="0"/>
        <v>2016</v>
      </c>
      <c r="AV5" s="26">
        <f t="shared" si="0"/>
        <v>2017</v>
      </c>
      <c r="AW5" s="17"/>
    </row>
    <row r="6" spans="2:49" ht="14.25">
      <c r="B6" s="359" t="s">
        <v>125</v>
      </c>
      <c r="C6" s="27" t="s">
        <v>2</v>
      </c>
      <c r="D6" s="28" t="s">
        <v>126</v>
      </c>
      <c r="E6" s="29"/>
      <c r="F6" s="30" t="s">
        <v>127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31">
        <v>38701.103416042592</v>
      </c>
      <c r="V6" s="31">
        <v>40346.744742035473</v>
      </c>
      <c r="W6" s="31">
        <v>41665.79114506545</v>
      </c>
      <c r="X6" s="31">
        <v>41224.494256585334</v>
      </c>
      <c r="Y6" s="31">
        <v>42297.116417365723</v>
      </c>
      <c r="Z6" s="31">
        <v>42142.02726535382</v>
      </c>
      <c r="AA6" s="31">
        <v>42559.539804125336</v>
      </c>
      <c r="AB6" s="31">
        <v>39926.083389390726</v>
      </c>
      <c r="AC6" s="31">
        <v>35362.599382577479</v>
      </c>
      <c r="AD6" s="31">
        <v>35010.124942594921</v>
      </c>
      <c r="AE6" s="31">
        <v>35085.742906855594</v>
      </c>
      <c r="AF6" s="31">
        <v>34374.185269382258</v>
      </c>
      <c r="AG6" s="31">
        <v>32417.253435765444</v>
      </c>
      <c r="AH6" s="31">
        <v>31935.273453308597</v>
      </c>
      <c r="AI6" s="31">
        <v>31276.189983420805</v>
      </c>
      <c r="AJ6" s="31">
        <v>32279.645554026018</v>
      </c>
      <c r="AK6" s="31">
        <v>31990.873871774482</v>
      </c>
      <c r="AL6" s="31">
        <v>30658.349937916188</v>
      </c>
      <c r="AM6" s="31">
        <v>28552.561480293498</v>
      </c>
      <c r="AN6" s="31">
        <v>25308.481718967807</v>
      </c>
      <c r="AO6" s="31">
        <v>24321.270937421363</v>
      </c>
      <c r="AP6" s="31">
        <v>24982.895526650263</v>
      </c>
      <c r="AQ6" s="31">
        <v>25624.79533860795</v>
      </c>
      <c r="AR6" s="31">
        <v>26805.206128279013</v>
      </c>
      <c r="AS6" s="31">
        <v>26557.37523672733</v>
      </c>
      <c r="AT6" s="31">
        <v>25936.139788924989</v>
      </c>
      <c r="AU6" s="31">
        <v>25969.470794926132</v>
      </c>
      <c r="AV6" s="31">
        <v>26428.778063772283</v>
      </c>
    </row>
    <row r="7" spans="2:49" ht="14.25">
      <c r="B7" s="363"/>
      <c r="C7" s="27" t="s">
        <v>3</v>
      </c>
      <c r="D7" s="32" t="s">
        <v>459</v>
      </c>
      <c r="E7" s="29"/>
      <c r="F7" s="30" t="s">
        <v>127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31">
        <v>6674.4490046098017</v>
      </c>
      <c r="V7" s="31">
        <v>6524.5328569297908</v>
      </c>
      <c r="W7" s="31">
        <v>5945.8339540571315</v>
      </c>
      <c r="X7" s="31">
        <v>5842.3534676861227</v>
      </c>
      <c r="Y7" s="31">
        <v>5740.0247792311475</v>
      </c>
      <c r="Z7" s="31">
        <v>5795.1316308500946</v>
      </c>
      <c r="AA7" s="31">
        <v>5789.0719316293616</v>
      </c>
      <c r="AB7" s="31">
        <v>5903.8352801359188</v>
      </c>
      <c r="AC7" s="31">
        <v>5638.1994106625216</v>
      </c>
      <c r="AD7" s="31">
        <v>5703.2053582387407</v>
      </c>
      <c r="AE7" s="31">
        <v>5899.9845210859867</v>
      </c>
      <c r="AF7" s="31">
        <v>5594.9262706926866</v>
      </c>
      <c r="AG7" s="31">
        <v>5605.2257994031515</v>
      </c>
      <c r="AH7" s="31">
        <v>6010.9337107231668</v>
      </c>
      <c r="AI7" s="31">
        <v>6398.6869967575658</v>
      </c>
      <c r="AJ7" s="31">
        <v>6645.7105523034497</v>
      </c>
      <c r="AK7" s="31">
        <v>6788.1886315874181</v>
      </c>
      <c r="AL7" s="31">
        <v>7012.0890129308336</v>
      </c>
      <c r="AM7" s="31">
        <v>6591.818326146341</v>
      </c>
      <c r="AN7" s="31">
        <v>5364.6005099960857</v>
      </c>
      <c r="AO7" s="31">
        <v>6284.7190568659153</v>
      </c>
      <c r="AP7" s="31">
        <v>5895.7907835699853</v>
      </c>
      <c r="AQ7" s="31">
        <v>5679.325140228646</v>
      </c>
      <c r="AR7" s="31">
        <v>5766.6750900500374</v>
      </c>
      <c r="AS7" s="31">
        <v>5811.9451381047556</v>
      </c>
      <c r="AT7" s="31">
        <v>5477.0464397639898</v>
      </c>
      <c r="AU7" s="31">
        <v>5504.0022085956616</v>
      </c>
      <c r="AV7" s="31">
        <v>5554.5813795026033</v>
      </c>
    </row>
    <row r="8" spans="2:49" ht="14.25">
      <c r="B8" s="363"/>
      <c r="C8" s="27" t="s">
        <v>4</v>
      </c>
      <c r="D8" s="370" t="s">
        <v>460</v>
      </c>
      <c r="E8" s="371"/>
      <c r="F8" s="30" t="s">
        <v>127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3">
        <v>312.87952823101125</v>
      </c>
      <c r="V8" s="33">
        <v>307.81152289698383</v>
      </c>
      <c r="W8" s="33">
        <v>295.29687962532591</v>
      </c>
      <c r="X8" s="33">
        <v>290.6346731752509</v>
      </c>
      <c r="Y8" s="33">
        <v>290.02818822876907</v>
      </c>
      <c r="Z8" s="33">
        <v>283.40724792134836</v>
      </c>
      <c r="AA8" s="33">
        <v>282.81616108587912</v>
      </c>
      <c r="AB8" s="33">
        <v>270.45053169397875</v>
      </c>
      <c r="AC8" s="33">
        <v>231.01486186880234</v>
      </c>
      <c r="AD8" s="33">
        <v>236.17622947190571</v>
      </c>
      <c r="AE8" s="33">
        <v>232.76960989831676</v>
      </c>
      <c r="AF8" s="33">
        <v>223.3438161401109</v>
      </c>
      <c r="AG8" s="33">
        <v>216.97477839910331</v>
      </c>
      <c r="AH8" s="33">
        <v>253.04393249130098</v>
      </c>
      <c r="AI8" s="33">
        <v>261.79082358227498</v>
      </c>
      <c r="AJ8" s="33">
        <v>251.57731073682558</v>
      </c>
      <c r="AK8" s="33">
        <v>236.62608987874859</v>
      </c>
      <c r="AL8" s="33">
        <v>213.21281309999526</v>
      </c>
      <c r="AM8" s="33">
        <v>172.58037395747235</v>
      </c>
      <c r="AN8" s="33">
        <v>139.89475701298232</v>
      </c>
      <c r="AO8" s="33">
        <v>164.08408670446047</v>
      </c>
      <c r="AP8" s="33">
        <v>168.2548242548468</v>
      </c>
      <c r="AQ8" s="33">
        <v>179.01572288015117</v>
      </c>
      <c r="AR8" s="33">
        <v>193.47603040294115</v>
      </c>
      <c r="AS8" s="33">
        <v>194.15574325469387</v>
      </c>
      <c r="AT8" s="33">
        <v>192.91755670011955</v>
      </c>
      <c r="AU8" s="33">
        <v>188.43046073434263</v>
      </c>
      <c r="AV8" s="33">
        <v>194.15271177780178</v>
      </c>
    </row>
    <row r="9" spans="2:49" ht="14.25">
      <c r="B9" s="363"/>
      <c r="C9" s="367" t="s">
        <v>5</v>
      </c>
      <c r="D9" s="367" t="s">
        <v>461</v>
      </c>
      <c r="E9" s="318" t="s">
        <v>462</v>
      </c>
      <c r="F9" s="30" t="s">
        <v>127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34">
        <v>929.65224754371661</v>
      </c>
      <c r="V9" s="34">
        <v>977.31240505880783</v>
      </c>
      <c r="W9" s="34">
        <v>918.77422300980027</v>
      </c>
      <c r="X9" s="34">
        <v>956.8891838131741</v>
      </c>
      <c r="Y9" s="34">
        <v>1002.3086902762175</v>
      </c>
      <c r="Z9" s="34">
        <v>1066.0649917688932</v>
      </c>
      <c r="AA9" s="34">
        <v>1030.0919803213578</v>
      </c>
      <c r="AB9" s="34">
        <v>985.64958185478167</v>
      </c>
      <c r="AC9" s="34">
        <v>942.76532904668341</v>
      </c>
      <c r="AD9" s="34">
        <v>950.62012549981046</v>
      </c>
      <c r="AE9" s="34">
        <v>980.89408430263848</v>
      </c>
      <c r="AF9" s="34">
        <v>998.69674803236853</v>
      </c>
      <c r="AG9" s="34">
        <v>786.11603867547967</v>
      </c>
      <c r="AH9" s="34">
        <v>686.67553090243359</v>
      </c>
      <c r="AI9" s="34">
        <v>670.26470850557837</v>
      </c>
      <c r="AJ9" s="34">
        <v>736.77053304590004</v>
      </c>
      <c r="AK9" s="34">
        <v>835.63514299213193</v>
      </c>
      <c r="AL9" s="34">
        <v>886.68681842384569</v>
      </c>
      <c r="AM9" s="34">
        <v>846.96144259846017</v>
      </c>
      <c r="AN9" s="34">
        <v>896.41722245246979</v>
      </c>
      <c r="AO9" s="34">
        <v>891.13308338572278</v>
      </c>
      <c r="AP9" s="34">
        <v>868.94687983371784</v>
      </c>
      <c r="AQ9" s="34">
        <v>963.63099039092344</v>
      </c>
      <c r="AR9" s="34">
        <v>1017.1680984674717</v>
      </c>
      <c r="AS9" s="34">
        <v>1040.1251961045557</v>
      </c>
      <c r="AT9" s="34">
        <v>973.21407989741283</v>
      </c>
      <c r="AU9" s="34">
        <v>878.81497422007624</v>
      </c>
      <c r="AV9" s="34">
        <v>870.29004715445046</v>
      </c>
    </row>
    <row r="10" spans="2:49" ht="24">
      <c r="B10" s="363"/>
      <c r="C10" s="368"/>
      <c r="D10" s="368"/>
      <c r="E10" s="318" t="s">
        <v>463</v>
      </c>
      <c r="F10" s="35" t="s">
        <v>127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3">
        <v>119.43885387104861</v>
      </c>
      <c r="V10" s="33">
        <v>118.02973259521595</v>
      </c>
      <c r="W10" s="33">
        <v>111.23989315980884</v>
      </c>
      <c r="X10" s="33">
        <v>113.31241945617326</v>
      </c>
      <c r="Y10" s="33">
        <v>115.68501941874929</v>
      </c>
      <c r="Z10" s="33">
        <v>117.58641293217133</v>
      </c>
      <c r="AA10" s="33">
        <v>109.3555256367048</v>
      </c>
      <c r="AB10" s="33">
        <v>110.09734158601663</v>
      </c>
      <c r="AC10" s="33">
        <v>102.71323736484531</v>
      </c>
      <c r="AD10" s="33">
        <v>100.31142363110642</v>
      </c>
      <c r="AE10" s="33">
        <v>102.19284393363394</v>
      </c>
      <c r="AF10" s="33">
        <v>93.675782173028466</v>
      </c>
      <c r="AG10" s="33">
        <v>90.212274964187287</v>
      </c>
      <c r="AH10" s="33">
        <v>83.913411787117283</v>
      </c>
      <c r="AI10" s="33">
        <v>83.151070032887148</v>
      </c>
      <c r="AJ10" s="33">
        <v>77.921229397914374</v>
      </c>
      <c r="AK10" s="33">
        <v>72.833545349719174</v>
      </c>
      <c r="AL10" s="33">
        <v>74.413193693323919</v>
      </c>
      <c r="AM10" s="33">
        <v>70.078580984628076</v>
      </c>
      <c r="AN10" s="33">
        <v>64.684762944158834</v>
      </c>
      <c r="AO10" s="33">
        <v>63.208451369935425</v>
      </c>
      <c r="AP10" s="33">
        <v>60.914418270915945</v>
      </c>
      <c r="AQ10" s="33">
        <v>50.462330075128186</v>
      </c>
      <c r="AR10" s="33">
        <v>45.322787717280448</v>
      </c>
      <c r="AS10" s="33">
        <v>47.543201756262178</v>
      </c>
      <c r="AT10" s="33">
        <v>45.689102057844259</v>
      </c>
      <c r="AU10" s="33">
        <v>42.921884903619663</v>
      </c>
      <c r="AV10" s="33">
        <v>36.359926169066895</v>
      </c>
    </row>
    <row r="11" spans="2:49" ht="15" thickBot="1">
      <c r="B11" s="363"/>
      <c r="C11" s="369"/>
      <c r="D11" s="369"/>
      <c r="E11" s="318" t="s">
        <v>464</v>
      </c>
      <c r="F11" s="36" t="s">
        <v>127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37">
        <v>2492.9301207095</v>
      </c>
      <c r="V11" s="37">
        <v>2273.943376929411</v>
      </c>
      <c r="W11" s="37">
        <v>2027.3336838794369</v>
      </c>
      <c r="X11" s="37">
        <v>1824.762856822096</v>
      </c>
      <c r="Y11" s="37">
        <v>1820.5632061772442</v>
      </c>
      <c r="Z11" s="37">
        <v>1741.5644849196351</v>
      </c>
      <c r="AA11" s="37">
        <v>1718.6289645912041</v>
      </c>
      <c r="AB11" s="37">
        <v>1644.075446320898</v>
      </c>
      <c r="AC11" s="37">
        <v>1585.9615977985638</v>
      </c>
      <c r="AD11" s="37">
        <v>1579.5326139970757</v>
      </c>
      <c r="AE11" s="37">
        <v>1617.0295883421072</v>
      </c>
      <c r="AF11" s="37">
        <v>1685.6547835566314</v>
      </c>
      <c r="AG11" s="37">
        <v>1367.1412901623619</v>
      </c>
      <c r="AH11" s="37">
        <v>1175.9314850681244</v>
      </c>
      <c r="AI11" s="37">
        <v>1129.5315551761373</v>
      </c>
      <c r="AJ11" s="37">
        <v>1238.4439915095318</v>
      </c>
      <c r="AK11" s="37">
        <v>1272.6023408959381</v>
      </c>
      <c r="AL11" s="37">
        <v>1359.4527750496152</v>
      </c>
      <c r="AM11" s="37">
        <v>1201.9559005149138</v>
      </c>
      <c r="AN11" s="37">
        <v>1005.3064013179127</v>
      </c>
      <c r="AO11" s="37">
        <v>1027.8104173313361</v>
      </c>
      <c r="AP11" s="37">
        <v>1120.0293908265944</v>
      </c>
      <c r="AQ11" s="37">
        <v>1166.8313562664077</v>
      </c>
      <c r="AR11" s="37">
        <v>1228.6462219264242</v>
      </c>
      <c r="AS11" s="37">
        <v>1146.8971371180869</v>
      </c>
      <c r="AT11" s="37">
        <v>1112.9204074251045</v>
      </c>
      <c r="AU11" s="37">
        <v>1038.0380640158223</v>
      </c>
      <c r="AV11" s="37">
        <v>977.39439770949059</v>
      </c>
    </row>
    <row r="12" spans="2:49" ht="15" thickTop="1">
      <c r="B12" s="364"/>
      <c r="C12" s="38" t="s">
        <v>465</v>
      </c>
      <c r="D12" s="38"/>
      <c r="E12" s="39"/>
      <c r="F12" s="40" t="s">
        <v>127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42">
        <v>49230.453171007663</v>
      </c>
      <c r="V12" s="42">
        <v>50548.374636445682</v>
      </c>
      <c r="W12" s="42">
        <v>50964.269778796952</v>
      </c>
      <c r="X12" s="42">
        <v>50252.446857538147</v>
      </c>
      <c r="Y12" s="42">
        <v>51265.726300697854</v>
      </c>
      <c r="Z12" s="42">
        <v>51145.782033745963</v>
      </c>
      <c r="AA12" s="42">
        <v>51489.504367389847</v>
      </c>
      <c r="AB12" s="42">
        <v>48840.191570982322</v>
      </c>
      <c r="AC12" s="42">
        <v>43863.253819318896</v>
      </c>
      <c r="AD12" s="42">
        <v>43579.970693433563</v>
      </c>
      <c r="AE12" s="42">
        <v>43918.613554418276</v>
      </c>
      <c r="AF12" s="42">
        <v>42970.482669977093</v>
      </c>
      <c r="AG12" s="42">
        <v>40482.923617369728</v>
      </c>
      <c r="AH12" s="42">
        <v>40145.771524280746</v>
      </c>
      <c r="AI12" s="42">
        <v>39819.615137475252</v>
      </c>
      <c r="AJ12" s="42">
        <v>41230.069171019641</v>
      </c>
      <c r="AK12" s="42">
        <v>41196.759622478443</v>
      </c>
      <c r="AL12" s="42">
        <v>40204.204551113799</v>
      </c>
      <c r="AM12" s="42">
        <v>37435.956104495308</v>
      </c>
      <c r="AN12" s="42">
        <v>32779.385372691417</v>
      </c>
      <c r="AO12" s="42">
        <v>32752.226033078736</v>
      </c>
      <c r="AP12" s="42">
        <v>33096.831823406326</v>
      </c>
      <c r="AQ12" s="42">
        <v>33664.060878449207</v>
      </c>
      <c r="AR12" s="42">
        <v>35056.49435684317</v>
      </c>
      <c r="AS12" s="42">
        <v>34798.04165306568</v>
      </c>
      <c r="AT12" s="42">
        <v>33737.927374769461</v>
      </c>
      <c r="AU12" s="42">
        <v>33621.678387395659</v>
      </c>
      <c r="AV12" s="42">
        <v>34061.556526085697</v>
      </c>
    </row>
    <row r="13" spans="2:49" ht="12.75">
      <c r="B13" s="43"/>
      <c r="C13" s="93"/>
      <c r="D13" s="93"/>
      <c r="E13" s="93"/>
      <c r="F13" s="4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</row>
    <row r="14" spans="2:49" s="11" customFormat="1" ht="12.75">
      <c r="B14" s="1" t="s">
        <v>466</v>
      </c>
      <c r="C14" s="45"/>
      <c r="D14" s="46"/>
      <c r="E14" s="47"/>
      <c r="F14" s="4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</row>
    <row r="15" spans="2:49" s="11" customFormat="1" ht="12.75">
      <c r="B15" s="22" t="s">
        <v>123</v>
      </c>
      <c r="C15" s="361"/>
      <c r="D15" s="361"/>
      <c r="E15" s="362"/>
      <c r="F15" s="23" t="s">
        <v>124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25">
        <v>1990</v>
      </c>
      <c r="V15" s="26">
        <f t="shared" ref="V15:AV15" si="1">U15+1</f>
        <v>1991</v>
      </c>
      <c r="W15" s="26">
        <f t="shared" si="1"/>
        <v>1992</v>
      </c>
      <c r="X15" s="26">
        <f t="shared" si="1"/>
        <v>1993</v>
      </c>
      <c r="Y15" s="26">
        <f t="shared" si="1"/>
        <v>1994</v>
      </c>
      <c r="Z15" s="26">
        <f t="shared" si="1"/>
        <v>1995</v>
      </c>
      <c r="AA15" s="26">
        <f t="shared" si="1"/>
        <v>1996</v>
      </c>
      <c r="AB15" s="26">
        <f t="shared" si="1"/>
        <v>1997</v>
      </c>
      <c r="AC15" s="26">
        <f t="shared" si="1"/>
        <v>1998</v>
      </c>
      <c r="AD15" s="26">
        <f t="shared" si="1"/>
        <v>1999</v>
      </c>
      <c r="AE15" s="26">
        <f t="shared" si="1"/>
        <v>2000</v>
      </c>
      <c r="AF15" s="26">
        <f t="shared" si="1"/>
        <v>2001</v>
      </c>
      <c r="AG15" s="26">
        <f t="shared" si="1"/>
        <v>2002</v>
      </c>
      <c r="AH15" s="26">
        <f t="shared" si="1"/>
        <v>2003</v>
      </c>
      <c r="AI15" s="26">
        <f t="shared" si="1"/>
        <v>2004</v>
      </c>
      <c r="AJ15" s="26">
        <f t="shared" si="1"/>
        <v>2005</v>
      </c>
      <c r="AK15" s="26">
        <f t="shared" si="1"/>
        <v>2006</v>
      </c>
      <c r="AL15" s="26">
        <f t="shared" si="1"/>
        <v>2007</v>
      </c>
      <c r="AM15" s="26">
        <f t="shared" si="1"/>
        <v>2008</v>
      </c>
      <c r="AN15" s="26">
        <f t="shared" si="1"/>
        <v>2009</v>
      </c>
      <c r="AO15" s="26">
        <f t="shared" si="1"/>
        <v>2010</v>
      </c>
      <c r="AP15" s="26">
        <f t="shared" si="1"/>
        <v>2011</v>
      </c>
      <c r="AQ15" s="26">
        <f t="shared" si="1"/>
        <v>2012</v>
      </c>
      <c r="AR15" s="26">
        <f t="shared" si="1"/>
        <v>2013</v>
      </c>
      <c r="AS15" s="26">
        <f t="shared" si="1"/>
        <v>2014</v>
      </c>
      <c r="AT15" s="26">
        <f t="shared" si="1"/>
        <v>2015</v>
      </c>
      <c r="AU15" s="26">
        <f t="shared" si="1"/>
        <v>2016</v>
      </c>
      <c r="AV15" s="26">
        <f t="shared" si="1"/>
        <v>2017</v>
      </c>
    </row>
    <row r="16" spans="2:49" ht="14.25">
      <c r="B16" s="359" t="s">
        <v>125</v>
      </c>
      <c r="C16" s="27" t="s">
        <v>14</v>
      </c>
      <c r="D16" s="28" t="s">
        <v>128</v>
      </c>
      <c r="E16" s="29"/>
      <c r="F16" s="30" t="s">
        <v>127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33">
        <v>3417.7405137833202</v>
      </c>
      <c r="V16" s="33">
        <v>3364.3238915193861</v>
      </c>
      <c r="W16" s="33">
        <v>3391.5558741950354</v>
      </c>
      <c r="X16" s="33">
        <v>3217.4669648339104</v>
      </c>
      <c r="Y16" s="33">
        <v>3422.8389440786377</v>
      </c>
      <c r="Z16" s="33">
        <v>3456.8155123008878</v>
      </c>
      <c r="AA16" s="33">
        <v>3482.2507055771052</v>
      </c>
      <c r="AB16" s="33">
        <v>3392.1119138316312</v>
      </c>
      <c r="AC16" s="33">
        <v>3007.6817553714827</v>
      </c>
      <c r="AD16" s="33">
        <v>3305.6498677465934</v>
      </c>
      <c r="AE16" s="33">
        <v>3183.6043912674263</v>
      </c>
      <c r="AF16" s="33">
        <v>2968.1790499953418</v>
      </c>
      <c r="AG16" s="33">
        <v>2738.3139467509864</v>
      </c>
      <c r="AH16" s="33">
        <v>2460.2558112997931</v>
      </c>
      <c r="AI16" s="33">
        <v>2470.538328057758</v>
      </c>
      <c r="AJ16" s="33">
        <v>2167.3505128396782</v>
      </c>
      <c r="AK16" s="33">
        <v>2200.366432366598</v>
      </c>
      <c r="AL16" s="33">
        <v>2260.0248909812894</v>
      </c>
      <c r="AM16" s="33">
        <v>2007.2670092715346</v>
      </c>
      <c r="AN16" s="33">
        <v>1923.1201899212144</v>
      </c>
      <c r="AO16" s="33">
        <v>2122.8843217272179</v>
      </c>
      <c r="AP16" s="33">
        <v>2008.0848022151829</v>
      </c>
      <c r="AQ16" s="33">
        <v>1855.4539224438442</v>
      </c>
      <c r="AR16" s="33">
        <v>1933.5940500359927</v>
      </c>
      <c r="AS16" s="33">
        <v>1891.3677609931035</v>
      </c>
      <c r="AT16" s="33">
        <v>1947.4426914028779</v>
      </c>
      <c r="AU16" s="33">
        <v>1658.1432038670841</v>
      </c>
      <c r="AV16" s="33">
        <v>1725.6627703138106</v>
      </c>
    </row>
    <row r="17" spans="2:48" ht="24">
      <c r="B17" s="363"/>
      <c r="C17" s="384" t="s">
        <v>51</v>
      </c>
      <c r="D17" s="382" t="s">
        <v>129</v>
      </c>
      <c r="E17" s="51" t="s">
        <v>130</v>
      </c>
      <c r="F17" s="30" t="s">
        <v>127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33" t="s">
        <v>371</v>
      </c>
      <c r="V17" s="33" t="s">
        <v>371</v>
      </c>
      <c r="W17" s="33" t="s">
        <v>371</v>
      </c>
      <c r="X17" s="33" t="s">
        <v>371</v>
      </c>
      <c r="Y17" s="33" t="s">
        <v>371</v>
      </c>
      <c r="Z17" s="33" t="s">
        <v>371</v>
      </c>
      <c r="AA17" s="33" t="s">
        <v>371</v>
      </c>
      <c r="AB17" s="33" t="s">
        <v>371</v>
      </c>
      <c r="AC17" s="33" t="s">
        <v>371</v>
      </c>
      <c r="AD17" s="33" t="s">
        <v>371</v>
      </c>
      <c r="AE17" s="33" t="s">
        <v>371</v>
      </c>
      <c r="AF17" s="33" t="s">
        <v>371</v>
      </c>
      <c r="AG17" s="33" t="s">
        <v>371</v>
      </c>
      <c r="AH17" s="33" t="s">
        <v>371</v>
      </c>
      <c r="AI17" s="33" t="s">
        <v>371</v>
      </c>
      <c r="AJ17" s="33" t="s">
        <v>371</v>
      </c>
      <c r="AK17" s="33" t="s">
        <v>371</v>
      </c>
      <c r="AL17" s="33" t="s">
        <v>371</v>
      </c>
      <c r="AM17" s="33" t="s">
        <v>371</v>
      </c>
      <c r="AN17" s="33" t="s">
        <v>371</v>
      </c>
      <c r="AO17" s="33" t="s">
        <v>371</v>
      </c>
      <c r="AP17" s="33" t="s">
        <v>371</v>
      </c>
      <c r="AQ17" s="33" t="s">
        <v>371</v>
      </c>
      <c r="AR17" s="33" t="s">
        <v>371</v>
      </c>
      <c r="AS17" s="33" t="s">
        <v>371</v>
      </c>
      <c r="AT17" s="33" t="s">
        <v>371</v>
      </c>
      <c r="AU17" s="33" t="s">
        <v>371</v>
      </c>
      <c r="AV17" s="33" t="s">
        <v>371</v>
      </c>
    </row>
    <row r="18" spans="2:48" ht="24">
      <c r="B18" s="363"/>
      <c r="C18" s="364"/>
      <c r="D18" s="383"/>
      <c r="E18" s="51" t="s">
        <v>131</v>
      </c>
      <c r="F18" s="30" t="s">
        <v>127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33" t="s">
        <v>371</v>
      </c>
      <c r="V18" s="33" t="s">
        <v>371</v>
      </c>
      <c r="W18" s="33" t="s">
        <v>371</v>
      </c>
      <c r="X18" s="33" t="s">
        <v>371</v>
      </c>
      <c r="Y18" s="33" t="s">
        <v>371</v>
      </c>
      <c r="Z18" s="33" t="s">
        <v>371</v>
      </c>
      <c r="AA18" s="33" t="s">
        <v>371</v>
      </c>
      <c r="AB18" s="33" t="s">
        <v>371</v>
      </c>
      <c r="AC18" s="33" t="s">
        <v>371</v>
      </c>
      <c r="AD18" s="33" t="s">
        <v>371</v>
      </c>
      <c r="AE18" s="33" t="s">
        <v>371</v>
      </c>
      <c r="AF18" s="33" t="s">
        <v>371</v>
      </c>
      <c r="AG18" s="33" t="s">
        <v>371</v>
      </c>
      <c r="AH18" s="33" t="s">
        <v>371</v>
      </c>
      <c r="AI18" s="33" t="s">
        <v>371</v>
      </c>
      <c r="AJ18" s="33" t="s">
        <v>371</v>
      </c>
      <c r="AK18" s="33" t="s">
        <v>371</v>
      </c>
      <c r="AL18" s="33" t="s">
        <v>371</v>
      </c>
      <c r="AM18" s="33" t="s">
        <v>371</v>
      </c>
      <c r="AN18" s="33" t="s">
        <v>371</v>
      </c>
      <c r="AO18" s="33" t="s">
        <v>371</v>
      </c>
      <c r="AP18" s="33" t="s">
        <v>371</v>
      </c>
      <c r="AQ18" s="33" t="s">
        <v>371</v>
      </c>
      <c r="AR18" s="33" t="s">
        <v>371</v>
      </c>
      <c r="AS18" s="33" t="s">
        <v>371</v>
      </c>
      <c r="AT18" s="33" t="s">
        <v>371</v>
      </c>
      <c r="AU18" s="33" t="s">
        <v>371</v>
      </c>
      <c r="AV18" s="33" t="s">
        <v>371</v>
      </c>
    </row>
    <row r="19" spans="2:48" ht="14.25">
      <c r="B19" s="363"/>
      <c r="C19" s="27" t="s">
        <v>46</v>
      </c>
      <c r="D19" s="28" t="s">
        <v>467</v>
      </c>
      <c r="E19" s="52"/>
      <c r="F19" s="30" t="s">
        <v>127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3">
        <v>101.88409999999999</v>
      </c>
      <c r="V19" s="33">
        <v>110.68575</v>
      </c>
      <c r="W19" s="33">
        <v>100.9117</v>
      </c>
      <c r="X19" s="33">
        <v>34.86</v>
      </c>
      <c r="Y19" s="33">
        <v>34.86</v>
      </c>
      <c r="Z19" s="33">
        <v>39.01</v>
      </c>
      <c r="AA19" s="33">
        <v>46.48</v>
      </c>
      <c r="AB19" s="33">
        <v>40.67</v>
      </c>
      <c r="AC19" s="33">
        <v>49.8</v>
      </c>
      <c r="AD19" s="33">
        <v>52.29</v>
      </c>
      <c r="AE19" s="33">
        <v>53.12</v>
      </c>
      <c r="AF19" s="33">
        <v>51.46</v>
      </c>
      <c r="AG19" s="33">
        <v>54.78</v>
      </c>
      <c r="AH19" s="33">
        <v>56.44</v>
      </c>
      <c r="AI19" s="33">
        <v>58.93</v>
      </c>
      <c r="AJ19" s="33">
        <v>58.93</v>
      </c>
      <c r="AK19" s="33">
        <v>59.76</v>
      </c>
      <c r="AL19" s="33">
        <v>62.25</v>
      </c>
      <c r="AM19" s="33">
        <v>51.46</v>
      </c>
      <c r="AN19" s="33">
        <v>43.16</v>
      </c>
      <c r="AO19" s="33">
        <v>62.25</v>
      </c>
      <c r="AP19" s="33">
        <v>65.25</v>
      </c>
      <c r="AQ19" s="33">
        <v>51.2</v>
      </c>
      <c r="AR19" s="33">
        <v>59.940000000000005</v>
      </c>
      <c r="AS19" s="33">
        <v>61.92</v>
      </c>
      <c r="AT19" s="33">
        <v>53.13</v>
      </c>
      <c r="AU19" s="33">
        <v>57.72</v>
      </c>
      <c r="AV19" s="33">
        <v>57.75</v>
      </c>
    </row>
    <row r="20" spans="2:48" ht="14.25">
      <c r="B20" s="363"/>
      <c r="C20" s="384" t="s">
        <v>50</v>
      </c>
      <c r="D20" s="394" t="s">
        <v>468</v>
      </c>
      <c r="E20" s="326" t="s">
        <v>469</v>
      </c>
      <c r="F20" s="321" t="s">
        <v>127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34">
        <v>56.180170000000004</v>
      </c>
      <c r="V20" s="34">
        <v>51.437240000000003</v>
      </c>
      <c r="W20" s="34">
        <v>15.438810000000002</v>
      </c>
      <c r="X20" s="34">
        <v>30.435420000000001</v>
      </c>
      <c r="Y20" s="34">
        <v>27.243539999999999</v>
      </c>
      <c r="Z20" s="34">
        <v>50.583660000000002</v>
      </c>
      <c r="AA20" s="34" t="s">
        <v>370</v>
      </c>
      <c r="AB20" s="34" t="s">
        <v>370</v>
      </c>
      <c r="AC20" s="34" t="s">
        <v>370</v>
      </c>
      <c r="AD20" s="34" t="s">
        <v>370</v>
      </c>
      <c r="AE20" s="34" t="s">
        <v>370</v>
      </c>
      <c r="AF20" s="34" t="s">
        <v>370</v>
      </c>
      <c r="AG20" s="34" t="s">
        <v>370</v>
      </c>
      <c r="AH20" s="34" t="s">
        <v>370</v>
      </c>
      <c r="AI20" s="34" t="s">
        <v>370</v>
      </c>
      <c r="AJ20" s="34" t="s">
        <v>370</v>
      </c>
      <c r="AK20" s="34" t="s">
        <v>370</v>
      </c>
      <c r="AL20" s="34" t="s">
        <v>370</v>
      </c>
      <c r="AM20" s="34" t="s">
        <v>370</v>
      </c>
      <c r="AN20" s="34" t="s">
        <v>370</v>
      </c>
      <c r="AO20" s="34" t="s">
        <v>370</v>
      </c>
      <c r="AP20" s="34" t="s">
        <v>370</v>
      </c>
      <c r="AQ20" s="34" t="s">
        <v>370</v>
      </c>
      <c r="AR20" s="34" t="s">
        <v>370</v>
      </c>
      <c r="AS20" s="34" t="s">
        <v>370</v>
      </c>
      <c r="AT20" s="34" t="s">
        <v>370</v>
      </c>
      <c r="AU20" s="34" t="s">
        <v>370</v>
      </c>
      <c r="AV20" s="34" t="s">
        <v>370</v>
      </c>
    </row>
    <row r="21" spans="2:48" ht="14.25">
      <c r="B21" s="363"/>
      <c r="C21" s="363"/>
      <c r="D21" s="395"/>
      <c r="E21" s="54" t="s">
        <v>132</v>
      </c>
      <c r="F21" s="321" t="s">
        <v>127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4" t="s">
        <v>371</v>
      </c>
      <c r="V21" s="34" t="s">
        <v>371</v>
      </c>
      <c r="W21" s="34" t="s">
        <v>371</v>
      </c>
      <c r="X21" s="34" t="s">
        <v>371</v>
      </c>
      <c r="Y21" s="34" t="s">
        <v>371</v>
      </c>
      <c r="Z21" s="34" t="s">
        <v>371</v>
      </c>
      <c r="AA21" s="34" t="s">
        <v>371</v>
      </c>
      <c r="AB21" s="34" t="s">
        <v>371</v>
      </c>
      <c r="AC21" s="34" t="s">
        <v>371</v>
      </c>
      <c r="AD21" s="34" t="s">
        <v>371</v>
      </c>
      <c r="AE21" s="34" t="s">
        <v>371</v>
      </c>
      <c r="AF21" s="34" t="s">
        <v>371</v>
      </c>
      <c r="AG21" s="34" t="s">
        <v>371</v>
      </c>
      <c r="AH21" s="34" t="s">
        <v>371</v>
      </c>
      <c r="AI21" s="34" t="s">
        <v>371</v>
      </c>
      <c r="AJ21" s="34" t="s">
        <v>371</v>
      </c>
      <c r="AK21" s="34" t="s">
        <v>371</v>
      </c>
      <c r="AL21" s="34" t="s">
        <v>371</v>
      </c>
      <c r="AM21" s="34" t="s">
        <v>371</v>
      </c>
      <c r="AN21" s="34" t="s">
        <v>371</v>
      </c>
      <c r="AO21" s="34" t="s">
        <v>371</v>
      </c>
      <c r="AP21" s="34" t="s">
        <v>371</v>
      </c>
      <c r="AQ21" s="34" t="s">
        <v>371</v>
      </c>
      <c r="AR21" s="34" t="s">
        <v>371</v>
      </c>
      <c r="AS21" s="34" t="s">
        <v>371</v>
      </c>
      <c r="AT21" s="34" t="s">
        <v>371</v>
      </c>
      <c r="AU21" s="34" t="s">
        <v>371</v>
      </c>
      <c r="AV21" s="34" t="s">
        <v>371</v>
      </c>
    </row>
    <row r="22" spans="2:48" ht="36.75">
      <c r="B22" s="363"/>
      <c r="C22" s="363"/>
      <c r="D22" s="395"/>
      <c r="E22" s="318" t="s">
        <v>470</v>
      </c>
      <c r="F22" s="35" t="s">
        <v>127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34">
        <v>149.82980140000001</v>
      </c>
      <c r="V22" s="34">
        <v>145.5652303</v>
      </c>
      <c r="W22" s="34">
        <v>148.95033429999998</v>
      </c>
      <c r="X22" s="34">
        <v>147.29039109999997</v>
      </c>
      <c r="Y22" s="34">
        <v>154.23871819999997</v>
      </c>
      <c r="Z22" s="34">
        <v>171.35458559999998</v>
      </c>
      <c r="AA22" s="34">
        <v>197.4127694</v>
      </c>
      <c r="AB22" s="34">
        <v>197.39167719999998</v>
      </c>
      <c r="AC22" s="34">
        <v>195.17078499999997</v>
      </c>
      <c r="AD22" s="34">
        <v>206.59751669999997</v>
      </c>
      <c r="AE22" s="34">
        <v>192.55677559999998</v>
      </c>
      <c r="AF22" s="34">
        <v>187.36997069999998</v>
      </c>
      <c r="AG22" s="34">
        <v>192.76032179999999</v>
      </c>
      <c r="AH22" s="34">
        <v>191.25779369999998</v>
      </c>
      <c r="AI22" s="34">
        <v>192.82528059999996</v>
      </c>
      <c r="AJ22" s="34">
        <v>200.44111759999996</v>
      </c>
      <c r="AK22" s="34">
        <v>205.21397189999996</v>
      </c>
      <c r="AL22" s="34">
        <v>199.07821209999997</v>
      </c>
      <c r="AM22" s="34">
        <v>183.71319139999997</v>
      </c>
      <c r="AN22" s="34">
        <v>191.38784069999997</v>
      </c>
      <c r="AO22" s="34">
        <v>184.38076599999997</v>
      </c>
      <c r="AP22" s="34">
        <v>145.79070979999997</v>
      </c>
      <c r="AQ22" s="34">
        <v>129.9969222</v>
      </c>
      <c r="AR22" s="34">
        <v>147.91442259999999</v>
      </c>
      <c r="AS22" s="34">
        <v>149.76154289999997</v>
      </c>
      <c r="AT22" s="34">
        <v>169.24853589999998</v>
      </c>
      <c r="AU22" s="34">
        <v>169.54964969999997</v>
      </c>
      <c r="AV22" s="34">
        <v>175.09249869999999</v>
      </c>
    </row>
    <row r="23" spans="2:48" ht="14.25">
      <c r="B23" s="363"/>
      <c r="C23" s="363"/>
      <c r="D23" s="395"/>
      <c r="E23" s="58" t="s">
        <v>471</v>
      </c>
      <c r="F23" s="35" t="s">
        <v>127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4">
        <v>171.38495999999998</v>
      </c>
      <c r="V23" s="34">
        <v>178.06656000000001</v>
      </c>
      <c r="W23" s="34">
        <v>174.05303999999998</v>
      </c>
      <c r="X23" s="34">
        <v>158.83367999999999</v>
      </c>
      <c r="Y23" s="34">
        <v>178.12463999999997</v>
      </c>
      <c r="Z23" s="34">
        <v>190.76712000000001</v>
      </c>
      <c r="AA23" s="34">
        <v>212.46384</v>
      </c>
      <c r="AB23" s="34">
        <v>229.57823999999999</v>
      </c>
      <c r="AC23" s="34">
        <v>230.65319999999997</v>
      </c>
      <c r="AD23" s="34">
        <v>238.20167999999998</v>
      </c>
      <c r="AE23" s="34">
        <v>230.67119999999997</v>
      </c>
      <c r="AF23" s="34">
        <v>208.57703999999998</v>
      </c>
      <c r="AG23" s="34">
        <v>212.98247999999998</v>
      </c>
      <c r="AH23" s="34">
        <v>227.54328000000001</v>
      </c>
      <c r="AI23" s="34">
        <v>230.11199999999999</v>
      </c>
      <c r="AJ23" s="34">
        <v>240.13631999999998</v>
      </c>
      <c r="AK23" s="34">
        <v>233.38584</v>
      </c>
      <c r="AL23" s="34">
        <v>229.76447999999999</v>
      </c>
      <c r="AM23" s="34">
        <v>190.79064</v>
      </c>
      <c r="AN23" s="34">
        <v>190.11528000000001</v>
      </c>
      <c r="AO23" s="34">
        <v>202.27823999999998</v>
      </c>
      <c r="AP23" s="34">
        <v>202.15775999999997</v>
      </c>
      <c r="AQ23" s="34">
        <v>203.75639999999999</v>
      </c>
      <c r="AR23" s="34">
        <v>219.5436</v>
      </c>
      <c r="AS23" s="34">
        <v>214.494</v>
      </c>
      <c r="AT23" s="34">
        <v>221.45303999999999</v>
      </c>
      <c r="AU23" s="34">
        <v>211.76303999999999</v>
      </c>
      <c r="AV23" s="34">
        <v>226.85903999999999</v>
      </c>
    </row>
    <row r="24" spans="2:48" ht="14.25">
      <c r="B24" s="363"/>
      <c r="C24" s="363"/>
      <c r="D24" s="395"/>
      <c r="E24" s="60" t="s">
        <v>472</v>
      </c>
      <c r="F24" s="35" t="s">
        <v>127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34">
        <v>439.70527999999996</v>
      </c>
      <c r="V24" s="34">
        <v>442.19895999999994</v>
      </c>
      <c r="W24" s="34">
        <v>453.89209999999997</v>
      </c>
      <c r="X24" s="34">
        <v>428.54212000000001</v>
      </c>
      <c r="Y24" s="34">
        <v>467.11970000000002</v>
      </c>
      <c r="Z24" s="34">
        <v>475.64171999999996</v>
      </c>
      <c r="AA24" s="34">
        <v>511.75627999999995</v>
      </c>
      <c r="AB24" s="34">
        <v>516.67720999999995</v>
      </c>
      <c r="AC24" s="34">
        <v>496.16494</v>
      </c>
      <c r="AD24" s="34">
        <v>539.52913000000001</v>
      </c>
      <c r="AE24" s="34">
        <v>535.53748999999993</v>
      </c>
      <c r="AF24" s="34">
        <v>520.14251999999999</v>
      </c>
      <c r="AG24" s="34">
        <v>548.33950000000004</v>
      </c>
      <c r="AH24" s="34">
        <v>541.67678999999998</v>
      </c>
      <c r="AI24" s="34">
        <v>538.97140999999999</v>
      </c>
      <c r="AJ24" s="34">
        <v>509.02242999999999</v>
      </c>
      <c r="AK24" s="34">
        <v>510.49921999999998</v>
      </c>
      <c r="AL24" s="34">
        <v>520.41773000000001</v>
      </c>
      <c r="AM24" s="34">
        <v>411.02139</v>
      </c>
      <c r="AN24" s="34">
        <v>460.76432</v>
      </c>
      <c r="AO24" s="34">
        <v>524.12175000000002</v>
      </c>
      <c r="AP24" s="34">
        <v>485.52300000000002</v>
      </c>
      <c r="AQ24" s="34">
        <v>404.01850000000002</v>
      </c>
      <c r="AR24" s="34">
        <v>364.0145</v>
      </c>
      <c r="AS24" s="34">
        <v>341.61298999999997</v>
      </c>
      <c r="AT24" s="34">
        <v>314.65116999999998</v>
      </c>
      <c r="AU24" s="34">
        <v>319.29615999999999</v>
      </c>
      <c r="AV24" s="34">
        <v>323.46373</v>
      </c>
    </row>
    <row r="25" spans="2:48" ht="14.25">
      <c r="B25" s="363"/>
      <c r="C25" s="363"/>
      <c r="D25" s="395"/>
      <c r="E25" s="318" t="s">
        <v>473</v>
      </c>
      <c r="F25" s="35" t="s">
        <v>127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34">
        <v>1633.0073200000002</v>
      </c>
      <c r="V25" s="34">
        <v>1620.8718600000002</v>
      </c>
      <c r="W25" s="34">
        <v>1555.38652</v>
      </c>
      <c r="X25" s="34">
        <v>1412.07232</v>
      </c>
      <c r="Y25" s="34">
        <v>1498.75918</v>
      </c>
      <c r="Z25" s="34">
        <v>1562.5841600000001</v>
      </c>
      <c r="AA25" s="34">
        <v>1571.42362</v>
      </c>
      <c r="AB25" s="34">
        <v>1580.5762</v>
      </c>
      <c r="AC25" s="34">
        <v>1480.4519599999999</v>
      </c>
      <c r="AD25" s="34">
        <v>1603.8109399999998</v>
      </c>
      <c r="AE25" s="34">
        <v>1590.0625</v>
      </c>
      <c r="AF25" s="34">
        <v>1517.2806400000002</v>
      </c>
      <c r="AG25" s="34">
        <v>1587.40922</v>
      </c>
      <c r="AH25" s="34">
        <v>1631.7548400000001</v>
      </c>
      <c r="AI25" s="34">
        <v>1666.7295200000001</v>
      </c>
      <c r="AJ25" s="34">
        <v>1659.2496600000002</v>
      </c>
      <c r="AK25" s="34">
        <v>1714.8881999999999</v>
      </c>
      <c r="AL25" s="34">
        <v>1731.70604</v>
      </c>
      <c r="AM25" s="34">
        <v>1493.73278</v>
      </c>
      <c r="AN25" s="34">
        <v>1307.54998</v>
      </c>
      <c r="AO25" s="34">
        <v>1504.52512</v>
      </c>
      <c r="AP25" s="34">
        <v>1379.96722</v>
      </c>
      <c r="AQ25" s="34">
        <v>1260.8085800000001</v>
      </c>
      <c r="AR25" s="34">
        <v>1294.47722</v>
      </c>
      <c r="AS25" s="34">
        <v>1253.1948200000002</v>
      </c>
      <c r="AT25" s="34">
        <v>1160.6616799999999</v>
      </c>
      <c r="AU25" s="34">
        <v>1168.3599000000002</v>
      </c>
      <c r="AV25" s="34">
        <v>1230.2587800000001</v>
      </c>
    </row>
    <row r="26" spans="2:48" ht="14.25">
      <c r="B26" s="363"/>
      <c r="C26" s="363"/>
      <c r="D26" s="395"/>
      <c r="E26" s="347" t="s">
        <v>474</v>
      </c>
      <c r="F26" s="35" t="s">
        <v>127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4">
        <v>117.11710651519499</v>
      </c>
      <c r="V26" s="34">
        <v>122.18109678778097</v>
      </c>
      <c r="W26" s="34">
        <v>114.79937661758576</v>
      </c>
      <c r="X26" s="34">
        <v>111.697112306452</v>
      </c>
      <c r="Y26" s="34">
        <v>121.97638477629967</v>
      </c>
      <c r="Z26" s="34">
        <v>124.22899675787581</v>
      </c>
      <c r="AA26" s="34">
        <v>134.70284312054096</v>
      </c>
      <c r="AB26" s="34">
        <v>129.79614554123162</v>
      </c>
      <c r="AC26" s="34">
        <v>123.62428396071068</v>
      </c>
      <c r="AD26" s="34">
        <v>123.27320520399795</v>
      </c>
      <c r="AE26" s="34">
        <v>118.09887380182865</v>
      </c>
      <c r="AF26" s="34">
        <v>105.08223284707621</v>
      </c>
      <c r="AG26" s="34">
        <v>110.96069879891745</v>
      </c>
      <c r="AH26" s="34">
        <v>105.93807844414903</v>
      </c>
      <c r="AI26" s="34">
        <v>105.82820423534065</v>
      </c>
      <c r="AJ26" s="34">
        <v>80.667811740317774</v>
      </c>
      <c r="AK26" s="34">
        <v>66.23772635620854</v>
      </c>
      <c r="AL26" s="34">
        <v>67.773016846132677</v>
      </c>
      <c r="AM26" s="34">
        <v>59.35733660825575</v>
      </c>
      <c r="AN26" s="34">
        <v>51.1039350047254</v>
      </c>
      <c r="AO26" s="34">
        <v>59.639641605794161</v>
      </c>
      <c r="AP26" s="34">
        <v>55.339257795609655</v>
      </c>
      <c r="AQ26" s="34">
        <v>60.454400002663306</v>
      </c>
      <c r="AR26" s="34">
        <v>59.192066662676964</v>
      </c>
      <c r="AS26" s="34">
        <v>58.211290492420993</v>
      </c>
      <c r="AT26" s="34">
        <v>59.619824168880868</v>
      </c>
      <c r="AU26" s="34">
        <v>58.39338656368087</v>
      </c>
      <c r="AV26" s="34">
        <v>60.894870581604039</v>
      </c>
    </row>
    <row r="27" spans="2:48" ht="14.25">
      <c r="B27" s="363"/>
      <c r="C27" s="363"/>
      <c r="D27" s="395"/>
      <c r="E27" s="60" t="s">
        <v>475</v>
      </c>
      <c r="F27" s="322" t="s">
        <v>127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34">
        <v>123.45389020421608</v>
      </c>
      <c r="V27" s="34">
        <v>117.9780983596838</v>
      </c>
      <c r="W27" s="34">
        <v>126.00655091567855</v>
      </c>
      <c r="X27" s="34">
        <v>132.58538856389987</v>
      </c>
      <c r="Y27" s="34">
        <v>141.27710268115942</v>
      </c>
      <c r="Z27" s="34">
        <v>138.36950740447958</v>
      </c>
      <c r="AA27" s="34">
        <v>144.84078912384717</v>
      </c>
      <c r="AB27" s="34">
        <v>170.64668636363638</v>
      </c>
      <c r="AC27" s="34">
        <v>166.64785867094864</v>
      </c>
      <c r="AD27" s="34">
        <v>164.81751495140153</v>
      </c>
      <c r="AE27" s="34">
        <v>162.70145731331803</v>
      </c>
      <c r="AF27" s="34">
        <v>120.17454061758895</v>
      </c>
      <c r="AG27" s="34">
        <v>114.09905179677209</v>
      </c>
      <c r="AH27" s="34">
        <v>121.54296371870885</v>
      </c>
      <c r="AI27" s="34">
        <v>123.46118979578394</v>
      </c>
      <c r="AJ27" s="34">
        <v>113.69859168148882</v>
      </c>
      <c r="AK27" s="34">
        <v>117.55606246047432</v>
      </c>
      <c r="AL27" s="34">
        <v>114.85572229084323</v>
      </c>
      <c r="AM27" s="34">
        <v>95.604874428524383</v>
      </c>
      <c r="AN27" s="34">
        <v>93.913428250988161</v>
      </c>
      <c r="AO27" s="34">
        <v>102.38393405961794</v>
      </c>
      <c r="AP27" s="34">
        <v>90.629843162321521</v>
      </c>
      <c r="AQ27" s="34">
        <v>77.844066298226011</v>
      </c>
      <c r="AR27" s="34">
        <v>88.942464303243256</v>
      </c>
      <c r="AS27" s="34">
        <v>88.258195943825626</v>
      </c>
      <c r="AT27" s="34">
        <v>90.023214934456576</v>
      </c>
      <c r="AU27" s="34">
        <v>90.692990469317692</v>
      </c>
      <c r="AV27" s="34">
        <v>93.591555380617791</v>
      </c>
    </row>
    <row r="28" spans="2:48" ht="15" thickBot="1">
      <c r="B28" s="363"/>
      <c r="C28" s="373"/>
      <c r="D28" s="396"/>
      <c r="E28" s="348" t="s">
        <v>476</v>
      </c>
      <c r="F28" s="36" t="s">
        <v>127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34">
        <v>6.1082155700000005</v>
      </c>
      <c r="V28" s="34">
        <v>6.2236682099999996</v>
      </c>
      <c r="W28" s="34">
        <v>7.5054319899999999</v>
      </c>
      <c r="X28" s="34">
        <v>9.9772284999999989</v>
      </c>
      <c r="Y28" s="34">
        <v>12.342419390000002</v>
      </c>
      <c r="Z28" s="34">
        <v>20.892562389645963</v>
      </c>
      <c r="AA28" s="34">
        <v>22.500686654298956</v>
      </c>
      <c r="AB28" s="34">
        <v>31.327292436290037</v>
      </c>
      <c r="AC28" s="34">
        <v>23.513548860667829</v>
      </c>
      <c r="AD28" s="34">
        <v>31.134707640930195</v>
      </c>
      <c r="AE28" s="34">
        <v>38.593975795248845</v>
      </c>
      <c r="AF28" s="34">
        <v>35.323110022084563</v>
      </c>
      <c r="AG28" s="34">
        <v>29.673340238773772</v>
      </c>
      <c r="AH28" s="34">
        <v>33.406722585842701</v>
      </c>
      <c r="AI28" s="34">
        <v>33.844430649126998</v>
      </c>
      <c r="AJ28" s="34">
        <v>33.549101394138489</v>
      </c>
      <c r="AK28" s="34">
        <v>32.187860259217622</v>
      </c>
      <c r="AL28" s="34">
        <v>31.271031648985598</v>
      </c>
      <c r="AM28" s="34">
        <v>29.905561871212949</v>
      </c>
      <c r="AN28" s="34">
        <v>31.467266173554233</v>
      </c>
      <c r="AO28" s="34">
        <v>33.74822862102863</v>
      </c>
      <c r="AP28" s="34">
        <v>32.485815748704461</v>
      </c>
      <c r="AQ28" s="34">
        <v>30.512781018725821</v>
      </c>
      <c r="AR28" s="34">
        <v>27.855002139330775</v>
      </c>
      <c r="AS28" s="34">
        <v>24.209049586148364</v>
      </c>
      <c r="AT28" s="34">
        <v>27.46494374190037</v>
      </c>
      <c r="AU28" s="34">
        <v>28.827739406305007</v>
      </c>
      <c r="AV28" s="34">
        <v>29.289655828549034</v>
      </c>
    </row>
    <row r="29" spans="2:48" ht="15" thickTop="1">
      <c r="B29" s="364"/>
      <c r="C29" s="41" t="s">
        <v>465</v>
      </c>
      <c r="D29" s="41"/>
      <c r="E29" s="39"/>
      <c r="F29" s="40" t="s">
        <v>127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42">
        <v>7040.8033814727314</v>
      </c>
      <c r="V29" s="42">
        <v>7009.5685451768513</v>
      </c>
      <c r="W29" s="42">
        <v>6825.8714020182988</v>
      </c>
      <c r="X29" s="42">
        <v>6388.5835213042628</v>
      </c>
      <c r="Y29" s="42">
        <v>6806.5660371260965</v>
      </c>
      <c r="Z29" s="42">
        <v>7013.9549604528893</v>
      </c>
      <c r="AA29" s="42">
        <v>7068.2445258757907</v>
      </c>
      <c r="AB29" s="42">
        <v>7061.2165473727891</v>
      </c>
      <c r="AC29" s="42">
        <v>6419.8587378638094</v>
      </c>
      <c r="AD29" s="42">
        <v>6937.7079462429228</v>
      </c>
      <c r="AE29" s="42">
        <v>6810.3448797778219</v>
      </c>
      <c r="AF29" s="42">
        <v>6346.7757321820918</v>
      </c>
      <c r="AG29" s="42">
        <v>6249.7321813854496</v>
      </c>
      <c r="AH29" s="42">
        <v>6051.8733017484938</v>
      </c>
      <c r="AI29" s="42">
        <v>6134.8767753380089</v>
      </c>
      <c r="AJ29" s="42">
        <v>5794.6829692556239</v>
      </c>
      <c r="AK29" s="42">
        <v>5874.7858293424979</v>
      </c>
      <c r="AL29" s="42">
        <v>5966.4292018672513</v>
      </c>
      <c r="AM29" s="42">
        <v>5107.1196855795279</v>
      </c>
      <c r="AN29" s="42">
        <v>4872.0015080504827</v>
      </c>
      <c r="AO29" s="42">
        <v>5427.0220270136588</v>
      </c>
      <c r="AP29" s="42">
        <v>5103.2076687218187</v>
      </c>
      <c r="AQ29" s="42">
        <v>4652.1661059634598</v>
      </c>
      <c r="AR29" s="42">
        <v>4788.2450657412437</v>
      </c>
      <c r="AS29" s="42">
        <v>4684.8914399154992</v>
      </c>
      <c r="AT29" s="42">
        <v>4591.2552661481159</v>
      </c>
      <c r="AU29" s="42">
        <v>4300.2085580063867</v>
      </c>
      <c r="AV29" s="42">
        <v>4485.0932388045821</v>
      </c>
    </row>
    <row r="30" spans="2:48" s="11" customFormat="1" ht="24">
      <c r="B30" s="359" t="s">
        <v>133</v>
      </c>
      <c r="C30" s="327" t="s">
        <v>52</v>
      </c>
      <c r="D30" s="329" t="s">
        <v>129</v>
      </c>
      <c r="E30" s="51" t="s">
        <v>130</v>
      </c>
      <c r="F30" s="30" t="s">
        <v>134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61" t="s">
        <v>371</v>
      </c>
      <c r="V30" s="61" t="s">
        <v>371</v>
      </c>
      <c r="W30" s="61" t="s">
        <v>371</v>
      </c>
      <c r="X30" s="61" t="s">
        <v>371</v>
      </c>
      <c r="Y30" s="61" t="s">
        <v>371</v>
      </c>
      <c r="Z30" s="61" t="s">
        <v>371</v>
      </c>
      <c r="AA30" s="61" t="s">
        <v>371</v>
      </c>
      <c r="AB30" s="61" t="s">
        <v>371</v>
      </c>
      <c r="AC30" s="61" t="s">
        <v>371</v>
      </c>
      <c r="AD30" s="61" t="s">
        <v>371</v>
      </c>
      <c r="AE30" s="61" t="s">
        <v>371</v>
      </c>
      <c r="AF30" s="61" t="s">
        <v>371</v>
      </c>
      <c r="AG30" s="61" t="s">
        <v>371</v>
      </c>
      <c r="AH30" s="61" t="s">
        <v>371</v>
      </c>
      <c r="AI30" s="61" t="s">
        <v>371</v>
      </c>
      <c r="AJ30" s="61" t="s">
        <v>371</v>
      </c>
      <c r="AK30" s="61" t="s">
        <v>371</v>
      </c>
      <c r="AL30" s="61" t="s">
        <v>371</v>
      </c>
      <c r="AM30" s="61" t="s">
        <v>371</v>
      </c>
      <c r="AN30" s="61" t="s">
        <v>371</v>
      </c>
      <c r="AO30" s="61" t="s">
        <v>371</v>
      </c>
      <c r="AP30" s="61" t="s">
        <v>371</v>
      </c>
      <c r="AQ30" s="61" t="s">
        <v>371</v>
      </c>
      <c r="AR30" s="61" t="s">
        <v>371</v>
      </c>
      <c r="AS30" s="61" t="s">
        <v>371</v>
      </c>
      <c r="AT30" s="61" t="s">
        <v>371</v>
      </c>
      <c r="AU30" s="61" t="s">
        <v>371</v>
      </c>
      <c r="AV30" s="61" t="s">
        <v>371</v>
      </c>
    </row>
    <row r="31" spans="2:48" s="11" customFormat="1" ht="14.25">
      <c r="B31" s="363"/>
      <c r="C31" s="384" t="s">
        <v>61</v>
      </c>
      <c r="D31" s="391" t="s">
        <v>477</v>
      </c>
      <c r="E31" s="326" t="s">
        <v>469</v>
      </c>
      <c r="F31" s="30" t="s">
        <v>134</v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61">
        <v>0.19285729999999998</v>
      </c>
      <c r="V31" s="61">
        <v>0.17657559999999997</v>
      </c>
      <c r="W31" s="61">
        <v>5.2998899999999995E-2</v>
      </c>
      <c r="X31" s="61">
        <v>0.10447979999999998</v>
      </c>
      <c r="Y31" s="61">
        <v>9.3522599999999997E-2</v>
      </c>
      <c r="Z31" s="61">
        <v>0.17364540000000001</v>
      </c>
      <c r="AA31" s="61" t="s">
        <v>370</v>
      </c>
      <c r="AB31" s="61" t="s">
        <v>370</v>
      </c>
      <c r="AC31" s="61" t="s">
        <v>370</v>
      </c>
      <c r="AD31" s="61" t="s">
        <v>370</v>
      </c>
      <c r="AE31" s="61" t="s">
        <v>370</v>
      </c>
      <c r="AF31" s="61" t="s">
        <v>370</v>
      </c>
      <c r="AG31" s="61" t="s">
        <v>370</v>
      </c>
      <c r="AH31" s="61" t="s">
        <v>370</v>
      </c>
      <c r="AI31" s="61" t="s">
        <v>370</v>
      </c>
      <c r="AJ31" s="61" t="s">
        <v>370</v>
      </c>
      <c r="AK31" s="61" t="s">
        <v>370</v>
      </c>
      <c r="AL31" s="61" t="s">
        <v>370</v>
      </c>
      <c r="AM31" s="61" t="s">
        <v>370</v>
      </c>
      <c r="AN31" s="61" t="s">
        <v>370</v>
      </c>
      <c r="AO31" s="61" t="s">
        <v>370</v>
      </c>
      <c r="AP31" s="61" t="s">
        <v>370</v>
      </c>
      <c r="AQ31" s="61" t="s">
        <v>370</v>
      </c>
      <c r="AR31" s="61" t="s">
        <v>370</v>
      </c>
      <c r="AS31" s="61" t="s">
        <v>370</v>
      </c>
      <c r="AT31" s="61" t="s">
        <v>370</v>
      </c>
      <c r="AU31" s="61" t="s">
        <v>370</v>
      </c>
      <c r="AV31" s="61" t="s">
        <v>370</v>
      </c>
    </row>
    <row r="32" spans="2:48" s="11" customFormat="1" ht="14.25">
      <c r="B32" s="363"/>
      <c r="C32" s="363"/>
      <c r="D32" s="387"/>
      <c r="E32" s="62" t="s">
        <v>132</v>
      </c>
      <c r="F32" s="30" t="s">
        <v>134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61" t="s">
        <v>371</v>
      </c>
      <c r="V32" s="61" t="s">
        <v>371</v>
      </c>
      <c r="W32" s="61" t="s">
        <v>371</v>
      </c>
      <c r="X32" s="61" t="s">
        <v>371</v>
      </c>
      <c r="Y32" s="61" t="s">
        <v>371</v>
      </c>
      <c r="Z32" s="61" t="s">
        <v>371</v>
      </c>
      <c r="AA32" s="61" t="s">
        <v>371</v>
      </c>
      <c r="AB32" s="61" t="s">
        <v>371</v>
      </c>
      <c r="AC32" s="61" t="s">
        <v>371</v>
      </c>
      <c r="AD32" s="61" t="s">
        <v>371</v>
      </c>
      <c r="AE32" s="61" t="s">
        <v>371</v>
      </c>
      <c r="AF32" s="61" t="s">
        <v>371</v>
      </c>
      <c r="AG32" s="61" t="s">
        <v>371</v>
      </c>
      <c r="AH32" s="61" t="s">
        <v>371</v>
      </c>
      <c r="AI32" s="61" t="s">
        <v>371</v>
      </c>
      <c r="AJ32" s="61" t="s">
        <v>371</v>
      </c>
      <c r="AK32" s="61" t="s">
        <v>371</v>
      </c>
      <c r="AL32" s="61" t="s">
        <v>371</v>
      </c>
      <c r="AM32" s="61" t="s">
        <v>371</v>
      </c>
      <c r="AN32" s="61" t="s">
        <v>371</v>
      </c>
      <c r="AO32" s="61" t="s">
        <v>371</v>
      </c>
      <c r="AP32" s="61" t="s">
        <v>371</v>
      </c>
      <c r="AQ32" s="61" t="s">
        <v>371</v>
      </c>
      <c r="AR32" s="61" t="s">
        <v>371</v>
      </c>
      <c r="AS32" s="61" t="s">
        <v>371</v>
      </c>
      <c r="AT32" s="61" t="s">
        <v>371</v>
      </c>
      <c r="AU32" s="61" t="s">
        <v>371</v>
      </c>
      <c r="AV32" s="61" t="s">
        <v>371</v>
      </c>
    </row>
    <row r="33" spans="2:48" s="11" customFormat="1" ht="36.75">
      <c r="B33" s="363"/>
      <c r="C33" s="363"/>
      <c r="D33" s="387"/>
      <c r="E33" s="318" t="s">
        <v>470</v>
      </c>
      <c r="F33" s="30" t="s">
        <v>134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61">
        <v>1.3412805E-2</v>
      </c>
      <c r="V33" s="61">
        <v>1.3230125000000001E-2</v>
      </c>
      <c r="W33" s="61">
        <v>1.3522329999999999E-2</v>
      </c>
      <c r="X33" s="61">
        <v>1.3712684999999999E-2</v>
      </c>
      <c r="Y33" s="61">
        <v>1.4049229999999999E-2</v>
      </c>
      <c r="Z33" s="61">
        <v>1.5072125E-2</v>
      </c>
      <c r="AA33" s="61">
        <v>1.5942060000000001E-2</v>
      </c>
      <c r="AB33" s="61">
        <v>1.7591465000000001E-2</v>
      </c>
      <c r="AC33" s="61">
        <v>1.7108170000000002E-2</v>
      </c>
      <c r="AD33" s="61">
        <v>1.8053840000000002E-2</v>
      </c>
      <c r="AE33" s="61">
        <v>1.6731935E-2</v>
      </c>
      <c r="AF33" s="61" t="s">
        <v>370</v>
      </c>
      <c r="AG33" s="61" t="s">
        <v>370</v>
      </c>
      <c r="AH33" s="61" t="s">
        <v>370</v>
      </c>
      <c r="AI33" s="61" t="s">
        <v>370</v>
      </c>
      <c r="AJ33" s="61" t="s">
        <v>370</v>
      </c>
      <c r="AK33" s="61" t="s">
        <v>370</v>
      </c>
      <c r="AL33" s="61" t="s">
        <v>370</v>
      </c>
      <c r="AM33" s="61" t="s">
        <v>370</v>
      </c>
      <c r="AN33" s="61" t="s">
        <v>370</v>
      </c>
      <c r="AO33" s="61" t="s">
        <v>370</v>
      </c>
      <c r="AP33" s="61" t="s">
        <v>370</v>
      </c>
      <c r="AQ33" s="61" t="s">
        <v>370</v>
      </c>
      <c r="AR33" s="61" t="s">
        <v>370</v>
      </c>
      <c r="AS33" s="61" t="s">
        <v>370</v>
      </c>
      <c r="AT33" s="61" t="s">
        <v>370</v>
      </c>
      <c r="AU33" s="61" t="s">
        <v>370</v>
      </c>
      <c r="AV33" s="61" t="s">
        <v>370</v>
      </c>
    </row>
    <row r="34" spans="2:48" s="11" customFormat="1" ht="14.25">
      <c r="B34" s="363"/>
      <c r="C34" s="363"/>
      <c r="D34" s="387"/>
      <c r="E34" s="62" t="s">
        <v>478</v>
      </c>
      <c r="F34" s="30" t="s">
        <v>134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61" t="s">
        <v>371</v>
      </c>
      <c r="V34" s="61" t="s">
        <v>371</v>
      </c>
      <c r="W34" s="61" t="s">
        <v>371</v>
      </c>
      <c r="X34" s="61" t="s">
        <v>371</v>
      </c>
      <c r="Y34" s="61" t="s">
        <v>371</v>
      </c>
      <c r="Z34" s="61" t="s">
        <v>371</v>
      </c>
      <c r="AA34" s="61" t="s">
        <v>371</v>
      </c>
      <c r="AB34" s="61" t="s">
        <v>371</v>
      </c>
      <c r="AC34" s="61" t="s">
        <v>371</v>
      </c>
      <c r="AD34" s="61" t="s">
        <v>371</v>
      </c>
      <c r="AE34" s="61" t="s">
        <v>371</v>
      </c>
      <c r="AF34" s="61" t="s">
        <v>371</v>
      </c>
      <c r="AG34" s="61" t="s">
        <v>371</v>
      </c>
      <c r="AH34" s="61" t="s">
        <v>371</v>
      </c>
      <c r="AI34" s="61" t="s">
        <v>371</v>
      </c>
      <c r="AJ34" s="61" t="s">
        <v>371</v>
      </c>
      <c r="AK34" s="61" t="s">
        <v>371</v>
      </c>
      <c r="AL34" s="61" t="s">
        <v>371</v>
      </c>
      <c r="AM34" s="61" t="s">
        <v>371</v>
      </c>
      <c r="AN34" s="61" t="s">
        <v>371</v>
      </c>
      <c r="AO34" s="61" t="s">
        <v>371</v>
      </c>
      <c r="AP34" s="61" t="s">
        <v>371</v>
      </c>
      <c r="AQ34" s="61" t="s">
        <v>371</v>
      </c>
      <c r="AR34" s="61" t="s">
        <v>371</v>
      </c>
      <c r="AS34" s="61" t="s">
        <v>371</v>
      </c>
      <c r="AT34" s="61" t="s">
        <v>371</v>
      </c>
      <c r="AU34" s="61" t="s">
        <v>371</v>
      </c>
      <c r="AV34" s="61" t="s">
        <v>371</v>
      </c>
    </row>
    <row r="35" spans="2:48" s="11" customFormat="1" ht="14.25">
      <c r="B35" s="363"/>
      <c r="C35" s="363"/>
      <c r="D35" s="387"/>
      <c r="E35" s="317" t="s">
        <v>479</v>
      </c>
      <c r="F35" s="30" t="s">
        <v>134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61" t="s">
        <v>371</v>
      </c>
      <c r="V35" s="61" t="s">
        <v>371</v>
      </c>
      <c r="W35" s="61" t="s">
        <v>371</v>
      </c>
      <c r="X35" s="61" t="s">
        <v>371</v>
      </c>
      <c r="Y35" s="61" t="s">
        <v>371</v>
      </c>
      <c r="Z35" s="61" t="s">
        <v>371</v>
      </c>
      <c r="AA35" s="61" t="s">
        <v>371</v>
      </c>
      <c r="AB35" s="61" t="s">
        <v>371</v>
      </c>
      <c r="AC35" s="61" t="s">
        <v>371</v>
      </c>
      <c r="AD35" s="61" t="s">
        <v>371</v>
      </c>
      <c r="AE35" s="61" t="s">
        <v>371</v>
      </c>
      <c r="AF35" s="61" t="s">
        <v>371</v>
      </c>
      <c r="AG35" s="61" t="s">
        <v>371</v>
      </c>
      <c r="AH35" s="61" t="s">
        <v>371</v>
      </c>
      <c r="AI35" s="61" t="s">
        <v>371</v>
      </c>
      <c r="AJ35" s="61" t="s">
        <v>371</v>
      </c>
      <c r="AK35" s="61" t="s">
        <v>371</v>
      </c>
      <c r="AL35" s="61" t="s">
        <v>371</v>
      </c>
      <c r="AM35" s="61" t="s">
        <v>371</v>
      </c>
      <c r="AN35" s="61" t="s">
        <v>371</v>
      </c>
      <c r="AO35" s="61" t="s">
        <v>371</v>
      </c>
      <c r="AP35" s="61" t="s">
        <v>371</v>
      </c>
      <c r="AQ35" s="61" t="s">
        <v>371</v>
      </c>
      <c r="AR35" s="61" t="s">
        <v>371</v>
      </c>
      <c r="AS35" s="61" t="s">
        <v>371</v>
      </c>
      <c r="AT35" s="61" t="s">
        <v>371</v>
      </c>
      <c r="AU35" s="61" t="s">
        <v>371</v>
      </c>
      <c r="AV35" s="61" t="s">
        <v>371</v>
      </c>
    </row>
    <row r="36" spans="2:48" s="11" customFormat="1" ht="15" thickBot="1">
      <c r="B36" s="363"/>
      <c r="C36" s="363"/>
      <c r="D36" s="387"/>
      <c r="E36" s="317" t="s">
        <v>480</v>
      </c>
      <c r="F36" s="330" t="s">
        <v>134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61" t="s">
        <v>371</v>
      </c>
      <c r="V36" s="61" t="s">
        <v>371</v>
      </c>
      <c r="W36" s="61" t="s">
        <v>371</v>
      </c>
      <c r="X36" s="61" t="s">
        <v>371</v>
      </c>
      <c r="Y36" s="61" t="s">
        <v>371</v>
      </c>
      <c r="Z36" s="61" t="s">
        <v>371</v>
      </c>
      <c r="AA36" s="61" t="s">
        <v>371</v>
      </c>
      <c r="AB36" s="61" t="s">
        <v>371</v>
      </c>
      <c r="AC36" s="61" t="s">
        <v>371</v>
      </c>
      <c r="AD36" s="61" t="s">
        <v>371</v>
      </c>
      <c r="AE36" s="61" t="s">
        <v>371</v>
      </c>
      <c r="AF36" s="61" t="s">
        <v>371</v>
      </c>
      <c r="AG36" s="61" t="s">
        <v>371</v>
      </c>
      <c r="AH36" s="61" t="s">
        <v>371</v>
      </c>
      <c r="AI36" s="61" t="s">
        <v>371</v>
      </c>
      <c r="AJ36" s="61" t="s">
        <v>371</v>
      </c>
      <c r="AK36" s="61" t="s">
        <v>371</v>
      </c>
      <c r="AL36" s="61" t="s">
        <v>371</v>
      </c>
      <c r="AM36" s="61" t="s">
        <v>371</v>
      </c>
      <c r="AN36" s="61" t="s">
        <v>371</v>
      </c>
      <c r="AO36" s="61" t="s">
        <v>371</v>
      </c>
      <c r="AP36" s="61" t="s">
        <v>371</v>
      </c>
      <c r="AQ36" s="61" t="s">
        <v>371</v>
      </c>
      <c r="AR36" s="61" t="s">
        <v>371</v>
      </c>
      <c r="AS36" s="61" t="s">
        <v>371</v>
      </c>
      <c r="AT36" s="61" t="s">
        <v>371</v>
      </c>
      <c r="AU36" s="61" t="s">
        <v>371</v>
      </c>
      <c r="AV36" s="61" t="s">
        <v>371</v>
      </c>
    </row>
    <row r="37" spans="2:48" s="11" customFormat="1" ht="15" thickTop="1">
      <c r="B37" s="363"/>
      <c r="C37" s="63" t="s">
        <v>465</v>
      </c>
      <c r="D37" s="63"/>
      <c r="E37" s="64"/>
      <c r="F37" s="40" t="s">
        <v>134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36">
        <v>1.4994946251920001</v>
      </c>
      <c r="V37" s="236">
        <v>1.4569888720319999</v>
      </c>
      <c r="W37" s="236">
        <v>1.3497700816480003</v>
      </c>
      <c r="X37" s="236">
        <v>1.2907053436160001</v>
      </c>
      <c r="Y37" s="236">
        <v>1.3994458217839998</v>
      </c>
      <c r="Z37" s="236">
        <v>1.4837199850879998</v>
      </c>
      <c r="AA37" s="236">
        <v>1.3538069313919998</v>
      </c>
      <c r="AB37" s="236">
        <v>1.328029399464</v>
      </c>
      <c r="AC37" s="236">
        <v>1.3356442453119999</v>
      </c>
      <c r="AD37" s="236">
        <v>1.3133162038240001</v>
      </c>
      <c r="AE37" s="236">
        <v>1.3658007893999997</v>
      </c>
      <c r="AF37" s="236">
        <v>1.317153748568</v>
      </c>
      <c r="AG37" s="236">
        <v>1.322590472016</v>
      </c>
      <c r="AH37" s="236">
        <v>1.2215341819679999</v>
      </c>
      <c r="AI37" s="236">
        <v>1.3371098178879999</v>
      </c>
      <c r="AJ37" s="236">
        <v>1.3476005288640001</v>
      </c>
      <c r="AK37" s="236">
        <v>1.3663161701920001</v>
      </c>
      <c r="AL37" s="236">
        <v>1.2118708062000001</v>
      </c>
      <c r="AM37" s="236">
        <v>1.2695734993199999</v>
      </c>
      <c r="AN37" s="236">
        <v>1.433229572568</v>
      </c>
      <c r="AO37" s="236">
        <v>1.4491437532799998</v>
      </c>
      <c r="AP37" s="236">
        <v>1.4285009527999999</v>
      </c>
      <c r="AQ37" s="236">
        <v>1.1257847764</v>
      </c>
      <c r="AR37" s="236">
        <v>1.12802853152</v>
      </c>
      <c r="AS37" s="236">
        <v>1.0089478660560001</v>
      </c>
      <c r="AT37" s="236">
        <v>1.2714960746000001</v>
      </c>
      <c r="AU37" s="236">
        <v>1.0704856582400002</v>
      </c>
      <c r="AV37" s="236">
        <v>1.0102147712833951</v>
      </c>
    </row>
    <row r="38" spans="2:48" s="11" customFormat="1" ht="14.25">
      <c r="B38" s="364"/>
      <c r="C38" s="66" t="s">
        <v>465</v>
      </c>
      <c r="D38" s="66"/>
      <c r="E38" s="67"/>
      <c r="F38" s="328" t="s">
        <v>481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22">
        <f>U37*25</f>
        <v>37.487365629800003</v>
      </c>
      <c r="V38" s="222">
        <f t="shared" ref="V38:AS38" si="2">V37*25</f>
        <v>36.4247218008</v>
      </c>
      <c r="W38" s="222">
        <f t="shared" si="2"/>
        <v>33.744252041200006</v>
      </c>
      <c r="X38" s="222">
        <f t="shared" si="2"/>
        <v>32.267633590400003</v>
      </c>
      <c r="Y38" s="222">
        <f t="shared" si="2"/>
        <v>34.986145544599992</v>
      </c>
      <c r="Z38" s="222">
        <f t="shared" si="2"/>
        <v>37.092999627199994</v>
      </c>
      <c r="AA38" s="222">
        <f t="shared" si="2"/>
        <v>33.845173284799998</v>
      </c>
      <c r="AB38" s="222">
        <f t="shared" si="2"/>
        <v>33.200734986599997</v>
      </c>
      <c r="AC38" s="222">
        <f t="shared" si="2"/>
        <v>33.391106132799997</v>
      </c>
      <c r="AD38" s="222">
        <f t="shared" si="2"/>
        <v>32.832905095600005</v>
      </c>
      <c r="AE38" s="222">
        <f t="shared" si="2"/>
        <v>34.145019734999991</v>
      </c>
      <c r="AF38" s="222">
        <f t="shared" si="2"/>
        <v>32.928843714199999</v>
      </c>
      <c r="AG38" s="222">
        <f t="shared" si="2"/>
        <v>33.064761800399999</v>
      </c>
      <c r="AH38" s="222">
        <f t="shared" si="2"/>
        <v>30.538354549199997</v>
      </c>
      <c r="AI38" s="222">
        <f t="shared" si="2"/>
        <v>33.427745447199996</v>
      </c>
      <c r="AJ38" s="222">
        <f t="shared" si="2"/>
        <v>33.690013221600005</v>
      </c>
      <c r="AK38" s="222">
        <f t="shared" si="2"/>
        <v>34.157904254800002</v>
      </c>
      <c r="AL38" s="222">
        <f t="shared" si="2"/>
        <v>30.296770155000001</v>
      </c>
      <c r="AM38" s="222">
        <f t="shared" si="2"/>
        <v>31.739337482999996</v>
      </c>
      <c r="AN38" s="222">
        <f t="shared" si="2"/>
        <v>35.830739314200002</v>
      </c>
      <c r="AO38" s="222">
        <f t="shared" si="2"/>
        <v>36.228593831999994</v>
      </c>
      <c r="AP38" s="222">
        <f t="shared" si="2"/>
        <v>35.712523819999994</v>
      </c>
      <c r="AQ38" s="222">
        <f t="shared" si="2"/>
        <v>28.144619410000001</v>
      </c>
      <c r="AR38" s="222">
        <f t="shared" si="2"/>
        <v>28.200713288000003</v>
      </c>
      <c r="AS38" s="222">
        <f t="shared" si="2"/>
        <v>25.223696651400001</v>
      </c>
      <c r="AT38" s="222">
        <f t="shared" ref="AT38" si="3">AT37*25</f>
        <v>31.787401865000003</v>
      </c>
      <c r="AU38" s="222">
        <f t="shared" ref="AU38:AV38" si="4">AU37*25</f>
        <v>26.762141456000005</v>
      </c>
      <c r="AV38" s="222">
        <f t="shared" si="4"/>
        <v>25.255369282084878</v>
      </c>
    </row>
    <row r="39" spans="2:48" s="11" customFormat="1" ht="14.25">
      <c r="B39" s="359" t="s">
        <v>135</v>
      </c>
      <c r="C39" s="27" t="s">
        <v>6</v>
      </c>
      <c r="D39" s="32" t="s">
        <v>136</v>
      </c>
      <c r="E39" s="29"/>
      <c r="F39" s="30" t="s">
        <v>137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22">
        <v>2.4700000000000002</v>
      </c>
      <c r="V39" s="222">
        <v>2.46</v>
      </c>
      <c r="W39" s="222">
        <v>2.48</v>
      </c>
      <c r="X39" s="222">
        <v>2.44</v>
      </c>
      <c r="Y39" s="222">
        <v>2.5</v>
      </c>
      <c r="Z39" s="222">
        <v>2.46</v>
      </c>
      <c r="AA39" s="222">
        <v>2.4</v>
      </c>
      <c r="AB39" s="222">
        <v>2.48</v>
      </c>
      <c r="AC39" s="222">
        <v>2.5499999999999998</v>
      </c>
      <c r="AD39" s="222">
        <v>2.4700000000000002</v>
      </c>
      <c r="AE39" s="222">
        <v>2.5701283999999998</v>
      </c>
      <c r="AF39" s="222">
        <v>2.35926663</v>
      </c>
      <c r="AG39" s="222">
        <v>2.42741958</v>
      </c>
      <c r="AH39" s="222">
        <v>2.5922862000000002</v>
      </c>
      <c r="AI39" s="222">
        <v>2.6409898199999997</v>
      </c>
      <c r="AJ39" s="222">
        <v>2.5178146399999997</v>
      </c>
      <c r="AK39" s="222">
        <v>2.2801511999999997</v>
      </c>
      <c r="AL39" s="222">
        <v>1.9008690400000001</v>
      </c>
      <c r="AM39" s="222">
        <v>1.6216345000000001</v>
      </c>
      <c r="AN39" s="222">
        <v>1.5384040000000001</v>
      </c>
      <c r="AO39" s="222">
        <v>1.81173418</v>
      </c>
      <c r="AP39" s="222">
        <v>1.4879580100000001</v>
      </c>
      <c r="AQ39" s="222">
        <v>1.5308628399999999</v>
      </c>
      <c r="AR39" s="222">
        <v>1.5399367500000001</v>
      </c>
      <c r="AS39" s="222">
        <v>1.5478331400000001</v>
      </c>
      <c r="AT39" s="222">
        <v>1.3982688000000001</v>
      </c>
      <c r="AU39" s="222">
        <v>1.2794329199999999</v>
      </c>
      <c r="AV39" s="222">
        <v>1.1609088600000002</v>
      </c>
    </row>
    <row r="40" spans="2:48" s="11" customFormat="1" ht="14.25">
      <c r="B40" s="366"/>
      <c r="C40" s="327" t="s">
        <v>7</v>
      </c>
      <c r="D40" s="68" t="s">
        <v>138</v>
      </c>
      <c r="E40" s="69"/>
      <c r="F40" s="330" t="s">
        <v>137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222">
        <v>24.197573999999999</v>
      </c>
      <c r="V40" s="222">
        <v>21.861768000000001</v>
      </c>
      <c r="W40" s="222">
        <v>21.560027999999999</v>
      </c>
      <c r="X40" s="222">
        <v>21.117570000000001</v>
      </c>
      <c r="Y40" s="222">
        <v>24.268073999999999</v>
      </c>
      <c r="Z40" s="222">
        <v>24.032603999999999</v>
      </c>
      <c r="AA40" s="222">
        <v>27.342155999999999</v>
      </c>
      <c r="AB40" s="222">
        <v>29.108604</v>
      </c>
      <c r="AC40" s="222">
        <v>25.120560000000001</v>
      </c>
      <c r="AD40" s="222">
        <v>3.9843976379160013</v>
      </c>
      <c r="AE40" s="222">
        <v>12.559185673056001</v>
      </c>
      <c r="AF40" s="222">
        <v>2.2048893995519996</v>
      </c>
      <c r="AG40" s="222">
        <v>1.5686287381920014</v>
      </c>
      <c r="AH40" s="222">
        <v>1.4707744231980007</v>
      </c>
      <c r="AI40" s="222">
        <v>2.706117317681997</v>
      </c>
      <c r="AJ40" s="222">
        <v>1.6755413943000017</v>
      </c>
      <c r="AK40" s="222">
        <v>2.9608943673120005</v>
      </c>
      <c r="AL40" s="222">
        <v>0.87390695462400081</v>
      </c>
      <c r="AM40" s="222">
        <v>2.4498230037119986</v>
      </c>
      <c r="AN40" s="222">
        <v>3.4922289260760011</v>
      </c>
      <c r="AO40" s="222">
        <v>1.6648456602300008</v>
      </c>
      <c r="AP40" s="222">
        <v>1.0525698628080007</v>
      </c>
      <c r="AQ40" s="222">
        <v>0.50567128919999993</v>
      </c>
      <c r="AR40" s="222">
        <v>0.76773815501400211</v>
      </c>
      <c r="AS40" s="222">
        <v>0.4786424053080014</v>
      </c>
      <c r="AT40" s="222">
        <v>0.37857819026400136</v>
      </c>
      <c r="AU40" s="222">
        <v>0.48966407582400145</v>
      </c>
      <c r="AV40" s="222">
        <v>0.3030068286000015</v>
      </c>
    </row>
    <row r="41" spans="2:48" s="11" customFormat="1" ht="14.25">
      <c r="B41" s="366"/>
      <c r="C41" s="384" t="s">
        <v>47</v>
      </c>
      <c r="D41" s="382" t="s">
        <v>482</v>
      </c>
      <c r="E41" s="62" t="s">
        <v>483</v>
      </c>
      <c r="F41" s="321" t="s">
        <v>137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22">
        <v>4.6642696772308998</v>
      </c>
      <c r="V41" s="222">
        <v>4.8521251895828588</v>
      </c>
      <c r="W41" s="222">
        <v>4.8946709404116513</v>
      </c>
      <c r="X41" s="222">
        <v>4.5649821137225093</v>
      </c>
      <c r="Y41" s="222">
        <v>4.80975808460511</v>
      </c>
      <c r="Z41" s="222">
        <v>4.9268630873835386</v>
      </c>
      <c r="AA41" s="222">
        <v>4.9811565087014298</v>
      </c>
      <c r="AB41" s="222">
        <v>4.9846400668548689</v>
      </c>
      <c r="AC41" s="222">
        <v>4.7437989001020355</v>
      </c>
      <c r="AD41" s="222">
        <v>5.4044629721066242</v>
      </c>
      <c r="AE41" s="222">
        <v>5.19516801871226</v>
      </c>
      <c r="AF41" s="222">
        <v>4.5757467008278665</v>
      </c>
      <c r="AG41" s="222">
        <v>4.814678200114642</v>
      </c>
      <c r="AH41" s="222">
        <v>4.8601390358458314</v>
      </c>
      <c r="AI41" s="222">
        <v>3.8039184703205935</v>
      </c>
      <c r="AJ41" s="222">
        <v>3.3574454676061793</v>
      </c>
      <c r="AK41" s="222">
        <v>2.9689862732567849</v>
      </c>
      <c r="AL41" s="222">
        <v>2.9183719565986808</v>
      </c>
      <c r="AM41" s="222">
        <v>2.4698218092961972</v>
      </c>
      <c r="AN41" s="222">
        <v>2.5167852916295557</v>
      </c>
      <c r="AO41" s="222">
        <v>2.557971837783664</v>
      </c>
      <c r="AP41" s="222">
        <v>2.4825332051056934</v>
      </c>
      <c r="AQ41" s="222">
        <v>2.3016960470659127</v>
      </c>
      <c r="AR41" s="222">
        <v>1.9170376315490809</v>
      </c>
      <c r="AS41" s="222">
        <v>1.2579637788537172</v>
      </c>
      <c r="AT41" s="222">
        <v>0.89967225047575161</v>
      </c>
      <c r="AU41" s="222">
        <v>0.49911071144790292</v>
      </c>
      <c r="AV41" s="222">
        <v>0.54686720433191072</v>
      </c>
    </row>
    <row r="42" spans="2:48" s="11" customFormat="1" ht="14.25">
      <c r="B42" s="366"/>
      <c r="C42" s="363"/>
      <c r="D42" s="387"/>
      <c r="E42" s="59" t="s">
        <v>484</v>
      </c>
      <c r="F42" s="321" t="s">
        <v>137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222" t="s">
        <v>371</v>
      </c>
      <c r="V42" s="222" t="s">
        <v>371</v>
      </c>
      <c r="W42" s="222" t="s">
        <v>371</v>
      </c>
      <c r="X42" s="222" t="s">
        <v>371</v>
      </c>
      <c r="Y42" s="222" t="s">
        <v>371</v>
      </c>
      <c r="Z42" s="222" t="s">
        <v>371</v>
      </c>
      <c r="AA42" s="222" t="s">
        <v>371</v>
      </c>
      <c r="AB42" s="222" t="s">
        <v>371</v>
      </c>
      <c r="AC42" s="222" t="s">
        <v>371</v>
      </c>
      <c r="AD42" s="222" t="s">
        <v>371</v>
      </c>
      <c r="AE42" s="222" t="s">
        <v>371</v>
      </c>
      <c r="AF42" s="222" t="s">
        <v>371</v>
      </c>
      <c r="AG42" s="222" t="s">
        <v>371</v>
      </c>
      <c r="AH42" s="222" t="s">
        <v>371</v>
      </c>
      <c r="AI42" s="222" t="s">
        <v>371</v>
      </c>
      <c r="AJ42" s="222" t="s">
        <v>371</v>
      </c>
      <c r="AK42" s="222" t="s">
        <v>371</v>
      </c>
      <c r="AL42" s="222" t="s">
        <v>371</v>
      </c>
      <c r="AM42" s="222" t="s">
        <v>371</v>
      </c>
      <c r="AN42" s="222" t="s">
        <v>371</v>
      </c>
      <c r="AO42" s="222" t="s">
        <v>371</v>
      </c>
      <c r="AP42" s="222" t="s">
        <v>371</v>
      </c>
      <c r="AQ42" s="222" t="s">
        <v>371</v>
      </c>
      <c r="AR42" s="222" t="s">
        <v>371</v>
      </c>
      <c r="AS42" s="222" t="s">
        <v>371</v>
      </c>
      <c r="AT42" s="222" t="s">
        <v>371</v>
      </c>
      <c r="AU42" s="222" t="s">
        <v>371</v>
      </c>
      <c r="AV42" s="222" t="s">
        <v>371</v>
      </c>
    </row>
    <row r="43" spans="2:48" s="11" customFormat="1" ht="15" thickBot="1">
      <c r="B43" s="366"/>
      <c r="C43" s="364"/>
      <c r="D43" s="383"/>
      <c r="E43" s="44" t="s">
        <v>485</v>
      </c>
      <c r="F43" s="36" t="s">
        <v>137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222" t="s">
        <v>371</v>
      </c>
      <c r="V43" s="222" t="s">
        <v>371</v>
      </c>
      <c r="W43" s="222" t="s">
        <v>371</v>
      </c>
      <c r="X43" s="222" t="s">
        <v>371</v>
      </c>
      <c r="Y43" s="222" t="s">
        <v>371</v>
      </c>
      <c r="Z43" s="222" t="s">
        <v>371</v>
      </c>
      <c r="AA43" s="222" t="s">
        <v>371</v>
      </c>
      <c r="AB43" s="222" t="s">
        <v>371</v>
      </c>
      <c r="AC43" s="222" t="s">
        <v>371</v>
      </c>
      <c r="AD43" s="222" t="s">
        <v>371</v>
      </c>
      <c r="AE43" s="222" t="s">
        <v>371</v>
      </c>
      <c r="AF43" s="222" t="s">
        <v>371</v>
      </c>
      <c r="AG43" s="222" t="s">
        <v>371</v>
      </c>
      <c r="AH43" s="222" t="s">
        <v>371</v>
      </c>
      <c r="AI43" s="222" t="s">
        <v>371</v>
      </c>
      <c r="AJ43" s="222" t="s">
        <v>371</v>
      </c>
      <c r="AK43" s="222" t="s">
        <v>371</v>
      </c>
      <c r="AL43" s="222" t="s">
        <v>371</v>
      </c>
      <c r="AM43" s="222" t="s">
        <v>371</v>
      </c>
      <c r="AN43" s="222" t="s">
        <v>371</v>
      </c>
      <c r="AO43" s="222" t="s">
        <v>371</v>
      </c>
      <c r="AP43" s="222" t="s">
        <v>371</v>
      </c>
      <c r="AQ43" s="222" t="s">
        <v>371</v>
      </c>
      <c r="AR43" s="222" t="s">
        <v>371</v>
      </c>
      <c r="AS43" s="222" t="s">
        <v>371</v>
      </c>
      <c r="AT43" s="222" t="s">
        <v>371</v>
      </c>
      <c r="AU43" s="222" t="s">
        <v>371</v>
      </c>
      <c r="AV43" s="222" t="s">
        <v>371</v>
      </c>
    </row>
    <row r="44" spans="2:48" s="11" customFormat="1" ht="15" thickTop="1">
      <c r="B44" s="366"/>
      <c r="C44" s="70" t="s">
        <v>465</v>
      </c>
      <c r="D44" s="71"/>
      <c r="E44" s="72"/>
      <c r="F44" s="40" t="s">
        <v>137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236">
        <v>32.281213677230895</v>
      </c>
      <c r="V44" s="236">
        <v>30.443677189582861</v>
      </c>
      <c r="W44" s="236">
        <v>30.144484940411651</v>
      </c>
      <c r="X44" s="236">
        <v>29.24143211372251</v>
      </c>
      <c r="Y44" s="236">
        <v>32.764192084605106</v>
      </c>
      <c r="Z44" s="236">
        <v>32.433212087383538</v>
      </c>
      <c r="AA44" s="236">
        <v>35.843611508701429</v>
      </c>
      <c r="AB44" s="236">
        <v>37.91025906685487</v>
      </c>
      <c r="AC44" s="236">
        <v>33.66067690010204</v>
      </c>
      <c r="AD44" s="236">
        <v>12.861880610022626</v>
      </c>
      <c r="AE44" s="236">
        <v>21.303546091768261</v>
      </c>
      <c r="AF44" s="236">
        <v>10.015582730379865</v>
      </c>
      <c r="AG44" s="236">
        <v>9.5501885183066442</v>
      </c>
      <c r="AH44" s="236">
        <v>9.6901556590438318</v>
      </c>
      <c r="AI44" s="236">
        <v>10.268077608002589</v>
      </c>
      <c r="AJ44" s="236">
        <v>8.5845355019061813</v>
      </c>
      <c r="AK44" s="236">
        <v>9.2195738405687848</v>
      </c>
      <c r="AL44" s="236">
        <v>6.7341219512226811</v>
      </c>
      <c r="AM44" s="236">
        <v>7.531534313008196</v>
      </c>
      <c r="AN44" s="236">
        <v>7.9181532177055569</v>
      </c>
      <c r="AO44" s="236">
        <v>6.0841506780136649</v>
      </c>
      <c r="AP44" s="236">
        <v>5.0568200779136943</v>
      </c>
      <c r="AQ44" s="236">
        <v>4.3382301762659123</v>
      </c>
      <c r="AR44" s="236">
        <v>4.2247125365630831</v>
      </c>
      <c r="AS44" s="236">
        <v>3.2844393241617187</v>
      </c>
      <c r="AT44" s="236">
        <v>2.6765192407397529</v>
      </c>
      <c r="AU44" s="236">
        <v>2.268207707271904</v>
      </c>
      <c r="AV44" s="236">
        <v>2.0107828929319123</v>
      </c>
    </row>
    <row r="45" spans="2:48" s="11" customFormat="1" ht="15" thickBot="1">
      <c r="B45" s="366"/>
      <c r="C45" s="44" t="s">
        <v>465</v>
      </c>
      <c r="D45" s="74"/>
      <c r="E45" s="75"/>
      <c r="F45" s="321" t="s">
        <v>481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232">
        <f>U44*298</f>
        <v>9619.801675814806</v>
      </c>
      <c r="V45" s="232">
        <f t="shared" ref="V45:AS45" si="5">V44*298</f>
        <v>9072.2158024956916</v>
      </c>
      <c r="W45" s="232">
        <f t="shared" si="5"/>
        <v>8983.0565122426724</v>
      </c>
      <c r="X45" s="232">
        <f t="shared" si="5"/>
        <v>8713.9467698893077</v>
      </c>
      <c r="Y45" s="232">
        <f t="shared" si="5"/>
        <v>9763.7292412123224</v>
      </c>
      <c r="Z45" s="232">
        <f t="shared" si="5"/>
        <v>9665.0972020402951</v>
      </c>
      <c r="AA45" s="232">
        <f t="shared" si="5"/>
        <v>10681.396229593025</v>
      </c>
      <c r="AB45" s="232">
        <f t="shared" si="5"/>
        <v>11297.257201922752</v>
      </c>
      <c r="AC45" s="232">
        <f t="shared" si="5"/>
        <v>10030.881716230408</v>
      </c>
      <c r="AD45" s="232">
        <f t="shared" si="5"/>
        <v>3832.8404217867424</v>
      </c>
      <c r="AE45" s="232">
        <f t="shared" si="5"/>
        <v>6348.456735346942</v>
      </c>
      <c r="AF45" s="232">
        <f t="shared" si="5"/>
        <v>2984.6436536531996</v>
      </c>
      <c r="AG45" s="232">
        <f t="shared" si="5"/>
        <v>2845.9561784553798</v>
      </c>
      <c r="AH45" s="232">
        <f t="shared" si="5"/>
        <v>2887.6663863950621</v>
      </c>
      <c r="AI45" s="232">
        <f t="shared" si="5"/>
        <v>3059.8871271847715</v>
      </c>
      <c r="AJ45" s="232">
        <f t="shared" si="5"/>
        <v>2558.191579568042</v>
      </c>
      <c r="AK45" s="232">
        <f t="shared" si="5"/>
        <v>2747.4330044894978</v>
      </c>
      <c r="AL45" s="232">
        <f t="shared" si="5"/>
        <v>2006.7683414643589</v>
      </c>
      <c r="AM45" s="232">
        <f t="shared" si="5"/>
        <v>2244.3972252764424</v>
      </c>
      <c r="AN45" s="232">
        <f t="shared" si="5"/>
        <v>2359.6096588762562</v>
      </c>
      <c r="AO45" s="232">
        <f t="shared" si="5"/>
        <v>1813.076902048072</v>
      </c>
      <c r="AP45" s="232">
        <f t="shared" si="5"/>
        <v>1506.9323832182808</v>
      </c>
      <c r="AQ45" s="232">
        <f t="shared" si="5"/>
        <v>1292.7925925272418</v>
      </c>
      <c r="AR45" s="232">
        <f t="shared" si="5"/>
        <v>1258.9643358957987</v>
      </c>
      <c r="AS45" s="232">
        <f t="shared" si="5"/>
        <v>978.76291860019217</v>
      </c>
      <c r="AT45" s="232">
        <f t="shared" ref="AT45" si="6">AT44*298</f>
        <v>797.60273374044641</v>
      </c>
      <c r="AU45" s="232">
        <f t="shared" ref="AU45:AV45" si="7">AU44*298</f>
        <v>675.92589676702744</v>
      </c>
      <c r="AV45" s="232">
        <f t="shared" si="7"/>
        <v>599.2133020937099</v>
      </c>
    </row>
    <row r="46" spans="2:48" s="11" customFormat="1" ht="15" thickTop="1">
      <c r="B46" s="76" t="s">
        <v>139</v>
      </c>
      <c r="C46" s="70"/>
      <c r="D46" s="77"/>
      <c r="E46" s="78"/>
      <c r="F46" s="40" t="s">
        <v>486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2">
        <f t="shared" ref="U46:AS46" si="8">U29+U38+U45</f>
        <v>16698.092422917336</v>
      </c>
      <c r="V46" s="42">
        <f t="shared" si="8"/>
        <v>16118.209069473343</v>
      </c>
      <c r="W46" s="42">
        <f t="shared" si="8"/>
        <v>15842.672166302171</v>
      </c>
      <c r="X46" s="42">
        <f t="shared" si="8"/>
        <v>15134.79792478397</v>
      </c>
      <c r="Y46" s="42">
        <f t="shared" si="8"/>
        <v>16605.281423883018</v>
      </c>
      <c r="Z46" s="42">
        <f t="shared" si="8"/>
        <v>16716.145162120385</v>
      </c>
      <c r="AA46" s="42">
        <f t="shared" si="8"/>
        <v>17783.485928753616</v>
      </c>
      <c r="AB46" s="42">
        <f t="shared" si="8"/>
        <v>18391.674484282143</v>
      </c>
      <c r="AC46" s="42">
        <f t="shared" si="8"/>
        <v>16484.131560227019</v>
      </c>
      <c r="AD46" s="42">
        <f t="shared" si="8"/>
        <v>10803.381273125266</v>
      </c>
      <c r="AE46" s="42">
        <f t="shared" si="8"/>
        <v>13192.946634859763</v>
      </c>
      <c r="AF46" s="42">
        <f t="shared" si="8"/>
        <v>9364.3482295494923</v>
      </c>
      <c r="AG46" s="42">
        <f t="shared" si="8"/>
        <v>9128.7531216412299</v>
      </c>
      <c r="AH46" s="42">
        <f t="shared" si="8"/>
        <v>8970.0780426927558</v>
      </c>
      <c r="AI46" s="42">
        <f t="shared" si="8"/>
        <v>9228.1916479699812</v>
      </c>
      <c r="AJ46" s="42">
        <f t="shared" si="8"/>
        <v>8386.5645620452651</v>
      </c>
      <c r="AK46" s="42">
        <f t="shared" si="8"/>
        <v>8656.3767380867957</v>
      </c>
      <c r="AL46" s="42">
        <f t="shared" si="8"/>
        <v>8003.4943134866098</v>
      </c>
      <c r="AM46" s="42">
        <f t="shared" si="8"/>
        <v>7383.2562483389702</v>
      </c>
      <c r="AN46" s="42">
        <f t="shared" si="8"/>
        <v>7267.4419062409397</v>
      </c>
      <c r="AO46" s="42">
        <f t="shared" si="8"/>
        <v>7276.3275228937309</v>
      </c>
      <c r="AP46" s="42">
        <f t="shared" si="8"/>
        <v>6645.8525757600992</v>
      </c>
      <c r="AQ46" s="42">
        <f t="shared" si="8"/>
        <v>5973.1033179007018</v>
      </c>
      <c r="AR46" s="42">
        <f t="shared" si="8"/>
        <v>6075.4101149250419</v>
      </c>
      <c r="AS46" s="42">
        <f t="shared" si="8"/>
        <v>5688.8780551670916</v>
      </c>
      <c r="AT46" s="42">
        <f t="shared" ref="AT46" si="9">AT29+AT38+AT45</f>
        <v>5420.6454017535625</v>
      </c>
      <c r="AU46" s="42">
        <f t="shared" ref="AU46:AV46" si="10">AU29+AU38+AU45</f>
        <v>5002.8965962294142</v>
      </c>
      <c r="AV46" s="42">
        <f t="shared" si="10"/>
        <v>5109.5619101803768</v>
      </c>
    </row>
    <row r="47" spans="2:48" s="11" customFormat="1" ht="12.75">
      <c r="B47" s="22" t="s">
        <v>123</v>
      </c>
      <c r="C47" s="361"/>
      <c r="D47" s="361"/>
      <c r="E47" s="362"/>
      <c r="F47" s="81" t="s">
        <v>124</v>
      </c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25">
        <v>1990</v>
      </c>
      <c r="V47" s="26">
        <f t="shared" ref="V47" si="11">U47+1</f>
        <v>1991</v>
      </c>
      <c r="W47" s="26">
        <f t="shared" ref="W47" si="12">V47+1</f>
        <v>1992</v>
      </c>
      <c r="X47" s="26">
        <f t="shared" ref="X47" si="13">W47+1</f>
        <v>1993</v>
      </c>
      <c r="Y47" s="26">
        <f t="shared" ref="Y47" si="14">X47+1</f>
        <v>1994</v>
      </c>
      <c r="Z47" s="26">
        <f t="shared" ref="Z47" si="15">Y47+1</f>
        <v>1995</v>
      </c>
      <c r="AA47" s="26">
        <f t="shared" ref="AA47" si="16">Z47+1</f>
        <v>1996</v>
      </c>
      <c r="AB47" s="26">
        <f t="shared" ref="AB47" si="17">AA47+1</f>
        <v>1997</v>
      </c>
      <c r="AC47" s="26">
        <f t="shared" ref="AC47" si="18">AB47+1</f>
        <v>1998</v>
      </c>
      <c r="AD47" s="26">
        <f t="shared" ref="AD47" si="19">AC47+1</f>
        <v>1999</v>
      </c>
      <c r="AE47" s="26">
        <f t="shared" ref="AE47" si="20">AD47+1</f>
        <v>2000</v>
      </c>
      <c r="AF47" s="26">
        <f t="shared" ref="AF47" si="21">AE47+1</f>
        <v>2001</v>
      </c>
      <c r="AG47" s="26">
        <f t="shared" ref="AG47" si="22">AF47+1</f>
        <v>2002</v>
      </c>
      <c r="AH47" s="26">
        <f t="shared" ref="AH47" si="23">AG47+1</f>
        <v>2003</v>
      </c>
      <c r="AI47" s="26">
        <f t="shared" ref="AI47" si="24">AH47+1</f>
        <v>2004</v>
      </c>
      <c r="AJ47" s="26">
        <f t="shared" ref="AJ47" si="25">AI47+1</f>
        <v>2005</v>
      </c>
      <c r="AK47" s="26">
        <f t="shared" ref="AK47" si="26">AJ47+1</f>
        <v>2006</v>
      </c>
      <c r="AL47" s="26">
        <f t="shared" ref="AL47" si="27">AK47+1</f>
        <v>2007</v>
      </c>
      <c r="AM47" s="26">
        <f t="shared" ref="AM47" si="28">AL47+1</f>
        <v>2008</v>
      </c>
      <c r="AN47" s="26">
        <f t="shared" ref="AN47" si="29">AM47+1</f>
        <v>2009</v>
      </c>
      <c r="AO47" s="26">
        <f t="shared" ref="AO47" si="30">AN47+1</f>
        <v>2010</v>
      </c>
      <c r="AP47" s="26">
        <f t="shared" ref="AP47" si="31">AO47+1</f>
        <v>2011</v>
      </c>
      <c r="AQ47" s="26">
        <f t="shared" ref="AQ47:AV47" si="32">AP47+1</f>
        <v>2012</v>
      </c>
      <c r="AR47" s="26">
        <f t="shared" si="32"/>
        <v>2013</v>
      </c>
      <c r="AS47" s="26">
        <f t="shared" si="32"/>
        <v>2014</v>
      </c>
      <c r="AT47" s="26">
        <f t="shared" si="32"/>
        <v>2015</v>
      </c>
      <c r="AU47" s="26">
        <f t="shared" si="32"/>
        <v>2016</v>
      </c>
      <c r="AV47" s="26">
        <f t="shared" si="32"/>
        <v>2017</v>
      </c>
    </row>
    <row r="48" spans="2:48" s="11" customFormat="1" ht="37.5">
      <c r="B48" s="359" t="s">
        <v>17</v>
      </c>
      <c r="C48" s="372" t="s">
        <v>62</v>
      </c>
      <c r="D48" s="391" t="s">
        <v>487</v>
      </c>
      <c r="E48" s="51" t="s">
        <v>140</v>
      </c>
      <c r="F48" s="35" t="s">
        <v>481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171">
        <v>15928.725007472323</v>
      </c>
      <c r="V48" s="171">
        <v>17349.612944863187</v>
      </c>
      <c r="W48" s="171">
        <v>17580.106417956591</v>
      </c>
      <c r="X48" s="171">
        <v>16792.720502919714</v>
      </c>
      <c r="Y48" s="171">
        <v>18416.856118000072</v>
      </c>
      <c r="Z48" s="171">
        <v>21460</v>
      </c>
      <c r="AA48" s="171">
        <v>19728.400000000001</v>
      </c>
      <c r="AB48" s="171">
        <v>18588.8</v>
      </c>
      <c r="AC48" s="171">
        <v>17434.400000000001</v>
      </c>
      <c r="AD48" s="171">
        <v>17834</v>
      </c>
      <c r="AE48" s="171">
        <v>15688</v>
      </c>
      <c r="AF48" s="171">
        <v>11810.4</v>
      </c>
      <c r="AG48" s="171">
        <v>7710.8</v>
      </c>
      <c r="AH48" s="171">
        <v>6353.64</v>
      </c>
      <c r="AI48" s="171">
        <v>1287.5999999999999</v>
      </c>
      <c r="AJ48" s="171">
        <v>586.08000000000004</v>
      </c>
      <c r="AK48" s="171">
        <v>831.02</v>
      </c>
      <c r="AL48" s="171">
        <v>275.27999999999997</v>
      </c>
      <c r="AM48" s="171">
        <v>593.48</v>
      </c>
      <c r="AN48" s="171">
        <v>50.32</v>
      </c>
      <c r="AO48" s="171">
        <v>53.28</v>
      </c>
      <c r="AP48" s="171">
        <v>16.28</v>
      </c>
      <c r="AQ48" s="171">
        <v>17.760000000000002</v>
      </c>
      <c r="AR48" s="171">
        <v>16.28</v>
      </c>
      <c r="AS48" s="171">
        <v>23.68</v>
      </c>
      <c r="AT48" s="171">
        <v>29.6</v>
      </c>
      <c r="AU48" s="171">
        <v>23.68</v>
      </c>
      <c r="AV48" s="171">
        <v>38.479999999999997</v>
      </c>
    </row>
    <row r="49" spans="2:51" s="11" customFormat="1" ht="15" thickBot="1">
      <c r="B49" s="365"/>
      <c r="C49" s="373"/>
      <c r="D49" s="392"/>
      <c r="E49" s="52" t="s">
        <v>141</v>
      </c>
      <c r="F49" s="321" t="s">
        <v>486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237">
        <v>1.5108061842099747</v>
      </c>
      <c r="V49" s="239">
        <v>0</v>
      </c>
      <c r="W49" s="237">
        <v>45.324185526299246</v>
      </c>
      <c r="X49" s="237">
        <v>294.60720592094515</v>
      </c>
      <c r="Y49" s="237">
        <v>506.12007171034162</v>
      </c>
      <c r="Z49" s="237">
        <v>558.99828815769069</v>
      </c>
      <c r="AA49" s="237">
        <v>532.59626158890399</v>
      </c>
      <c r="AB49" s="237">
        <v>428.58755931152115</v>
      </c>
      <c r="AC49" s="237">
        <v>308.07671766165294</v>
      </c>
      <c r="AD49" s="237">
        <v>188.64228618390447</v>
      </c>
      <c r="AE49" s="237">
        <v>296.21856583966508</v>
      </c>
      <c r="AF49" s="237">
        <v>436.30568618390453</v>
      </c>
      <c r="AG49" s="237">
        <v>410.4739861839044</v>
      </c>
      <c r="AH49" s="237">
        <v>520.338639928671</v>
      </c>
      <c r="AI49" s="237">
        <v>564.94742226701817</v>
      </c>
      <c r="AJ49" s="237">
        <v>449.37063436191647</v>
      </c>
      <c r="AK49" s="237">
        <v>366.55998714529392</v>
      </c>
      <c r="AL49" s="237">
        <v>356.72709827880294</v>
      </c>
      <c r="AM49" s="237">
        <v>306.47826027291057</v>
      </c>
      <c r="AN49" s="237">
        <v>233.75886027291054</v>
      </c>
      <c r="AO49" s="237">
        <v>128.06176027291053</v>
      </c>
      <c r="AP49" s="237">
        <v>151.34906027291052</v>
      </c>
      <c r="AQ49" s="237">
        <v>120.47619377291053</v>
      </c>
      <c r="AR49" s="237">
        <v>131.15786027291054</v>
      </c>
      <c r="AS49" s="237">
        <v>100.56856027291053</v>
      </c>
      <c r="AT49" s="237">
        <v>82.982160272910534</v>
      </c>
      <c r="AU49" s="237">
        <v>148.65688527291056</v>
      </c>
      <c r="AV49" s="237">
        <v>94.953960272910521</v>
      </c>
    </row>
    <row r="50" spans="2:51" s="11" customFormat="1" ht="15" thickTop="1">
      <c r="B50" s="388"/>
      <c r="C50" s="73" t="s">
        <v>465</v>
      </c>
      <c r="D50" s="77"/>
      <c r="E50" s="73"/>
      <c r="F50" s="40" t="s">
        <v>486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238">
        <f>SUM(U48:U49)</f>
        <v>15930.235813656533</v>
      </c>
      <c r="V50" s="238">
        <f>SUM(V48:V49)</f>
        <v>17349.612944863187</v>
      </c>
      <c r="W50" s="238">
        <f t="shared" ref="W50:AQ50" si="33">SUM(W48:W49)</f>
        <v>17625.430603482891</v>
      </c>
      <c r="X50" s="238">
        <f t="shared" si="33"/>
        <v>17087.327708840658</v>
      </c>
      <c r="Y50" s="238">
        <f t="shared" si="33"/>
        <v>18922.976189710414</v>
      </c>
      <c r="Z50" s="238">
        <f t="shared" si="33"/>
        <v>22018.998288157691</v>
      </c>
      <c r="AA50" s="238">
        <f t="shared" si="33"/>
        <v>20260.996261588905</v>
      </c>
      <c r="AB50" s="238">
        <f t="shared" si="33"/>
        <v>19017.387559311519</v>
      </c>
      <c r="AC50" s="238">
        <f t="shared" si="33"/>
        <v>17742.476717661655</v>
      </c>
      <c r="AD50" s="238">
        <f t="shared" si="33"/>
        <v>18022.642286183906</v>
      </c>
      <c r="AE50" s="238">
        <f t="shared" si="33"/>
        <v>15984.218565839665</v>
      </c>
      <c r="AF50" s="238">
        <f t="shared" si="33"/>
        <v>12246.705686183905</v>
      </c>
      <c r="AG50" s="238">
        <f t="shared" si="33"/>
        <v>8121.2739861839045</v>
      </c>
      <c r="AH50" s="238">
        <f t="shared" si="33"/>
        <v>6873.9786399286713</v>
      </c>
      <c r="AI50" s="238">
        <f t="shared" si="33"/>
        <v>1852.5474222670182</v>
      </c>
      <c r="AJ50" s="238">
        <f t="shared" si="33"/>
        <v>1035.4506343619164</v>
      </c>
      <c r="AK50" s="238">
        <f t="shared" si="33"/>
        <v>1197.5799871452939</v>
      </c>
      <c r="AL50" s="238">
        <f t="shared" si="33"/>
        <v>632.00709827880291</v>
      </c>
      <c r="AM50" s="238">
        <f t="shared" si="33"/>
        <v>899.95826027291059</v>
      </c>
      <c r="AN50" s="238">
        <f t="shared" si="33"/>
        <v>284.07886027291056</v>
      </c>
      <c r="AO50" s="238">
        <f t="shared" si="33"/>
        <v>181.34176027291053</v>
      </c>
      <c r="AP50" s="238">
        <f t="shared" si="33"/>
        <v>167.62906027291052</v>
      </c>
      <c r="AQ50" s="238">
        <f t="shared" si="33"/>
        <v>138.23619377291053</v>
      </c>
      <c r="AR50" s="238">
        <f t="shared" ref="AR50:AS50" si="34">SUM(AR48:AR49)</f>
        <v>147.43786027291054</v>
      </c>
      <c r="AS50" s="238">
        <f t="shared" si="34"/>
        <v>124.24856027291054</v>
      </c>
      <c r="AT50" s="238">
        <f t="shared" ref="AT50" si="35">SUM(AT48:AT49)</f>
        <v>112.58216027291053</v>
      </c>
      <c r="AU50" s="238">
        <f t="shared" ref="AU50:AV50" si="36">SUM(AU48:AU49)</f>
        <v>172.33688527291056</v>
      </c>
      <c r="AV50" s="238">
        <f t="shared" si="36"/>
        <v>133.43396027291053</v>
      </c>
    </row>
    <row r="51" spans="2:51" s="11" customFormat="1" ht="14.25">
      <c r="B51" s="330" t="s">
        <v>16</v>
      </c>
      <c r="C51" s="372" t="s">
        <v>62</v>
      </c>
      <c r="D51" s="391" t="s">
        <v>487</v>
      </c>
      <c r="E51" s="52" t="s">
        <v>141</v>
      </c>
      <c r="F51" s="35" t="s">
        <v>486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171">
        <v>330.91847619047621</v>
      </c>
      <c r="V51" s="171">
        <v>383.16876190476194</v>
      </c>
      <c r="W51" s="171">
        <v>391.87714285714287</v>
      </c>
      <c r="X51" s="171">
        <v>566.04476190476191</v>
      </c>
      <c r="Y51" s="171">
        <v>696.67047619047628</v>
      </c>
      <c r="Z51" s="171">
        <v>914.38</v>
      </c>
      <c r="AA51" s="171">
        <v>1206.7599999999998</v>
      </c>
      <c r="AB51" s="171">
        <v>1685.26</v>
      </c>
      <c r="AC51" s="171">
        <v>1645.7600000000002</v>
      </c>
      <c r="AD51" s="171">
        <v>1569.921</v>
      </c>
      <c r="AE51" s="171">
        <v>1661.28</v>
      </c>
      <c r="AF51" s="171">
        <v>1329.9640000000002</v>
      </c>
      <c r="AG51" s="171">
        <v>1257.3040000000001</v>
      </c>
      <c r="AH51" s="171">
        <v>1211.5829999999999</v>
      </c>
      <c r="AI51" s="171">
        <v>1086.037</v>
      </c>
      <c r="AJ51" s="171">
        <v>1040.597</v>
      </c>
      <c r="AK51" s="171">
        <v>1091.28648</v>
      </c>
      <c r="AL51" s="171">
        <v>976.84460999999999</v>
      </c>
      <c r="AM51" s="171">
        <v>648.96199999999999</v>
      </c>
      <c r="AN51" s="171">
        <v>458.69399999999985</v>
      </c>
      <c r="AO51" s="171">
        <v>248.41200000000001</v>
      </c>
      <c r="AP51" s="171">
        <v>206.45000000000002</v>
      </c>
      <c r="AQ51" s="171">
        <v>147.62800000000001</v>
      </c>
      <c r="AR51" s="171">
        <v>110.79899999999999</v>
      </c>
      <c r="AS51" s="171">
        <v>107.37300000000002</v>
      </c>
      <c r="AT51" s="171">
        <v>114.58500000000001</v>
      </c>
      <c r="AU51" s="171">
        <v>97.105001315251002</v>
      </c>
      <c r="AV51" s="171">
        <v>77.660500770881768</v>
      </c>
    </row>
    <row r="52" spans="2:51" s="11" customFormat="1" ht="12.75">
      <c r="B52" s="389" t="s">
        <v>142</v>
      </c>
      <c r="C52" s="363"/>
      <c r="D52" s="387"/>
      <c r="E52" s="377" t="s">
        <v>141</v>
      </c>
      <c r="F52" s="322" t="s">
        <v>37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232">
        <v>152.22727272727272</v>
      </c>
      <c r="V52" s="232">
        <v>170.13636363636368</v>
      </c>
      <c r="W52" s="232">
        <v>188.04545454545456</v>
      </c>
      <c r="X52" s="232">
        <v>188.04545454545456</v>
      </c>
      <c r="Y52" s="232">
        <v>179.09090909090909</v>
      </c>
      <c r="Z52" s="232">
        <v>197</v>
      </c>
      <c r="AA52" s="232">
        <v>175</v>
      </c>
      <c r="AB52" s="232">
        <v>108</v>
      </c>
      <c r="AC52" s="232">
        <v>88.000000000000014</v>
      </c>
      <c r="AD52" s="232">
        <v>64</v>
      </c>
      <c r="AE52" s="232">
        <v>36</v>
      </c>
      <c r="AF52" s="232">
        <v>33</v>
      </c>
      <c r="AG52" s="232">
        <v>36</v>
      </c>
      <c r="AH52" s="232">
        <v>34</v>
      </c>
      <c r="AI52" s="232">
        <v>32</v>
      </c>
      <c r="AJ52" s="232">
        <v>40.799999999999997</v>
      </c>
      <c r="AK52" s="232">
        <v>57.170000000000009</v>
      </c>
      <c r="AL52" s="232">
        <v>50.16</v>
      </c>
      <c r="AM52" s="232">
        <v>53.900000000000006</v>
      </c>
      <c r="AN52" s="232">
        <v>10.199999999999999</v>
      </c>
      <c r="AO52" s="232">
        <v>8.3000000000000025</v>
      </c>
      <c r="AP52" s="232">
        <v>5.8000000000000007</v>
      </c>
      <c r="AQ52" s="232">
        <v>5.4000000000000012</v>
      </c>
      <c r="AR52" s="232">
        <v>4.07</v>
      </c>
      <c r="AS52" s="232">
        <v>2.7000000000000006</v>
      </c>
      <c r="AT52" s="232">
        <v>2.2999999999999994</v>
      </c>
      <c r="AU52" s="232">
        <v>2.2119999527931213</v>
      </c>
      <c r="AV52" s="232">
        <v>1.7849999666213989</v>
      </c>
    </row>
    <row r="53" spans="2:51" s="11" customFormat="1" ht="14.25">
      <c r="B53" s="381"/>
      <c r="C53" s="363"/>
      <c r="D53" s="387"/>
      <c r="E53" s="393"/>
      <c r="F53" s="321" t="s">
        <v>486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232">
        <v>3470.7818181818179</v>
      </c>
      <c r="V53" s="232">
        <v>3879.1090909090917</v>
      </c>
      <c r="W53" s="232">
        <v>4287.4363636363641</v>
      </c>
      <c r="X53" s="232">
        <v>4287.4363636363641</v>
      </c>
      <c r="Y53" s="232">
        <v>4083.2727272727275</v>
      </c>
      <c r="Z53" s="232">
        <v>4491.6000000000004</v>
      </c>
      <c r="AA53" s="232">
        <v>3990</v>
      </c>
      <c r="AB53" s="232">
        <v>2462.4</v>
      </c>
      <c r="AC53" s="232">
        <v>2006.4</v>
      </c>
      <c r="AD53" s="232">
        <v>1459.2</v>
      </c>
      <c r="AE53" s="232">
        <v>820.8</v>
      </c>
      <c r="AF53" s="232">
        <v>752.4</v>
      </c>
      <c r="AG53" s="232">
        <v>820.8</v>
      </c>
      <c r="AH53" s="232">
        <v>775.2</v>
      </c>
      <c r="AI53" s="232">
        <v>729.6</v>
      </c>
      <c r="AJ53" s="232">
        <v>930.2399999999999</v>
      </c>
      <c r="AK53" s="232">
        <v>1303.4760000000001</v>
      </c>
      <c r="AL53" s="232">
        <v>1143.6479999999999</v>
      </c>
      <c r="AM53" s="232">
        <v>1228.92</v>
      </c>
      <c r="AN53" s="232">
        <v>232.55999999999997</v>
      </c>
      <c r="AO53" s="232">
        <v>189.24000000000004</v>
      </c>
      <c r="AP53" s="232">
        <v>132.24</v>
      </c>
      <c r="AQ53" s="232">
        <v>123.12000000000002</v>
      </c>
      <c r="AR53" s="232">
        <v>92.796000000000006</v>
      </c>
      <c r="AS53" s="232">
        <v>61.560000000000009</v>
      </c>
      <c r="AT53" s="232">
        <v>52.439999999999991</v>
      </c>
      <c r="AU53" s="232">
        <v>50.433598923683164</v>
      </c>
      <c r="AV53" s="232">
        <v>40.697999238967896</v>
      </c>
    </row>
    <row r="54" spans="2:51" s="11" customFormat="1" ht="12.75">
      <c r="B54" s="389" t="s">
        <v>143</v>
      </c>
      <c r="C54" s="363"/>
      <c r="D54" s="387"/>
      <c r="E54" s="377" t="s">
        <v>141</v>
      </c>
      <c r="F54" s="321" t="s">
        <v>37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235">
        <v>0.16216216216216214</v>
      </c>
      <c r="V54" s="235">
        <v>0.16216216216216214</v>
      </c>
      <c r="W54" s="235">
        <v>0.16216216216216214</v>
      </c>
      <c r="X54" s="235">
        <v>0.21621621621621623</v>
      </c>
      <c r="Y54" s="235">
        <v>0.3783783783783784</v>
      </c>
      <c r="Z54" s="235">
        <v>1</v>
      </c>
      <c r="AA54" s="235">
        <v>1</v>
      </c>
      <c r="AB54" s="235">
        <v>1</v>
      </c>
      <c r="AC54" s="235">
        <v>2</v>
      </c>
      <c r="AD54" s="235">
        <v>3</v>
      </c>
      <c r="AE54" s="235">
        <v>7</v>
      </c>
      <c r="AF54" s="235">
        <v>7</v>
      </c>
      <c r="AG54" s="235">
        <v>9.0000000000000018</v>
      </c>
      <c r="AH54" s="235">
        <v>8</v>
      </c>
      <c r="AI54" s="235">
        <v>8.1</v>
      </c>
      <c r="AJ54" s="235">
        <v>72.099999999999994</v>
      </c>
      <c r="AK54" s="235">
        <v>65.300000000000026</v>
      </c>
      <c r="AL54" s="235">
        <v>71.399999999999977</v>
      </c>
      <c r="AM54" s="235">
        <v>71.100000000000009</v>
      </c>
      <c r="AN54" s="235">
        <v>66.800000000000011</v>
      </c>
      <c r="AO54" s="235">
        <v>76.899999999999991</v>
      </c>
      <c r="AP54" s="235">
        <v>93.100000000000009</v>
      </c>
      <c r="AQ54" s="235">
        <v>76.399999999999977</v>
      </c>
      <c r="AR54" s="235">
        <v>86.399999999999977</v>
      </c>
      <c r="AS54" s="235">
        <v>56.0854</v>
      </c>
      <c r="AT54" s="235">
        <v>23.5</v>
      </c>
      <c r="AU54" s="235">
        <v>25.100000381469727</v>
      </c>
      <c r="AV54" s="235">
        <v>13.610000252723696</v>
      </c>
    </row>
    <row r="55" spans="2:51" s="11" customFormat="1" ht="15" thickBot="1">
      <c r="B55" s="390"/>
      <c r="C55" s="373"/>
      <c r="D55" s="392"/>
      <c r="E55" s="393"/>
      <c r="F55" s="36" t="s">
        <v>486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233">
        <v>2.7891891891891891</v>
      </c>
      <c r="V55" s="233">
        <v>2.7891891891891891</v>
      </c>
      <c r="W55" s="233">
        <v>2.7891891891891891</v>
      </c>
      <c r="X55" s="233">
        <v>3.7189189189189191</v>
      </c>
      <c r="Y55" s="233">
        <v>6.5081081081081082</v>
      </c>
      <c r="Z55" s="233">
        <v>17.2</v>
      </c>
      <c r="AA55" s="233">
        <v>17.2</v>
      </c>
      <c r="AB55" s="233">
        <v>17.2</v>
      </c>
      <c r="AC55" s="233">
        <v>34.4</v>
      </c>
      <c r="AD55" s="233">
        <v>51.6</v>
      </c>
      <c r="AE55" s="233">
        <v>120.4</v>
      </c>
      <c r="AF55" s="233">
        <v>120.4</v>
      </c>
      <c r="AG55" s="233">
        <v>154.80000000000001</v>
      </c>
      <c r="AH55" s="233">
        <v>137.6</v>
      </c>
      <c r="AI55" s="233">
        <v>139.32</v>
      </c>
      <c r="AJ55" s="233">
        <v>1240.1199999999999</v>
      </c>
      <c r="AK55" s="233">
        <v>1123.1600000000003</v>
      </c>
      <c r="AL55" s="233">
        <v>1228.0799999999997</v>
      </c>
      <c r="AM55" s="233">
        <v>1222.92</v>
      </c>
      <c r="AN55" s="233">
        <v>1148.9600000000003</v>
      </c>
      <c r="AO55" s="233">
        <v>1322.6799999999998</v>
      </c>
      <c r="AP55" s="233">
        <v>1601.32</v>
      </c>
      <c r="AQ55" s="233">
        <v>1314.0799999999997</v>
      </c>
      <c r="AR55" s="233">
        <v>1486.0799999999997</v>
      </c>
      <c r="AS55" s="233">
        <v>964.66888000000006</v>
      </c>
      <c r="AT55" s="233">
        <v>404.2</v>
      </c>
      <c r="AU55" s="233">
        <v>431.72000656127932</v>
      </c>
      <c r="AV55" s="233">
        <v>234.09200434684755</v>
      </c>
    </row>
    <row r="56" spans="2:51" s="11" customFormat="1" ht="15" thickTop="1">
      <c r="B56" s="76" t="s">
        <v>144</v>
      </c>
      <c r="C56" s="73"/>
      <c r="D56" s="77"/>
      <c r="E56" s="84"/>
      <c r="F56" s="40" t="s">
        <v>486</v>
      </c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234">
        <f>SUM(U50,U51,U53,U55)</f>
        <v>19734.725297218014</v>
      </c>
      <c r="V56" s="234">
        <f t="shared" ref="V56:AS56" si="37">SUM(V50,V51,V53,V55)</f>
        <v>21614.679986866231</v>
      </c>
      <c r="W56" s="234">
        <f t="shared" si="37"/>
        <v>22307.533299165585</v>
      </c>
      <c r="X56" s="234">
        <f t="shared" si="37"/>
        <v>21944.527753300703</v>
      </c>
      <c r="Y56" s="234">
        <f t="shared" si="37"/>
        <v>23709.427501281727</v>
      </c>
      <c r="Z56" s="234">
        <f t="shared" si="37"/>
        <v>27442.178288157691</v>
      </c>
      <c r="AA56" s="234">
        <f t="shared" si="37"/>
        <v>25474.956261588904</v>
      </c>
      <c r="AB56" s="234">
        <f t="shared" si="37"/>
        <v>23182.24755931152</v>
      </c>
      <c r="AC56" s="234">
        <f t="shared" si="37"/>
        <v>21429.036717661656</v>
      </c>
      <c r="AD56" s="234">
        <f t="shared" si="37"/>
        <v>21103.363286183903</v>
      </c>
      <c r="AE56" s="234">
        <f t="shared" si="37"/>
        <v>18586.698565839666</v>
      </c>
      <c r="AF56" s="234">
        <f t="shared" si="37"/>
        <v>14449.469686183904</v>
      </c>
      <c r="AG56" s="234">
        <f t="shared" si="37"/>
        <v>10354.177986183902</v>
      </c>
      <c r="AH56" s="234">
        <f t="shared" si="37"/>
        <v>8998.3616399286711</v>
      </c>
      <c r="AI56" s="234">
        <f t="shared" si="37"/>
        <v>3807.5044222670185</v>
      </c>
      <c r="AJ56" s="234">
        <f t="shared" si="37"/>
        <v>4246.4076343619163</v>
      </c>
      <c r="AK56" s="234">
        <f t="shared" si="37"/>
        <v>4715.5024671452938</v>
      </c>
      <c r="AL56" s="234">
        <f t="shared" si="37"/>
        <v>3980.5797082788031</v>
      </c>
      <c r="AM56" s="234">
        <f t="shared" si="37"/>
        <v>4000.7602602729107</v>
      </c>
      <c r="AN56" s="234">
        <f t="shared" si="37"/>
        <v>2124.2928602729107</v>
      </c>
      <c r="AO56" s="234">
        <f t="shared" si="37"/>
        <v>1941.6737602729104</v>
      </c>
      <c r="AP56" s="234">
        <f t="shared" si="37"/>
        <v>2107.6390602729107</v>
      </c>
      <c r="AQ56" s="234">
        <f t="shared" si="37"/>
        <v>1723.0641937729101</v>
      </c>
      <c r="AR56" s="234">
        <f t="shared" si="37"/>
        <v>1837.1128602729102</v>
      </c>
      <c r="AS56" s="234">
        <f t="shared" si="37"/>
        <v>1257.8504402729106</v>
      </c>
      <c r="AT56" s="234">
        <f t="shared" ref="AT56" si="38">SUM(AT50,AT51,AT53,AT55)</f>
        <v>683.80716027291055</v>
      </c>
      <c r="AU56" s="234">
        <f t="shared" ref="AU56:AV56" si="39">SUM(AU50,AU51,AU53,AU55)</f>
        <v>751.59549207312398</v>
      </c>
      <c r="AV56" s="234">
        <f t="shared" si="39"/>
        <v>485.88446462960775</v>
      </c>
    </row>
    <row r="57" spans="2:51" s="11" customFormat="1" ht="12.75">
      <c r="B57" s="312"/>
      <c r="C57" s="43"/>
      <c r="D57" s="79"/>
      <c r="E57" s="47"/>
      <c r="F57" s="49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</row>
    <row r="58" spans="2:51" s="11" customFormat="1" ht="12.75">
      <c r="B58" s="1" t="s">
        <v>488</v>
      </c>
      <c r="C58" s="45"/>
      <c r="D58" s="79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80"/>
      <c r="AS58" s="80"/>
      <c r="AT58" s="80"/>
      <c r="AU58" s="80"/>
      <c r="AV58" s="80"/>
      <c r="AY58" s="17"/>
    </row>
    <row r="59" spans="2:51" s="11" customFormat="1" ht="12.75">
      <c r="B59" s="22" t="s">
        <v>123</v>
      </c>
      <c r="C59" s="361"/>
      <c r="D59" s="361"/>
      <c r="E59" s="362"/>
      <c r="F59" s="23" t="s">
        <v>124</v>
      </c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25">
        <v>1990</v>
      </c>
      <c r="V59" s="26">
        <f t="shared" ref="V59:AV59" si="40">U59+1</f>
        <v>1991</v>
      </c>
      <c r="W59" s="26">
        <f t="shared" si="40"/>
        <v>1992</v>
      </c>
      <c r="X59" s="26">
        <f t="shared" si="40"/>
        <v>1993</v>
      </c>
      <c r="Y59" s="26">
        <f t="shared" si="40"/>
        <v>1994</v>
      </c>
      <c r="Z59" s="26">
        <f t="shared" si="40"/>
        <v>1995</v>
      </c>
      <c r="AA59" s="26">
        <f t="shared" si="40"/>
        <v>1996</v>
      </c>
      <c r="AB59" s="26">
        <f t="shared" si="40"/>
        <v>1997</v>
      </c>
      <c r="AC59" s="26">
        <f t="shared" si="40"/>
        <v>1998</v>
      </c>
      <c r="AD59" s="26">
        <f t="shared" si="40"/>
        <v>1999</v>
      </c>
      <c r="AE59" s="26">
        <f t="shared" si="40"/>
        <v>2000</v>
      </c>
      <c r="AF59" s="26">
        <f t="shared" si="40"/>
        <v>2001</v>
      </c>
      <c r="AG59" s="26">
        <f t="shared" si="40"/>
        <v>2002</v>
      </c>
      <c r="AH59" s="26">
        <f t="shared" si="40"/>
        <v>2003</v>
      </c>
      <c r="AI59" s="26">
        <f t="shared" si="40"/>
        <v>2004</v>
      </c>
      <c r="AJ59" s="26">
        <f t="shared" si="40"/>
        <v>2005</v>
      </c>
      <c r="AK59" s="26">
        <f t="shared" si="40"/>
        <v>2006</v>
      </c>
      <c r="AL59" s="26">
        <f t="shared" si="40"/>
        <v>2007</v>
      </c>
      <c r="AM59" s="26">
        <f t="shared" si="40"/>
        <v>2008</v>
      </c>
      <c r="AN59" s="26">
        <f t="shared" si="40"/>
        <v>2009</v>
      </c>
      <c r="AO59" s="26">
        <f t="shared" si="40"/>
        <v>2010</v>
      </c>
      <c r="AP59" s="26">
        <f t="shared" si="40"/>
        <v>2011</v>
      </c>
      <c r="AQ59" s="26">
        <f t="shared" si="40"/>
        <v>2012</v>
      </c>
      <c r="AR59" s="26">
        <f t="shared" si="40"/>
        <v>2013</v>
      </c>
      <c r="AS59" s="26">
        <f t="shared" si="40"/>
        <v>2014</v>
      </c>
      <c r="AT59" s="26">
        <f t="shared" si="40"/>
        <v>2015</v>
      </c>
      <c r="AU59" s="26">
        <f t="shared" si="40"/>
        <v>2016</v>
      </c>
      <c r="AV59" s="26">
        <f t="shared" si="40"/>
        <v>2017</v>
      </c>
    </row>
    <row r="60" spans="2:51" ht="24">
      <c r="B60" s="359" t="s">
        <v>125</v>
      </c>
      <c r="C60" s="386" t="s">
        <v>15</v>
      </c>
      <c r="D60" s="380" t="s">
        <v>145</v>
      </c>
      <c r="E60" s="52" t="s">
        <v>146</v>
      </c>
      <c r="F60" s="330" t="s">
        <v>127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3">
        <v>356.08799813345269</v>
      </c>
      <c r="V60" s="33">
        <v>323.04383086462639</v>
      </c>
      <c r="W60" s="33">
        <v>325.04666928823383</v>
      </c>
      <c r="X60" s="33">
        <v>330.7579808649665</v>
      </c>
      <c r="Y60" s="33">
        <v>345.75799827112917</v>
      </c>
      <c r="Z60" s="33">
        <v>357.22174746569874</v>
      </c>
      <c r="AA60" s="33">
        <v>379.98619246312848</v>
      </c>
      <c r="AB60" s="33">
        <v>384.48020413748344</v>
      </c>
      <c r="AC60" s="33">
        <v>281.56024325408708</v>
      </c>
      <c r="AD60" s="33">
        <v>206.12770852192136</v>
      </c>
      <c r="AE60" s="33">
        <v>201.12617145061029</v>
      </c>
      <c r="AF60" s="33">
        <v>159.38396423803229</v>
      </c>
      <c r="AG60" s="33">
        <v>162.10620190075809</v>
      </c>
      <c r="AH60" s="33">
        <v>186.15416761413672</v>
      </c>
      <c r="AI60" s="33">
        <v>216.80287643494151</v>
      </c>
      <c r="AJ60" s="33">
        <v>241.92909086303183</v>
      </c>
      <c r="AK60" s="33">
        <v>177.5517064217735</v>
      </c>
      <c r="AL60" s="33">
        <v>212.01651842123457</v>
      </c>
      <c r="AM60" s="33">
        <v>155.77216668809052</v>
      </c>
      <c r="AN60" s="33">
        <v>111.98963689949694</v>
      </c>
      <c r="AO60" s="33">
        <v>159.85801724999712</v>
      </c>
      <c r="AP60" s="33">
        <v>161.700382699453</v>
      </c>
      <c r="AQ60" s="33">
        <v>174.20366565664159</v>
      </c>
      <c r="AR60" s="33">
        <v>143.90353137473974</v>
      </c>
      <c r="AS60" s="33">
        <v>159.3152672618788</v>
      </c>
      <c r="AT60" s="33">
        <v>130.09916388249172</v>
      </c>
      <c r="AU60" s="33">
        <v>141.4852520328497</v>
      </c>
      <c r="AV60" s="33">
        <v>168.98328035833399</v>
      </c>
    </row>
    <row r="61" spans="2:51" ht="36">
      <c r="B61" s="385"/>
      <c r="C61" s="366"/>
      <c r="D61" s="381"/>
      <c r="E61" s="52" t="s">
        <v>489</v>
      </c>
      <c r="F61" s="330" t="s">
        <v>127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3">
        <v>6888.113545641053</v>
      </c>
      <c r="V61" s="33">
        <v>6768.389480287382</v>
      </c>
      <c r="W61" s="33">
        <v>6470.9803716518754</v>
      </c>
      <c r="X61" s="33">
        <v>6321.4704060653003</v>
      </c>
      <c r="Y61" s="33">
        <v>6310.4289938204493</v>
      </c>
      <c r="Z61" s="33">
        <v>6492.3730904753802</v>
      </c>
      <c r="AA61" s="33">
        <v>6490.5306486100944</v>
      </c>
      <c r="AB61" s="33">
        <v>6449.6463157153166</v>
      </c>
      <c r="AC61" s="33">
        <v>6263.9816888049463</v>
      </c>
      <c r="AD61" s="33">
        <v>6257.0535540626779</v>
      </c>
      <c r="AE61" s="33">
        <v>6538.4013028756362</v>
      </c>
      <c r="AF61" s="33">
        <v>6603.120709495849</v>
      </c>
      <c r="AG61" s="33">
        <v>6438.5889518754557</v>
      </c>
      <c r="AH61" s="33">
        <v>6180.3411433690935</v>
      </c>
      <c r="AI61" s="33">
        <v>6266.2370387903929</v>
      </c>
      <c r="AJ61" s="33">
        <v>6254.707938495746</v>
      </c>
      <c r="AK61" s="33">
        <v>6390.4225814149049</v>
      </c>
      <c r="AL61" s="33">
        <v>6482.9180377758366</v>
      </c>
      <c r="AM61" s="33">
        <v>6080.7965496801762</v>
      </c>
      <c r="AN61" s="33">
        <v>5356.3568834856833</v>
      </c>
      <c r="AO61" s="33">
        <v>5940.8388766016487</v>
      </c>
      <c r="AP61" s="33">
        <v>5802.9224254296196</v>
      </c>
      <c r="AQ61" s="33">
        <v>5886.5829355445449</v>
      </c>
      <c r="AR61" s="33">
        <v>6036.6753936920923</v>
      </c>
      <c r="AS61" s="33">
        <v>5947.5027151218883</v>
      </c>
      <c r="AT61" s="33">
        <v>5785.8973909237984</v>
      </c>
      <c r="AU61" s="33">
        <v>5660.0035716288812</v>
      </c>
      <c r="AV61" s="33">
        <v>5554.1080424329602</v>
      </c>
    </row>
    <row r="62" spans="2:51" s="11" customFormat="1" ht="24">
      <c r="B62" s="359" t="s">
        <v>133</v>
      </c>
      <c r="C62" s="62" t="s">
        <v>15</v>
      </c>
      <c r="D62" s="301" t="s">
        <v>145</v>
      </c>
      <c r="E62" s="51" t="s">
        <v>146</v>
      </c>
      <c r="F62" s="30" t="s">
        <v>134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61">
        <v>0.73681869311999992</v>
      </c>
      <c r="V62" s="61">
        <v>0.69606028800000008</v>
      </c>
      <c r="W62" s="61">
        <v>0.69810342912000001</v>
      </c>
      <c r="X62" s="61">
        <v>0.67303107072000012</v>
      </c>
      <c r="Y62" s="61">
        <v>0.70833563136</v>
      </c>
      <c r="Z62" s="61">
        <v>0.71661726720000007</v>
      </c>
      <c r="AA62" s="61">
        <v>0.73306169856000003</v>
      </c>
      <c r="AB62" s="61">
        <v>0.7308205056</v>
      </c>
      <c r="AC62" s="61">
        <v>0.64502544384000005</v>
      </c>
      <c r="AD62" s="61">
        <v>0.64253776896000003</v>
      </c>
      <c r="AE62" s="61">
        <v>0.67144425984</v>
      </c>
      <c r="AF62" s="61">
        <v>0.63113075712000011</v>
      </c>
      <c r="AG62" s="61">
        <v>0.66558555648000006</v>
      </c>
      <c r="AH62" s="61">
        <v>0.66439190016000005</v>
      </c>
      <c r="AI62" s="61">
        <v>0.68420242944000009</v>
      </c>
      <c r="AJ62" s="61">
        <v>0.67516240896000002</v>
      </c>
      <c r="AK62" s="61">
        <v>0.70465425408000015</v>
      </c>
      <c r="AL62" s="61">
        <v>0.71278935552000011</v>
      </c>
      <c r="AM62" s="61">
        <v>0.60565077504000009</v>
      </c>
      <c r="AN62" s="61">
        <v>0.50883674111999999</v>
      </c>
      <c r="AO62" s="61">
        <v>0.58615123968000005</v>
      </c>
      <c r="AP62" s="61">
        <v>0.6039709286399999</v>
      </c>
      <c r="AQ62" s="61">
        <v>0.59130192384000002</v>
      </c>
      <c r="AR62" s="61">
        <v>0.59885650944000002</v>
      </c>
      <c r="AS62" s="61">
        <v>0.59079218688000001</v>
      </c>
      <c r="AT62" s="61">
        <v>0.54936055295999997</v>
      </c>
      <c r="AU62" s="61">
        <v>0.55097726975999994</v>
      </c>
      <c r="AV62" s="61">
        <v>0.59024452608000011</v>
      </c>
    </row>
    <row r="63" spans="2:51" s="11" customFormat="1" ht="15" thickBot="1">
      <c r="B63" s="365"/>
      <c r="C63" s="69" t="s">
        <v>8</v>
      </c>
      <c r="D63" s="397" t="s">
        <v>147</v>
      </c>
      <c r="E63" s="398"/>
      <c r="F63" s="330" t="s">
        <v>134</v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3">
        <v>0.18503424000000002</v>
      </c>
      <c r="V63" s="53">
        <v>0.17724524544</v>
      </c>
      <c r="W63" s="53">
        <v>0.14778828288000001</v>
      </c>
      <c r="X63" s="53">
        <v>0.12226208256000001</v>
      </c>
      <c r="Y63" s="53">
        <v>0.12271813632</v>
      </c>
      <c r="Z63" s="53">
        <v>0.13695206400000001</v>
      </c>
      <c r="AA63" s="53">
        <v>0.13445600256000001</v>
      </c>
      <c r="AB63" s="53">
        <v>0.14184050687999999</v>
      </c>
      <c r="AC63" s="53">
        <v>0.12387331584000001</v>
      </c>
      <c r="AD63" s="53">
        <v>0.12336740352</v>
      </c>
      <c r="AE63" s="53">
        <v>0.13032069120000003</v>
      </c>
      <c r="AF63" s="53">
        <v>0.12331726848000001</v>
      </c>
      <c r="AG63" s="53">
        <v>0.1267540992</v>
      </c>
      <c r="AH63" s="53">
        <v>0.12142858752000001</v>
      </c>
      <c r="AI63" s="53">
        <v>0.12567555072</v>
      </c>
      <c r="AJ63" s="53">
        <v>0.1289193984</v>
      </c>
      <c r="AK63" s="53">
        <v>0.11242165248000001</v>
      </c>
      <c r="AL63" s="53">
        <v>0.11105155584</v>
      </c>
      <c r="AM63" s="53">
        <v>0.10979403264000002</v>
      </c>
      <c r="AN63" s="53">
        <v>0.10826519040000002</v>
      </c>
      <c r="AO63" s="53">
        <v>0.12173313024</v>
      </c>
      <c r="AP63" s="53">
        <v>0.11440829951999999</v>
      </c>
      <c r="AQ63" s="53">
        <v>0.12848103936000002</v>
      </c>
      <c r="AR63" s="53">
        <v>0.12743645183999999</v>
      </c>
      <c r="AS63" s="53">
        <v>0.11650931712000005</v>
      </c>
      <c r="AT63" s="53">
        <v>0.11811451392</v>
      </c>
      <c r="AU63" s="53">
        <v>0.10889362944</v>
      </c>
      <c r="AV63" s="53">
        <v>0.10703144448000002</v>
      </c>
    </row>
    <row r="64" spans="2:51" s="11" customFormat="1" ht="15" thickTop="1">
      <c r="B64" s="366"/>
      <c r="C64" s="73" t="s">
        <v>465</v>
      </c>
      <c r="D64" s="77"/>
      <c r="E64" s="73"/>
      <c r="F64" s="40" t="s">
        <v>134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65">
        <v>0.92185293311999994</v>
      </c>
      <c r="V64" s="65">
        <v>0.87330553344000006</v>
      </c>
      <c r="W64" s="65">
        <v>0.84589171200000002</v>
      </c>
      <c r="X64" s="65">
        <v>0.79529315328000016</v>
      </c>
      <c r="Y64" s="65">
        <v>0.83105376768000006</v>
      </c>
      <c r="Z64" s="65">
        <v>0.85356933120000011</v>
      </c>
      <c r="AA64" s="65">
        <v>0.86751770112000004</v>
      </c>
      <c r="AB64" s="65">
        <v>0.87266101248000005</v>
      </c>
      <c r="AC64" s="65">
        <v>0.7688987596800001</v>
      </c>
      <c r="AD64" s="65">
        <v>0.76590517248000001</v>
      </c>
      <c r="AE64" s="65">
        <v>0.80176495104000001</v>
      </c>
      <c r="AF64" s="65">
        <v>0.75444802560000013</v>
      </c>
      <c r="AG64" s="65">
        <v>0.79233965568000009</v>
      </c>
      <c r="AH64" s="65">
        <v>0.78582048768000001</v>
      </c>
      <c r="AI64" s="65">
        <v>0.80987798016000012</v>
      </c>
      <c r="AJ64" s="65">
        <v>0.80408180736000001</v>
      </c>
      <c r="AK64" s="65">
        <v>0.81707590656000018</v>
      </c>
      <c r="AL64" s="65">
        <v>0.82384091136000015</v>
      </c>
      <c r="AM64" s="65">
        <v>0.71544480768000007</v>
      </c>
      <c r="AN64" s="65">
        <v>0.61710193152000004</v>
      </c>
      <c r="AO64" s="65">
        <v>0.70788436992000003</v>
      </c>
      <c r="AP64" s="65">
        <v>0.71837922815999988</v>
      </c>
      <c r="AQ64" s="65">
        <v>0.71978296320000001</v>
      </c>
      <c r="AR64" s="65">
        <v>0.72629296127999998</v>
      </c>
      <c r="AS64" s="65">
        <v>0.70730150400000003</v>
      </c>
      <c r="AT64" s="65">
        <v>0.66747506688000002</v>
      </c>
      <c r="AU64" s="65">
        <v>0.65987089919999997</v>
      </c>
      <c r="AV64" s="65">
        <v>0.69727597056000012</v>
      </c>
    </row>
    <row r="65" spans="2:51" s="11" customFormat="1" ht="15" thickBot="1">
      <c r="B65" s="366"/>
      <c r="C65" s="44" t="s">
        <v>465</v>
      </c>
      <c r="D65" s="74"/>
      <c r="E65" s="44"/>
      <c r="F65" s="321" t="s">
        <v>481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53">
        <f>U64*25</f>
        <v>23.046323328</v>
      </c>
      <c r="V65" s="53">
        <f t="shared" ref="V65:AV65" si="41">V64*25</f>
        <v>21.832638336000002</v>
      </c>
      <c r="W65" s="53">
        <f t="shared" si="41"/>
        <v>21.147292799999999</v>
      </c>
      <c r="X65" s="53">
        <f t="shared" si="41"/>
        <v>19.882328832000002</v>
      </c>
      <c r="Y65" s="53">
        <f t="shared" si="41"/>
        <v>20.776344192</v>
      </c>
      <c r="Z65" s="53">
        <f t="shared" si="41"/>
        <v>21.339233280000002</v>
      </c>
      <c r="AA65" s="53">
        <f t="shared" si="41"/>
        <v>21.687942528000001</v>
      </c>
      <c r="AB65" s="53">
        <f t="shared" si="41"/>
        <v>21.816525312000003</v>
      </c>
      <c r="AC65" s="53">
        <f t="shared" si="41"/>
        <v>19.222468992000003</v>
      </c>
      <c r="AD65" s="53">
        <f t="shared" si="41"/>
        <v>19.147629311999999</v>
      </c>
      <c r="AE65" s="53">
        <f t="shared" si="41"/>
        <v>20.044123775999999</v>
      </c>
      <c r="AF65" s="53">
        <f t="shared" si="41"/>
        <v>18.861200640000003</v>
      </c>
      <c r="AG65" s="53">
        <f t="shared" si="41"/>
        <v>19.808491392000001</v>
      </c>
      <c r="AH65" s="53">
        <f t="shared" si="41"/>
        <v>19.645512192000002</v>
      </c>
      <c r="AI65" s="53">
        <f t="shared" si="41"/>
        <v>20.246949504000003</v>
      </c>
      <c r="AJ65" s="53">
        <f t="shared" si="41"/>
        <v>20.102045184000001</v>
      </c>
      <c r="AK65" s="53">
        <f t="shared" si="41"/>
        <v>20.426897664000006</v>
      </c>
      <c r="AL65" s="53">
        <f t="shared" si="41"/>
        <v>20.596022784000002</v>
      </c>
      <c r="AM65" s="53">
        <f t="shared" si="41"/>
        <v>17.886120192000003</v>
      </c>
      <c r="AN65" s="53">
        <f t="shared" si="41"/>
        <v>15.427548288000001</v>
      </c>
      <c r="AO65" s="53">
        <f t="shared" si="41"/>
        <v>17.697109248</v>
      </c>
      <c r="AP65" s="53">
        <f t="shared" si="41"/>
        <v>17.959480703999997</v>
      </c>
      <c r="AQ65" s="53">
        <f t="shared" si="41"/>
        <v>17.99457408</v>
      </c>
      <c r="AR65" s="53">
        <f t="shared" si="41"/>
        <v>18.157324031999998</v>
      </c>
      <c r="AS65" s="53">
        <f t="shared" si="41"/>
        <v>17.6825376</v>
      </c>
      <c r="AT65" s="53">
        <f t="shared" si="41"/>
        <v>16.686876672</v>
      </c>
      <c r="AU65" s="53">
        <f t="shared" si="41"/>
        <v>16.496772480000001</v>
      </c>
      <c r="AV65" s="53">
        <f t="shared" si="41"/>
        <v>17.431899264000002</v>
      </c>
    </row>
    <row r="66" spans="2:51" s="11" customFormat="1" ht="15" thickTop="1">
      <c r="B66" s="76" t="s">
        <v>148</v>
      </c>
      <c r="C66" s="86"/>
      <c r="D66" s="87"/>
      <c r="E66" s="88"/>
      <c r="F66" s="40" t="s">
        <v>481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2">
        <f>U60+U61+U65</f>
        <v>7267.2478671025056</v>
      </c>
      <c r="V66" s="42">
        <f t="shared" ref="V66:AS66" si="42">V60+V61+V65</f>
        <v>7113.2659494880081</v>
      </c>
      <c r="W66" s="42">
        <f t="shared" si="42"/>
        <v>6817.1743337401094</v>
      </c>
      <c r="X66" s="42">
        <f t="shared" si="42"/>
        <v>6672.1107157622664</v>
      </c>
      <c r="Y66" s="42">
        <f t="shared" si="42"/>
        <v>6676.9633362835784</v>
      </c>
      <c r="Z66" s="42">
        <f t="shared" si="42"/>
        <v>6870.9340712210796</v>
      </c>
      <c r="AA66" s="42">
        <f t="shared" si="42"/>
        <v>6892.2047836012234</v>
      </c>
      <c r="AB66" s="42">
        <f t="shared" si="42"/>
        <v>6855.9430451647995</v>
      </c>
      <c r="AC66" s="42">
        <f t="shared" si="42"/>
        <v>6564.7644010510339</v>
      </c>
      <c r="AD66" s="42">
        <f t="shared" si="42"/>
        <v>6482.3288918966</v>
      </c>
      <c r="AE66" s="42">
        <f t="shared" si="42"/>
        <v>6759.5715981022458</v>
      </c>
      <c r="AF66" s="42">
        <f t="shared" si="42"/>
        <v>6781.3658743738815</v>
      </c>
      <c r="AG66" s="42">
        <f t="shared" si="42"/>
        <v>6620.5036451682136</v>
      </c>
      <c r="AH66" s="42">
        <f t="shared" si="42"/>
        <v>6386.1408231752303</v>
      </c>
      <c r="AI66" s="42">
        <f t="shared" si="42"/>
        <v>6503.2868647293353</v>
      </c>
      <c r="AJ66" s="42">
        <f t="shared" si="42"/>
        <v>6516.7390745427783</v>
      </c>
      <c r="AK66" s="42">
        <f t="shared" si="42"/>
        <v>6588.4011855006784</v>
      </c>
      <c r="AL66" s="42">
        <f t="shared" si="42"/>
        <v>6715.5305789810709</v>
      </c>
      <c r="AM66" s="42">
        <f t="shared" si="42"/>
        <v>6254.4548365602668</v>
      </c>
      <c r="AN66" s="42">
        <f t="shared" si="42"/>
        <v>5483.7740686731804</v>
      </c>
      <c r="AO66" s="42">
        <f t="shared" si="42"/>
        <v>6118.3940030996455</v>
      </c>
      <c r="AP66" s="42">
        <f t="shared" si="42"/>
        <v>5982.5822888330731</v>
      </c>
      <c r="AQ66" s="42">
        <f t="shared" si="42"/>
        <v>6078.7811752811867</v>
      </c>
      <c r="AR66" s="42">
        <f t="shared" si="42"/>
        <v>6198.7362490988326</v>
      </c>
      <c r="AS66" s="42">
        <f t="shared" si="42"/>
        <v>6124.5005199837669</v>
      </c>
      <c r="AT66" s="42">
        <f t="shared" ref="AT66" si="43">AT60+AT61+AT65</f>
        <v>5932.68343147829</v>
      </c>
      <c r="AU66" s="42">
        <f t="shared" ref="AU66:AV66" si="44">AU60+AU61+AU65</f>
        <v>5817.9855961417306</v>
      </c>
      <c r="AV66" s="42">
        <f t="shared" si="44"/>
        <v>5740.5232220552944</v>
      </c>
    </row>
    <row r="67" spans="2:51" s="11" customFormat="1" ht="12.75">
      <c r="B67" s="22" t="s">
        <v>123</v>
      </c>
      <c r="C67" s="361"/>
      <c r="D67" s="361"/>
      <c r="E67" s="362"/>
      <c r="F67" s="81" t="s">
        <v>124</v>
      </c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25">
        <v>1990</v>
      </c>
      <c r="V67" s="26">
        <f t="shared" ref="V67:AV67" si="45">U67+1</f>
        <v>1991</v>
      </c>
      <c r="W67" s="26">
        <f t="shared" si="45"/>
        <v>1992</v>
      </c>
      <c r="X67" s="26">
        <f t="shared" si="45"/>
        <v>1993</v>
      </c>
      <c r="Y67" s="26">
        <f t="shared" si="45"/>
        <v>1994</v>
      </c>
      <c r="Z67" s="26">
        <f t="shared" si="45"/>
        <v>1995</v>
      </c>
      <c r="AA67" s="26">
        <f t="shared" si="45"/>
        <v>1996</v>
      </c>
      <c r="AB67" s="26">
        <f t="shared" si="45"/>
        <v>1997</v>
      </c>
      <c r="AC67" s="26">
        <f t="shared" si="45"/>
        <v>1998</v>
      </c>
      <c r="AD67" s="26">
        <f t="shared" si="45"/>
        <v>1999</v>
      </c>
      <c r="AE67" s="26">
        <f t="shared" si="45"/>
        <v>2000</v>
      </c>
      <c r="AF67" s="26">
        <f t="shared" si="45"/>
        <v>2001</v>
      </c>
      <c r="AG67" s="26">
        <f t="shared" si="45"/>
        <v>2002</v>
      </c>
      <c r="AH67" s="26">
        <f t="shared" si="45"/>
        <v>2003</v>
      </c>
      <c r="AI67" s="26">
        <f t="shared" si="45"/>
        <v>2004</v>
      </c>
      <c r="AJ67" s="26">
        <f t="shared" si="45"/>
        <v>2005</v>
      </c>
      <c r="AK67" s="26">
        <f t="shared" si="45"/>
        <v>2006</v>
      </c>
      <c r="AL67" s="26">
        <f t="shared" si="45"/>
        <v>2007</v>
      </c>
      <c r="AM67" s="26">
        <f t="shared" si="45"/>
        <v>2008</v>
      </c>
      <c r="AN67" s="26">
        <f t="shared" si="45"/>
        <v>2009</v>
      </c>
      <c r="AO67" s="26">
        <f t="shared" si="45"/>
        <v>2010</v>
      </c>
      <c r="AP67" s="26">
        <f t="shared" si="45"/>
        <v>2011</v>
      </c>
      <c r="AQ67" s="26">
        <f t="shared" si="45"/>
        <v>2012</v>
      </c>
      <c r="AR67" s="26">
        <f t="shared" si="45"/>
        <v>2013</v>
      </c>
      <c r="AS67" s="26">
        <f t="shared" si="45"/>
        <v>2014</v>
      </c>
      <c r="AT67" s="26">
        <f t="shared" si="45"/>
        <v>2015</v>
      </c>
      <c r="AU67" s="26">
        <f t="shared" si="45"/>
        <v>2016</v>
      </c>
      <c r="AV67" s="26">
        <f t="shared" si="45"/>
        <v>2017</v>
      </c>
    </row>
    <row r="68" spans="2:51" s="11" customFormat="1" ht="14.25">
      <c r="B68" s="321" t="s">
        <v>41</v>
      </c>
      <c r="C68" s="29" t="s">
        <v>40</v>
      </c>
      <c r="D68" s="374" t="s">
        <v>490</v>
      </c>
      <c r="E68" s="375"/>
      <c r="F68" s="35" t="s">
        <v>481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83" t="s">
        <v>370</v>
      </c>
      <c r="V68" s="83" t="s">
        <v>370</v>
      </c>
      <c r="W68" s="83" t="s">
        <v>370</v>
      </c>
      <c r="X68" s="83" t="s">
        <v>370</v>
      </c>
      <c r="Y68" s="83" t="s">
        <v>370</v>
      </c>
      <c r="Z68" s="83" t="s">
        <v>370</v>
      </c>
      <c r="AA68" s="83" t="s">
        <v>370</v>
      </c>
      <c r="AB68" s="83" t="s">
        <v>370</v>
      </c>
      <c r="AC68" s="83" t="s">
        <v>370</v>
      </c>
      <c r="AD68" s="83" t="s">
        <v>370</v>
      </c>
      <c r="AE68" s="83" t="s">
        <v>370</v>
      </c>
      <c r="AF68" s="83" t="s">
        <v>370</v>
      </c>
      <c r="AG68" s="83" t="s">
        <v>370</v>
      </c>
      <c r="AH68" s="83" t="s">
        <v>370</v>
      </c>
      <c r="AI68" s="83" t="s">
        <v>370</v>
      </c>
      <c r="AJ68" s="83" t="s">
        <v>370</v>
      </c>
      <c r="AK68" s="83" t="s">
        <v>370</v>
      </c>
      <c r="AL68" s="83" t="s">
        <v>370</v>
      </c>
      <c r="AM68" s="83" t="s">
        <v>370</v>
      </c>
      <c r="AN68" s="83" t="s">
        <v>370</v>
      </c>
      <c r="AO68" s="83" t="s">
        <v>370</v>
      </c>
      <c r="AP68" s="89">
        <v>1.0009999999999999</v>
      </c>
      <c r="AQ68" s="89">
        <v>1.2869999999999999</v>
      </c>
      <c r="AR68" s="89">
        <v>1.2869999999999999</v>
      </c>
      <c r="AS68" s="89">
        <v>1.2869999999999999</v>
      </c>
      <c r="AT68" s="89">
        <v>0.85799999999999998</v>
      </c>
      <c r="AU68" s="89">
        <v>1.1439999999999999</v>
      </c>
      <c r="AV68" s="89">
        <v>1.43</v>
      </c>
    </row>
    <row r="69" spans="2:51" s="11" customFormat="1" ht="14.25">
      <c r="B69" s="321" t="s">
        <v>16</v>
      </c>
      <c r="C69" s="29" t="s">
        <v>9</v>
      </c>
      <c r="D69" s="374" t="s">
        <v>149</v>
      </c>
      <c r="E69" s="375"/>
      <c r="F69" s="35" t="s">
        <v>481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89">
        <v>203.66146500777003</v>
      </c>
      <c r="V69" s="89">
        <v>170.92034620505461</v>
      </c>
      <c r="W69" s="89">
        <v>114.5640534246054</v>
      </c>
      <c r="X69" s="89">
        <v>105.5217232773396</v>
      </c>
      <c r="Y69" s="89">
        <v>105.27685172117191</v>
      </c>
      <c r="Z69" s="89">
        <v>103.55080587403862</v>
      </c>
      <c r="AA69" s="89">
        <v>97.82348485417198</v>
      </c>
      <c r="AB69" s="89">
        <v>88.253301503366998</v>
      </c>
      <c r="AC69" s="89">
        <v>73.351768293540019</v>
      </c>
      <c r="AD69" s="89">
        <v>43.243983660636005</v>
      </c>
      <c r="AE69" s="89">
        <v>26.408911815000003</v>
      </c>
      <c r="AF69" s="89">
        <v>22.885426541340006</v>
      </c>
      <c r="AG69" s="89">
        <v>21.832040080620008</v>
      </c>
      <c r="AH69" s="89">
        <v>22.151602012795198</v>
      </c>
      <c r="AI69" s="89">
        <v>21.735697567161605</v>
      </c>
      <c r="AJ69" s="89">
        <v>21.757894067745006</v>
      </c>
      <c r="AK69" s="89">
        <v>21.814470291239999</v>
      </c>
      <c r="AL69" s="89">
        <v>21.621426193224003</v>
      </c>
      <c r="AM69" s="89">
        <v>21.588716017439999</v>
      </c>
      <c r="AN69" s="89">
        <v>16.221537470160001</v>
      </c>
      <c r="AO69" s="89">
        <v>15.275652091128</v>
      </c>
      <c r="AP69" s="89">
        <v>15.24442131496944</v>
      </c>
      <c r="AQ69" s="89">
        <v>13.26776075130825</v>
      </c>
      <c r="AR69" s="89">
        <v>9.5924042121599999</v>
      </c>
      <c r="AS69" s="89">
        <v>1.9119775175424001</v>
      </c>
      <c r="AT69" s="89">
        <v>0</v>
      </c>
      <c r="AU69" s="89">
        <v>0</v>
      </c>
      <c r="AV69" s="89">
        <v>0</v>
      </c>
    </row>
    <row r="70" spans="2:51" s="11" customFormat="1" ht="12.75">
      <c r="B70" s="359" t="s">
        <v>142</v>
      </c>
      <c r="C70" s="372" t="s">
        <v>10</v>
      </c>
      <c r="D70" s="376" t="s">
        <v>491</v>
      </c>
      <c r="E70" s="377"/>
      <c r="F70" s="322" t="s">
        <v>37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90">
        <v>6.4273116654069051</v>
      </c>
      <c r="V70" s="90">
        <v>5.545477450239356</v>
      </c>
      <c r="W70" s="90">
        <v>4.6938775510204085</v>
      </c>
      <c r="X70" s="90">
        <v>4.9294532627865957</v>
      </c>
      <c r="Y70" s="90">
        <v>4.7883597883597888</v>
      </c>
      <c r="Z70" s="90">
        <v>5</v>
      </c>
      <c r="AA70" s="90">
        <v>6</v>
      </c>
      <c r="AB70" s="90">
        <v>8</v>
      </c>
      <c r="AC70" s="90">
        <v>17</v>
      </c>
      <c r="AD70" s="90">
        <v>27</v>
      </c>
      <c r="AE70" s="90">
        <v>43</v>
      </c>
      <c r="AF70" s="90">
        <v>48</v>
      </c>
      <c r="AG70" s="90">
        <v>46.999999999999993</v>
      </c>
      <c r="AH70" s="90">
        <v>47.093188284518824</v>
      </c>
      <c r="AI70" s="90">
        <v>46.486234309623434</v>
      </c>
      <c r="AJ70" s="90">
        <v>48.423054393305435</v>
      </c>
      <c r="AK70" s="90">
        <v>45.652050209205022</v>
      </c>
      <c r="AL70" s="90">
        <v>45.579163179916321</v>
      </c>
      <c r="AM70" s="90">
        <v>27.3</v>
      </c>
      <c r="AN70" s="90">
        <v>10</v>
      </c>
      <c r="AO70" s="90">
        <v>12.882999999999999</v>
      </c>
      <c r="AP70" s="90">
        <v>8</v>
      </c>
      <c r="AQ70" s="90">
        <v>8</v>
      </c>
      <c r="AR70" s="90">
        <v>7</v>
      </c>
      <c r="AS70" s="90">
        <v>8</v>
      </c>
      <c r="AT70" s="90">
        <v>10</v>
      </c>
      <c r="AU70" s="90">
        <v>13.799999999999999</v>
      </c>
      <c r="AV70" s="90">
        <v>10.800000000000002</v>
      </c>
    </row>
    <row r="71" spans="2:51" s="11" customFormat="1" ht="15" thickBot="1">
      <c r="B71" s="360"/>
      <c r="C71" s="373"/>
      <c r="D71" s="378"/>
      <c r="E71" s="379"/>
      <c r="F71" s="36" t="s">
        <v>481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90">
        <v>146.54270597127743</v>
      </c>
      <c r="V71" s="90">
        <v>126.43688586545731</v>
      </c>
      <c r="W71" s="90">
        <v>107.02040816326532</v>
      </c>
      <c r="X71" s="90">
        <v>112.39153439153439</v>
      </c>
      <c r="Y71" s="90">
        <v>109.17460317460318</v>
      </c>
      <c r="Z71" s="90">
        <v>114</v>
      </c>
      <c r="AA71" s="90">
        <v>136.80000000000001</v>
      </c>
      <c r="AB71" s="90">
        <v>182.4</v>
      </c>
      <c r="AC71" s="90">
        <v>387.6</v>
      </c>
      <c r="AD71" s="90">
        <v>615.6</v>
      </c>
      <c r="AE71" s="90">
        <v>980.4</v>
      </c>
      <c r="AF71" s="90">
        <v>1094.4000000000001</v>
      </c>
      <c r="AG71" s="90">
        <v>1071.5999999999999</v>
      </c>
      <c r="AH71" s="90">
        <v>1073.7246928870293</v>
      </c>
      <c r="AI71" s="90">
        <v>1059.8861422594143</v>
      </c>
      <c r="AJ71" s="90">
        <v>1104.0456401673639</v>
      </c>
      <c r="AK71" s="90">
        <v>1040.8667447698745</v>
      </c>
      <c r="AL71" s="90">
        <v>1039.2049205020921</v>
      </c>
      <c r="AM71" s="90">
        <v>622.44000000000005</v>
      </c>
      <c r="AN71" s="90">
        <v>228</v>
      </c>
      <c r="AO71" s="90">
        <v>293.73239999999998</v>
      </c>
      <c r="AP71" s="90">
        <v>182.4</v>
      </c>
      <c r="AQ71" s="90">
        <v>182.4</v>
      </c>
      <c r="AR71" s="90">
        <v>159.6</v>
      </c>
      <c r="AS71" s="90">
        <v>182.4</v>
      </c>
      <c r="AT71" s="90">
        <v>228</v>
      </c>
      <c r="AU71" s="90">
        <v>314.64</v>
      </c>
      <c r="AV71" s="90">
        <v>246.24000000000004</v>
      </c>
    </row>
    <row r="72" spans="2:51" s="11" customFormat="1" ht="15" thickTop="1">
      <c r="B72" s="76" t="s">
        <v>144</v>
      </c>
      <c r="C72" s="73"/>
      <c r="D72" s="77"/>
      <c r="E72" s="84"/>
      <c r="F72" s="40" t="s">
        <v>481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231">
        <f t="shared" ref="U72:AN72" si="46">SUM(U68,U69,U71)</f>
        <v>350.20417097904749</v>
      </c>
      <c r="V72" s="231">
        <f t="shared" si="46"/>
        <v>297.35723207051194</v>
      </c>
      <c r="W72" s="231">
        <f t="shared" si="46"/>
        <v>221.58446158787072</v>
      </c>
      <c r="X72" s="231">
        <f t="shared" si="46"/>
        <v>217.913257668874</v>
      </c>
      <c r="Y72" s="231">
        <f t="shared" si="46"/>
        <v>214.4514548957751</v>
      </c>
      <c r="Z72" s="231">
        <f t="shared" si="46"/>
        <v>217.55080587403862</v>
      </c>
      <c r="AA72" s="231">
        <f t="shared" si="46"/>
        <v>234.62348485417198</v>
      </c>
      <c r="AB72" s="231">
        <f t="shared" si="46"/>
        <v>270.653301503367</v>
      </c>
      <c r="AC72" s="231">
        <f t="shared" si="46"/>
        <v>460.95176829354006</v>
      </c>
      <c r="AD72" s="231">
        <f t="shared" si="46"/>
        <v>658.84398366063601</v>
      </c>
      <c r="AE72" s="231">
        <f t="shared" si="46"/>
        <v>1006.808911815</v>
      </c>
      <c r="AF72" s="231">
        <f t="shared" si="46"/>
        <v>1117.28542654134</v>
      </c>
      <c r="AG72" s="231">
        <f t="shared" si="46"/>
        <v>1093.43204008062</v>
      </c>
      <c r="AH72" s="231">
        <f t="shared" si="46"/>
        <v>1095.8762948998244</v>
      </c>
      <c r="AI72" s="231">
        <f t="shared" si="46"/>
        <v>1081.621839826576</v>
      </c>
      <c r="AJ72" s="231">
        <f t="shared" si="46"/>
        <v>1125.8035342351088</v>
      </c>
      <c r="AK72" s="231">
        <f t="shared" si="46"/>
        <v>1062.6812150611145</v>
      </c>
      <c r="AL72" s="231">
        <f t="shared" si="46"/>
        <v>1060.826346695316</v>
      </c>
      <c r="AM72" s="231">
        <f t="shared" si="46"/>
        <v>644.02871601744005</v>
      </c>
      <c r="AN72" s="231">
        <f t="shared" si="46"/>
        <v>244.22153747016</v>
      </c>
      <c r="AO72" s="231">
        <f>SUM(AO68,AO69,AO71)</f>
        <v>309.00805209112798</v>
      </c>
      <c r="AP72" s="231">
        <f t="shared" ref="AP72:AU72" si="47">SUM(AP68,AP69,AP71)</f>
        <v>198.64542131496944</v>
      </c>
      <c r="AQ72" s="231">
        <f t="shared" si="47"/>
        <v>196.95476075130824</v>
      </c>
      <c r="AR72" s="231">
        <f t="shared" si="47"/>
        <v>170.47940421216001</v>
      </c>
      <c r="AS72" s="231">
        <f t="shared" si="47"/>
        <v>185.59897751754241</v>
      </c>
      <c r="AT72" s="231">
        <f t="shared" si="47"/>
        <v>228.858</v>
      </c>
      <c r="AU72" s="231">
        <f t="shared" si="47"/>
        <v>315.78399999999999</v>
      </c>
      <c r="AV72" s="231">
        <f t="shared" ref="AV72" si="48">SUM(AV68,AV69,AV71)</f>
        <v>247.67000000000004</v>
      </c>
    </row>
    <row r="73" spans="2:51" s="11" customFormat="1" ht="12.75">
      <c r="B73" s="312"/>
      <c r="C73" s="43"/>
      <c r="D73" s="79"/>
      <c r="E73" s="47"/>
      <c r="F73" s="49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</row>
    <row r="74" spans="2:51" s="11" customFormat="1" ht="12.75">
      <c r="B74" s="1" t="s">
        <v>492</v>
      </c>
      <c r="C74" s="43"/>
      <c r="D74" s="7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91"/>
      <c r="AO74" s="91"/>
      <c r="AP74" s="91"/>
      <c r="AQ74" s="92"/>
      <c r="AR74" s="80"/>
      <c r="AS74" s="80"/>
      <c r="AT74" s="80"/>
      <c r="AU74" s="80"/>
      <c r="AV74" s="80"/>
      <c r="AY74" s="17"/>
    </row>
    <row r="75" spans="2:51" s="11" customFormat="1" ht="12.75">
      <c r="B75" s="22" t="s">
        <v>123</v>
      </c>
      <c r="C75" s="361"/>
      <c r="D75" s="361"/>
      <c r="E75" s="362"/>
      <c r="F75" s="81" t="s">
        <v>124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25">
        <v>1990</v>
      </c>
      <c r="V75" s="26">
        <f t="shared" ref="V75" si="49">U75+1</f>
        <v>1991</v>
      </c>
      <c r="W75" s="26">
        <f t="shared" ref="W75" si="50">V75+1</f>
        <v>1992</v>
      </c>
      <c r="X75" s="26">
        <f t="shared" ref="X75" si="51">W75+1</f>
        <v>1993</v>
      </c>
      <c r="Y75" s="26">
        <f t="shared" ref="Y75" si="52">X75+1</f>
        <v>1994</v>
      </c>
      <c r="Z75" s="26">
        <f t="shared" ref="Z75" si="53">Y75+1</f>
        <v>1995</v>
      </c>
      <c r="AA75" s="26">
        <f t="shared" ref="AA75" si="54">Z75+1</f>
        <v>1996</v>
      </c>
      <c r="AB75" s="26">
        <f t="shared" ref="AB75" si="55">AA75+1</f>
        <v>1997</v>
      </c>
      <c r="AC75" s="26">
        <f t="shared" ref="AC75" si="56">AB75+1</f>
        <v>1998</v>
      </c>
      <c r="AD75" s="26">
        <f t="shared" ref="AD75" si="57">AC75+1</f>
        <v>1999</v>
      </c>
      <c r="AE75" s="26">
        <f t="shared" ref="AE75" si="58">AD75+1</f>
        <v>2000</v>
      </c>
      <c r="AF75" s="26">
        <f t="shared" ref="AF75" si="59">AE75+1</f>
        <v>2001</v>
      </c>
      <c r="AG75" s="26">
        <f t="shared" ref="AG75" si="60">AF75+1</f>
        <v>2002</v>
      </c>
      <c r="AH75" s="26">
        <f t="shared" ref="AH75" si="61">AG75+1</f>
        <v>2003</v>
      </c>
      <c r="AI75" s="26">
        <f t="shared" ref="AI75" si="62">AH75+1</f>
        <v>2004</v>
      </c>
      <c r="AJ75" s="26">
        <f t="shared" ref="AJ75" si="63">AI75+1</f>
        <v>2005</v>
      </c>
      <c r="AK75" s="26">
        <f t="shared" ref="AK75" si="64">AJ75+1</f>
        <v>2006</v>
      </c>
      <c r="AL75" s="26">
        <f t="shared" ref="AL75" si="65">AK75+1</f>
        <v>2007</v>
      </c>
      <c r="AM75" s="26">
        <f t="shared" ref="AM75" si="66">AL75+1</f>
        <v>2008</v>
      </c>
      <c r="AN75" s="26">
        <f t="shared" ref="AN75" si="67">AM75+1</f>
        <v>2009</v>
      </c>
      <c r="AO75" s="26">
        <f t="shared" ref="AO75" si="68">AN75+1</f>
        <v>2010</v>
      </c>
      <c r="AP75" s="26">
        <f t="shared" ref="AP75" si="69">AO75+1</f>
        <v>2011</v>
      </c>
      <c r="AQ75" s="26">
        <f t="shared" ref="AQ75:AV75" si="70">AP75+1</f>
        <v>2012</v>
      </c>
      <c r="AR75" s="26">
        <f t="shared" si="70"/>
        <v>2013</v>
      </c>
      <c r="AS75" s="26">
        <f t="shared" si="70"/>
        <v>2014</v>
      </c>
      <c r="AT75" s="26">
        <f t="shared" si="70"/>
        <v>2015</v>
      </c>
      <c r="AU75" s="26">
        <f t="shared" si="70"/>
        <v>2016</v>
      </c>
      <c r="AV75" s="26">
        <f t="shared" si="70"/>
        <v>2017</v>
      </c>
    </row>
    <row r="76" spans="2:51" s="11" customFormat="1" ht="14.25">
      <c r="B76" s="407" t="s">
        <v>125</v>
      </c>
      <c r="C76" s="325" t="s">
        <v>42</v>
      </c>
      <c r="D76" s="349" t="s">
        <v>493</v>
      </c>
      <c r="E76" s="59"/>
      <c r="F76" s="35" t="s">
        <v>127</v>
      </c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33">
        <v>342.50848698041943</v>
      </c>
      <c r="V76" s="33">
        <v>344.55145484726461</v>
      </c>
      <c r="W76" s="33">
        <v>349.16463803806676</v>
      </c>
      <c r="X76" s="33">
        <v>342.81920926740861</v>
      </c>
      <c r="Y76" s="33">
        <v>366.01260429836373</v>
      </c>
      <c r="Z76" s="33">
        <v>353.23155582421776</v>
      </c>
      <c r="AA76" s="33">
        <v>375.88624118911821</v>
      </c>
      <c r="AB76" s="33">
        <v>368.17544278222124</v>
      </c>
      <c r="AC76" s="33">
        <v>361.61096735087079</v>
      </c>
      <c r="AD76" s="33">
        <v>349.55033614227995</v>
      </c>
      <c r="AE76" s="33">
        <v>349.56834823288483</v>
      </c>
      <c r="AF76" s="33">
        <v>338.21781650498804</v>
      </c>
      <c r="AG76" s="33">
        <v>336.157510551082</v>
      </c>
      <c r="AH76" s="33">
        <v>333.73496249538192</v>
      </c>
      <c r="AI76" s="33">
        <v>324.51263692407912</v>
      </c>
      <c r="AJ76" s="33">
        <v>324.41055383212529</v>
      </c>
      <c r="AK76" s="33">
        <v>331.85897176071285</v>
      </c>
      <c r="AL76" s="33">
        <v>317.83097547876184</v>
      </c>
      <c r="AM76" s="33">
        <v>297.86001094889406</v>
      </c>
      <c r="AN76" s="33">
        <v>301.97934589207676</v>
      </c>
      <c r="AO76" s="33">
        <v>302.70538284943484</v>
      </c>
      <c r="AP76" s="33">
        <v>284.30334123359523</v>
      </c>
      <c r="AQ76" s="33">
        <v>259.38858287951774</v>
      </c>
      <c r="AR76" s="33">
        <v>268.68596349427241</v>
      </c>
      <c r="AS76" s="33">
        <v>262.8164783288255</v>
      </c>
      <c r="AT76" s="33">
        <v>242.52933540363139</v>
      </c>
      <c r="AU76" s="33">
        <v>229.94528282878034</v>
      </c>
      <c r="AV76" s="33">
        <v>232.19964566545153</v>
      </c>
    </row>
    <row r="77" spans="2:51" s="11" customFormat="1" ht="14.25">
      <c r="B77" s="408"/>
      <c r="C77" s="325" t="s">
        <v>43</v>
      </c>
      <c r="D77" s="349" t="s">
        <v>494</v>
      </c>
      <c r="E77" s="59"/>
      <c r="F77" s="35" t="s">
        <v>127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33">
        <v>49.703087801933862</v>
      </c>
      <c r="V77" s="33">
        <v>46.657252884812522</v>
      </c>
      <c r="W77" s="33">
        <v>45.527275690249297</v>
      </c>
      <c r="X77" s="33">
        <v>44.465341114595695</v>
      </c>
      <c r="Y77" s="33">
        <v>42.101668430376222</v>
      </c>
      <c r="Z77" s="33">
        <v>37.038356626964749</v>
      </c>
      <c r="AA77" s="33">
        <v>33.568732643871478</v>
      </c>
      <c r="AB77" s="33">
        <v>40.059592533374492</v>
      </c>
      <c r="AC77" s="33">
        <v>33.514217868735933</v>
      </c>
      <c r="AD77" s="33">
        <v>41.453141321024496</v>
      </c>
      <c r="AE77" s="33">
        <v>35.9120252290952</v>
      </c>
      <c r="AF77" s="33">
        <v>33.50718233081281</v>
      </c>
      <c r="AG77" s="33">
        <v>38.130800699906708</v>
      </c>
      <c r="AH77" s="33">
        <v>36.242885875512563</v>
      </c>
      <c r="AI77" s="33">
        <v>38.149203904602068</v>
      </c>
      <c r="AJ77" s="33">
        <v>36.432836278682778</v>
      </c>
      <c r="AK77" s="33">
        <v>35.667699844047277</v>
      </c>
      <c r="AL77" s="33">
        <v>38.26720751400179</v>
      </c>
      <c r="AM77" s="33">
        <v>30.611475180978676</v>
      </c>
      <c r="AN77" s="33">
        <v>30.334202723309257</v>
      </c>
      <c r="AO77" s="33">
        <v>35.226532084350396</v>
      </c>
      <c r="AP77" s="33">
        <v>29.916655756326993</v>
      </c>
      <c r="AQ77" s="33">
        <v>27.42185066246908</v>
      </c>
      <c r="AR77" s="33">
        <v>27.661595403846103</v>
      </c>
      <c r="AS77" s="33">
        <v>25.54479018520588</v>
      </c>
      <c r="AT77" s="33">
        <v>25.378328226901228</v>
      </c>
      <c r="AU77" s="33">
        <v>23.900170548355344</v>
      </c>
      <c r="AV77" s="33">
        <v>23.925207206316646</v>
      </c>
    </row>
    <row r="78" spans="2:51" s="11" customFormat="1" ht="14.25">
      <c r="B78" s="409"/>
      <c r="C78" s="399" t="s">
        <v>44</v>
      </c>
      <c r="D78" s="399" t="s">
        <v>464</v>
      </c>
      <c r="E78" s="59" t="s">
        <v>495</v>
      </c>
      <c r="F78" s="35" t="s">
        <v>127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61" t="s">
        <v>370</v>
      </c>
      <c r="V78" s="61" t="s">
        <v>370</v>
      </c>
      <c r="W78" s="61" t="s">
        <v>370</v>
      </c>
      <c r="X78" s="61" t="s">
        <v>370</v>
      </c>
      <c r="Y78" s="61" t="s">
        <v>370</v>
      </c>
      <c r="Z78" s="61" t="s">
        <v>370</v>
      </c>
      <c r="AA78" s="61" t="s">
        <v>370</v>
      </c>
      <c r="AB78" s="61" t="s">
        <v>370</v>
      </c>
      <c r="AC78" s="61" t="s">
        <v>370</v>
      </c>
      <c r="AD78" s="61" t="s">
        <v>370</v>
      </c>
      <c r="AE78" s="61" t="s">
        <v>370</v>
      </c>
      <c r="AF78" s="61" t="s">
        <v>370</v>
      </c>
      <c r="AG78" s="61" t="s">
        <v>370</v>
      </c>
      <c r="AH78" s="61" t="s">
        <v>370</v>
      </c>
      <c r="AI78" s="61">
        <v>8.0211158736616869E-3</v>
      </c>
      <c r="AJ78" s="61">
        <v>0.12078184905510106</v>
      </c>
      <c r="AK78" s="61">
        <v>0.26596653401413572</v>
      </c>
      <c r="AL78" s="61">
        <v>0.3944096296826069</v>
      </c>
      <c r="AM78" s="61">
        <v>0.52014646875793646</v>
      </c>
      <c r="AN78" s="61">
        <v>0.63635745056709314</v>
      </c>
      <c r="AO78" s="61">
        <v>0.98137590415781206</v>
      </c>
      <c r="AP78" s="61">
        <v>1.5692192610794158</v>
      </c>
      <c r="AQ78" s="61">
        <v>2.4632166347844806</v>
      </c>
      <c r="AR78" s="61">
        <v>3.5077913321186003</v>
      </c>
      <c r="AS78" s="61">
        <v>4.6002852211818466</v>
      </c>
      <c r="AT78" s="61">
        <v>5.6645270227880955</v>
      </c>
      <c r="AU78" s="61">
        <v>6.7465974064628282</v>
      </c>
      <c r="AV78" s="61">
        <v>8.0265204361997498</v>
      </c>
    </row>
    <row r="79" spans="2:51" s="11" customFormat="1" ht="15" thickBot="1">
      <c r="B79" s="409"/>
      <c r="C79" s="400"/>
      <c r="D79" s="400"/>
      <c r="E79" s="59" t="s">
        <v>496</v>
      </c>
      <c r="F79" s="36" t="s">
        <v>127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33">
        <v>1771.5496456210794</v>
      </c>
      <c r="V79" s="33">
        <v>1726.5196267425763</v>
      </c>
      <c r="W79" s="33">
        <v>1725.4543745246115</v>
      </c>
      <c r="X79" s="33">
        <v>1780.1794489212145</v>
      </c>
      <c r="Y79" s="33">
        <v>1986.9923234622322</v>
      </c>
      <c r="Z79" s="33">
        <v>2056.5853626134658</v>
      </c>
      <c r="AA79" s="33">
        <v>2327.6843383619566</v>
      </c>
      <c r="AB79" s="33">
        <v>2425.767602291171</v>
      </c>
      <c r="AC79" s="33">
        <v>2238.8862115778825</v>
      </c>
      <c r="AD79" s="33">
        <v>2409.6775520106912</v>
      </c>
      <c r="AE79" s="33">
        <v>2407.0152627523848</v>
      </c>
      <c r="AF79" s="33">
        <v>2489.5110365588807</v>
      </c>
      <c r="AG79" s="33">
        <v>2578.5602905531582</v>
      </c>
      <c r="AH79" s="33">
        <v>2550.6942797445431</v>
      </c>
      <c r="AI79" s="33">
        <v>2683.3902434827492</v>
      </c>
      <c r="AJ79" s="33">
        <v>2789.723049650835</v>
      </c>
      <c r="AK79" s="33">
        <v>3064.7428611586256</v>
      </c>
      <c r="AL79" s="33">
        <v>3082.1162228984053</v>
      </c>
      <c r="AM79" s="33">
        <v>2789.5201514412524</v>
      </c>
      <c r="AN79" s="33">
        <v>2857.9001528801559</v>
      </c>
      <c r="AO79" s="33">
        <v>2772.7546414017447</v>
      </c>
      <c r="AP79" s="33">
        <v>2763.1485975912942</v>
      </c>
      <c r="AQ79" s="33">
        <v>2722.6833024693497</v>
      </c>
      <c r="AR79" s="33">
        <v>2824.3320894130329</v>
      </c>
      <c r="AS79" s="33">
        <v>2640.4381739376604</v>
      </c>
      <c r="AT79" s="33">
        <v>2498.8880253771399</v>
      </c>
      <c r="AU79" s="33">
        <v>2614.6191882999565</v>
      </c>
      <c r="AV79" s="33">
        <v>2635.082978586865</v>
      </c>
    </row>
    <row r="80" spans="2:51" s="11" customFormat="1" ht="15" thickTop="1">
      <c r="B80" s="410"/>
      <c r="C80" s="350" t="s">
        <v>465</v>
      </c>
      <c r="D80" s="77"/>
      <c r="E80" s="84"/>
      <c r="F80" s="40" t="s">
        <v>127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94">
        <f>SUM(U76,U77,U78,U79)</f>
        <v>2163.7612204034326</v>
      </c>
      <c r="V80" s="94">
        <f t="shared" ref="V80:AU80" si="71">SUM(V76,V77,V78,V79)</f>
        <v>2117.7283344746534</v>
      </c>
      <c r="W80" s="94">
        <f t="shared" si="71"/>
        <v>2120.1462882529277</v>
      </c>
      <c r="X80" s="94">
        <f t="shared" si="71"/>
        <v>2167.4639993032188</v>
      </c>
      <c r="Y80" s="94">
        <f t="shared" si="71"/>
        <v>2395.1065961909721</v>
      </c>
      <c r="Z80" s="94">
        <f t="shared" si="71"/>
        <v>2446.8552750646481</v>
      </c>
      <c r="AA80" s="94">
        <f t="shared" si="71"/>
        <v>2737.1393121949463</v>
      </c>
      <c r="AB80" s="94">
        <f t="shared" si="71"/>
        <v>2834.0026376067667</v>
      </c>
      <c r="AC80" s="94">
        <f t="shared" si="71"/>
        <v>2634.0113967974894</v>
      </c>
      <c r="AD80" s="94">
        <f t="shared" si="71"/>
        <v>2800.6810294739957</v>
      </c>
      <c r="AE80" s="94">
        <f t="shared" si="71"/>
        <v>2792.4956362143648</v>
      </c>
      <c r="AF80" s="94">
        <f t="shared" si="71"/>
        <v>2861.2360353946815</v>
      </c>
      <c r="AG80" s="94">
        <f t="shared" si="71"/>
        <v>2952.8486018041467</v>
      </c>
      <c r="AH80" s="94">
        <f t="shared" si="71"/>
        <v>2920.6721281154378</v>
      </c>
      <c r="AI80" s="94">
        <f t="shared" si="71"/>
        <v>3046.0601054273038</v>
      </c>
      <c r="AJ80" s="94">
        <f t="shared" si="71"/>
        <v>3150.6872216106981</v>
      </c>
      <c r="AK80" s="94">
        <f t="shared" si="71"/>
        <v>3432.5354992973998</v>
      </c>
      <c r="AL80" s="94">
        <f t="shared" si="71"/>
        <v>3438.6088155208517</v>
      </c>
      <c r="AM80" s="94">
        <f t="shared" si="71"/>
        <v>3118.511784039883</v>
      </c>
      <c r="AN80" s="94">
        <f t="shared" si="71"/>
        <v>3190.8500589461091</v>
      </c>
      <c r="AO80" s="94">
        <f t="shared" si="71"/>
        <v>3111.6679322396876</v>
      </c>
      <c r="AP80" s="94">
        <f t="shared" si="71"/>
        <v>3078.9378138422958</v>
      </c>
      <c r="AQ80" s="94">
        <f t="shared" si="71"/>
        <v>3011.956952646121</v>
      </c>
      <c r="AR80" s="94">
        <f t="shared" si="71"/>
        <v>3124.18743964327</v>
      </c>
      <c r="AS80" s="94">
        <f t="shared" si="71"/>
        <v>2933.3997276728737</v>
      </c>
      <c r="AT80" s="94">
        <f t="shared" si="71"/>
        <v>2772.4602160304607</v>
      </c>
      <c r="AU80" s="94">
        <f t="shared" si="71"/>
        <v>2875.211239083555</v>
      </c>
      <c r="AV80" s="94">
        <f t="shared" ref="AV80" si="72">SUM(AV76,AV77,AV78,AV79)</f>
        <v>2899.2343518948328</v>
      </c>
    </row>
    <row r="81" spans="2:48" s="11" customFormat="1" ht="12.75">
      <c r="B81" s="351"/>
      <c r="C81" s="43"/>
      <c r="D81" s="79"/>
      <c r="E81" s="47"/>
      <c r="F81" s="49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</row>
    <row r="82" spans="2:48" s="11" customFormat="1" ht="12.75">
      <c r="B82" s="1" t="s">
        <v>497</v>
      </c>
      <c r="C82" s="43"/>
      <c r="D82" s="79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91"/>
      <c r="AO82" s="91"/>
      <c r="AP82" s="91"/>
      <c r="AQ82" s="92"/>
      <c r="AR82" s="92"/>
      <c r="AS82" s="95"/>
      <c r="AT82" s="95"/>
      <c r="AU82" s="95"/>
      <c r="AV82" s="95"/>
    </row>
    <row r="83" spans="2:48" s="11" customFormat="1" ht="12.75">
      <c r="B83" s="22" t="s">
        <v>123</v>
      </c>
      <c r="C83" s="361"/>
      <c r="D83" s="361"/>
      <c r="E83" s="362"/>
      <c r="F83" s="96" t="s">
        <v>124</v>
      </c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25">
        <v>1990</v>
      </c>
      <c r="V83" s="26">
        <f t="shared" ref="V83" si="73">U83+1</f>
        <v>1991</v>
      </c>
      <c r="W83" s="26">
        <f t="shared" ref="W83" si="74">V83+1</f>
        <v>1992</v>
      </c>
      <c r="X83" s="26">
        <f t="shared" ref="X83" si="75">W83+1</f>
        <v>1993</v>
      </c>
      <c r="Y83" s="26">
        <f t="shared" ref="Y83" si="76">X83+1</f>
        <v>1994</v>
      </c>
      <c r="Z83" s="26">
        <f t="shared" ref="Z83" si="77">Y83+1</f>
        <v>1995</v>
      </c>
      <c r="AA83" s="26">
        <f t="shared" ref="AA83" si="78">Z83+1</f>
        <v>1996</v>
      </c>
      <c r="AB83" s="26">
        <f t="shared" ref="AB83" si="79">AA83+1</f>
        <v>1997</v>
      </c>
      <c r="AC83" s="26">
        <f t="shared" ref="AC83" si="80">AB83+1</f>
        <v>1998</v>
      </c>
      <c r="AD83" s="26">
        <f t="shared" ref="AD83" si="81">AC83+1</f>
        <v>1999</v>
      </c>
      <c r="AE83" s="26">
        <f t="shared" ref="AE83" si="82">AD83+1</f>
        <v>2000</v>
      </c>
      <c r="AF83" s="26">
        <f t="shared" ref="AF83" si="83">AE83+1</f>
        <v>2001</v>
      </c>
      <c r="AG83" s="26">
        <f t="shared" ref="AG83" si="84">AF83+1</f>
        <v>2002</v>
      </c>
      <c r="AH83" s="26">
        <f t="shared" ref="AH83" si="85">AG83+1</f>
        <v>2003</v>
      </c>
      <c r="AI83" s="26">
        <f t="shared" ref="AI83" si="86">AH83+1</f>
        <v>2004</v>
      </c>
      <c r="AJ83" s="26">
        <f t="shared" ref="AJ83" si="87">AI83+1</f>
        <v>2005</v>
      </c>
      <c r="AK83" s="26">
        <f t="shared" ref="AK83" si="88">AJ83+1</f>
        <v>2006</v>
      </c>
      <c r="AL83" s="26">
        <f t="shared" ref="AL83" si="89">AK83+1</f>
        <v>2007</v>
      </c>
      <c r="AM83" s="26">
        <f t="shared" ref="AM83" si="90">AL83+1</f>
        <v>2008</v>
      </c>
      <c r="AN83" s="26">
        <f t="shared" ref="AN83" si="91">AM83+1</f>
        <v>2009</v>
      </c>
      <c r="AO83" s="26">
        <f t="shared" ref="AO83" si="92">AN83+1</f>
        <v>2010</v>
      </c>
      <c r="AP83" s="26">
        <f t="shared" ref="AP83" si="93">AO83+1</f>
        <v>2011</v>
      </c>
      <c r="AQ83" s="26">
        <f t="shared" ref="AQ83:AV83" si="94">AP83+1</f>
        <v>2012</v>
      </c>
      <c r="AR83" s="26">
        <f t="shared" si="94"/>
        <v>2013</v>
      </c>
      <c r="AS83" s="26">
        <f t="shared" si="94"/>
        <v>2014</v>
      </c>
      <c r="AT83" s="26">
        <f t="shared" si="94"/>
        <v>2015</v>
      </c>
      <c r="AU83" s="26">
        <f t="shared" si="94"/>
        <v>2016</v>
      </c>
      <c r="AV83" s="26">
        <f t="shared" si="94"/>
        <v>2017</v>
      </c>
    </row>
    <row r="84" spans="2:48" s="11" customFormat="1" ht="12.75">
      <c r="B84" s="386" t="s">
        <v>63</v>
      </c>
      <c r="C84" s="325" t="s">
        <v>11</v>
      </c>
      <c r="D84" s="349" t="s">
        <v>498</v>
      </c>
      <c r="E84" s="47"/>
      <c r="F84" s="35" t="s">
        <v>499</v>
      </c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245">
        <v>0.73139221483304717</v>
      </c>
      <c r="V84" s="245" t="s">
        <v>370</v>
      </c>
      <c r="W84" s="245">
        <v>21.941766444991416</v>
      </c>
      <c r="X84" s="245">
        <v>142.62148189244417</v>
      </c>
      <c r="Y84" s="245">
        <v>245.01639196907078</v>
      </c>
      <c r="Z84" s="245">
        <v>270.61511948822744</v>
      </c>
      <c r="AA84" s="245">
        <v>264.10495987570835</v>
      </c>
      <c r="AB84" s="245">
        <v>294.4565908327267</v>
      </c>
      <c r="AC84" s="245">
        <v>272.04461910244851</v>
      </c>
      <c r="AD84" s="245">
        <v>273.31824752772332</v>
      </c>
      <c r="AE84" s="245">
        <v>282.71458393162396</v>
      </c>
      <c r="AF84" s="245">
        <v>219.92074504843313</v>
      </c>
      <c r="AG84" s="245">
        <v>213.48964371045017</v>
      </c>
      <c r="AH84" s="245">
        <v>206.32061957507008</v>
      </c>
      <c r="AI84" s="245">
        <v>232.77072347963076</v>
      </c>
      <c r="AJ84" s="245">
        <v>223.97577971716925</v>
      </c>
      <c r="AK84" s="245">
        <v>242.72335247993681</v>
      </c>
      <c r="AL84" s="245">
        <v>262.77787342971925</v>
      </c>
      <c r="AM84" s="245">
        <v>234.20692864183877</v>
      </c>
      <c r="AN84" s="245">
        <v>149.81006359248079</v>
      </c>
      <c r="AO84" s="245">
        <v>164.92711200055876</v>
      </c>
      <c r="AP84" s="245">
        <v>142.19160538011073</v>
      </c>
      <c r="AQ84" s="245">
        <v>121.62745052291997</v>
      </c>
      <c r="AR84" s="245">
        <v>109.24075921440111</v>
      </c>
      <c r="AS84" s="245">
        <v>112.89397430008549</v>
      </c>
      <c r="AT84" s="245">
        <v>113.0815577772003</v>
      </c>
      <c r="AU84" s="245">
        <v>117.33322989930085</v>
      </c>
      <c r="AV84" s="245">
        <v>123.12696329684331</v>
      </c>
    </row>
    <row r="85" spans="2:48" s="11" customFormat="1" ht="13.5" thickBot="1">
      <c r="B85" s="366"/>
      <c r="C85" s="325" t="s">
        <v>45</v>
      </c>
      <c r="D85" s="352" t="s">
        <v>500</v>
      </c>
      <c r="E85" s="97"/>
      <c r="F85" s="328" t="s">
        <v>499</v>
      </c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244">
        <v>7.1999999999999994E-4</v>
      </c>
      <c r="V85" s="243" t="s">
        <v>370</v>
      </c>
      <c r="W85" s="243">
        <v>2.1599999999999998E-2</v>
      </c>
      <c r="X85" s="242">
        <v>0.1404</v>
      </c>
      <c r="Y85" s="242">
        <v>0.24119999999999997</v>
      </c>
      <c r="Z85" s="242">
        <v>0.26639999999999997</v>
      </c>
      <c r="AA85" s="242">
        <v>0.26373599999999997</v>
      </c>
      <c r="AB85" s="242">
        <v>0.83915999999999991</v>
      </c>
      <c r="AC85" s="242">
        <v>0.7938719999999998</v>
      </c>
      <c r="AD85" s="242">
        <v>3.7482479999999994</v>
      </c>
      <c r="AE85" s="242">
        <v>1.8381599999999996</v>
      </c>
      <c r="AF85" s="242">
        <v>1.1601719999999995</v>
      </c>
      <c r="AG85" s="242">
        <v>1.9059321599999999</v>
      </c>
      <c r="AH85" s="242">
        <v>1.6534915199999995</v>
      </c>
      <c r="AI85" s="242">
        <v>3.0454847999999992</v>
      </c>
      <c r="AJ85" s="242">
        <v>2.9782187999999992</v>
      </c>
      <c r="AK85" s="242">
        <v>2.8293811199999999</v>
      </c>
      <c r="AL85" s="242">
        <v>3.0619030319999987</v>
      </c>
      <c r="AM85" s="242">
        <v>2.8337639806266082</v>
      </c>
      <c r="AN85" s="242">
        <v>2.2982250411935596</v>
      </c>
      <c r="AO85" s="242">
        <v>3.0209759999999988</v>
      </c>
      <c r="AP85" s="242">
        <v>3.2766933599999994</v>
      </c>
      <c r="AQ85" s="242">
        <v>2.3886223199999996</v>
      </c>
      <c r="AR85" s="242">
        <v>2.3678164799999997</v>
      </c>
      <c r="AS85" s="242">
        <v>2.2596847199999992</v>
      </c>
      <c r="AT85" s="242">
        <v>1.9320286080959999</v>
      </c>
      <c r="AU85" s="242">
        <v>1.9343197439999993</v>
      </c>
      <c r="AV85" s="242">
        <v>1.9085050511999997</v>
      </c>
    </row>
    <row r="86" spans="2:48" s="11" customFormat="1" ht="13.5" thickTop="1">
      <c r="B86" s="388"/>
      <c r="C86" s="73" t="s">
        <v>465</v>
      </c>
      <c r="D86" s="77"/>
      <c r="E86" s="73"/>
      <c r="F86" s="40" t="s">
        <v>499</v>
      </c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240">
        <f>U84+U85</f>
        <v>0.73211221483304723</v>
      </c>
      <c r="V86" s="241" t="s">
        <v>74</v>
      </c>
      <c r="W86" s="240">
        <f t="shared" ref="W86:AS86" si="95">W84+W85</f>
        <v>21.963366444991415</v>
      </c>
      <c r="X86" s="240">
        <f t="shared" si="95"/>
        <v>142.76188189244417</v>
      </c>
      <c r="Y86" s="240">
        <f t="shared" si="95"/>
        <v>245.25759196907077</v>
      </c>
      <c r="Z86" s="240">
        <f t="shared" si="95"/>
        <v>270.88151948822741</v>
      </c>
      <c r="AA86" s="240">
        <f t="shared" si="95"/>
        <v>264.36869587570834</v>
      </c>
      <c r="AB86" s="240">
        <f t="shared" si="95"/>
        <v>295.2957508327267</v>
      </c>
      <c r="AC86" s="240">
        <f t="shared" si="95"/>
        <v>272.83849110244853</v>
      </c>
      <c r="AD86" s="240">
        <f t="shared" si="95"/>
        <v>277.0664955277233</v>
      </c>
      <c r="AE86" s="240">
        <f t="shared" si="95"/>
        <v>284.55274393162398</v>
      </c>
      <c r="AF86" s="240">
        <f t="shared" si="95"/>
        <v>221.08091704843312</v>
      </c>
      <c r="AG86" s="240">
        <f t="shared" si="95"/>
        <v>215.39557587045016</v>
      </c>
      <c r="AH86" s="240">
        <f t="shared" si="95"/>
        <v>207.97411109507007</v>
      </c>
      <c r="AI86" s="240">
        <f t="shared" si="95"/>
        <v>235.81620827963076</v>
      </c>
      <c r="AJ86" s="240">
        <f t="shared" si="95"/>
        <v>226.95399851716925</v>
      </c>
      <c r="AK86" s="240">
        <f t="shared" si="95"/>
        <v>245.5527335999368</v>
      </c>
      <c r="AL86" s="240">
        <f t="shared" si="95"/>
        <v>265.83977646171923</v>
      </c>
      <c r="AM86" s="240">
        <f t="shared" si="95"/>
        <v>237.04069262246537</v>
      </c>
      <c r="AN86" s="240">
        <f t="shared" si="95"/>
        <v>152.10828863367433</v>
      </c>
      <c r="AO86" s="240">
        <f t="shared" si="95"/>
        <v>167.94808800055876</v>
      </c>
      <c r="AP86" s="240">
        <f t="shared" si="95"/>
        <v>145.46829874011073</v>
      </c>
      <c r="AQ86" s="240">
        <f t="shared" si="95"/>
        <v>124.01607284291997</v>
      </c>
      <c r="AR86" s="240">
        <f t="shared" si="95"/>
        <v>111.60857569440111</v>
      </c>
      <c r="AS86" s="240">
        <f t="shared" si="95"/>
        <v>115.15365902008548</v>
      </c>
      <c r="AT86" s="240">
        <f t="shared" ref="AT86" si="96">AT84+AT85</f>
        <v>115.01358638529631</v>
      </c>
      <c r="AU86" s="240">
        <f t="shared" ref="AU86:AV86" si="97">AU84+AU85</f>
        <v>119.26754964330084</v>
      </c>
      <c r="AV86" s="240">
        <f t="shared" si="97"/>
        <v>125.03546834804331</v>
      </c>
    </row>
    <row r="87" spans="2:48" s="11" customFormat="1" ht="12.75">
      <c r="B87" s="386" t="s">
        <v>64</v>
      </c>
      <c r="C87" s="325" t="s">
        <v>11</v>
      </c>
      <c r="D87" s="349" t="s">
        <v>501</v>
      </c>
      <c r="E87" s="47"/>
      <c r="F87" s="35" t="s">
        <v>499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171">
        <v>1423.4313191740412</v>
      </c>
      <c r="V87" s="171">
        <v>1648.1836327278372</v>
      </c>
      <c r="W87" s="171">
        <v>1685.6423516534699</v>
      </c>
      <c r="X87" s="171">
        <v>2434.8167301661233</v>
      </c>
      <c r="Y87" s="171">
        <v>2996.6975140506133</v>
      </c>
      <c r="Z87" s="171">
        <v>3933.1654871914297</v>
      </c>
      <c r="AA87" s="171">
        <v>4620.6895351792009</v>
      </c>
      <c r="AB87" s="171">
        <v>5803.9204889376351</v>
      </c>
      <c r="AC87" s="171">
        <v>5887.6350313287267</v>
      </c>
      <c r="AD87" s="171">
        <v>6282.3805660741227</v>
      </c>
      <c r="AE87" s="171">
        <v>6771.4719610404945</v>
      </c>
      <c r="AF87" s="171">
        <v>5204.2758578653556</v>
      </c>
      <c r="AG87" s="171">
        <v>5186.6022711831438</v>
      </c>
      <c r="AH87" s="171">
        <v>5138.3584990482786</v>
      </c>
      <c r="AI87" s="171">
        <v>5433.2456075833979</v>
      </c>
      <c r="AJ87" s="171">
        <v>4594.1136966449412</v>
      </c>
      <c r="AK87" s="171">
        <v>4934.7855812000926</v>
      </c>
      <c r="AL87" s="171">
        <v>4432.8835937950025</v>
      </c>
      <c r="AM87" s="171">
        <v>3338.8950097896773</v>
      </c>
      <c r="AN87" s="171">
        <v>2109.0788710434817</v>
      </c>
      <c r="AO87" s="171">
        <v>2214.33318596243</v>
      </c>
      <c r="AP87" s="171">
        <v>1863.3271886046591</v>
      </c>
      <c r="AQ87" s="171">
        <v>1624.1721536369046</v>
      </c>
      <c r="AR87" s="171">
        <v>1555.7323503258608</v>
      </c>
      <c r="AS87" s="171">
        <v>1616.8578402526341</v>
      </c>
      <c r="AT87" s="171">
        <v>1582.2223403535763</v>
      </c>
      <c r="AU87" s="171">
        <v>1721.2705607226765</v>
      </c>
      <c r="AV87" s="171">
        <v>1846.9504580691764</v>
      </c>
    </row>
    <row r="88" spans="2:48" s="11" customFormat="1" ht="13.5" thickBot="1">
      <c r="B88" s="366"/>
      <c r="C88" s="325" t="s">
        <v>45</v>
      </c>
      <c r="D88" s="352" t="s">
        <v>500</v>
      </c>
      <c r="E88" s="97"/>
      <c r="F88" s="35" t="s">
        <v>499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232">
        <v>31.349551817142864</v>
      </c>
      <c r="V88" s="232">
        <v>36.299481051428579</v>
      </c>
      <c r="W88" s="232">
        <v>37.124469257142863</v>
      </c>
      <c r="X88" s="232">
        <v>53.624233371428581</v>
      </c>
      <c r="Y88" s="232">
        <v>65.999056457142871</v>
      </c>
      <c r="Z88" s="232">
        <v>86.623761600000009</v>
      </c>
      <c r="AA88" s="232">
        <v>83.564493030000008</v>
      </c>
      <c r="AB88" s="232">
        <v>155.47203314999999</v>
      </c>
      <c r="AC88" s="232">
        <v>170.73556505999997</v>
      </c>
      <c r="AD88" s="232">
        <v>213.26413059000001</v>
      </c>
      <c r="AE88" s="232">
        <v>214.09925130000002</v>
      </c>
      <c r="AF88" s="232">
        <v>143.71019599500002</v>
      </c>
      <c r="AG88" s="232">
        <v>181.6312546476</v>
      </c>
      <c r="AH88" s="232">
        <v>168.05832858720001</v>
      </c>
      <c r="AI88" s="232">
        <v>179.20095742800001</v>
      </c>
      <c r="AJ88" s="232">
        <v>152.02520950049998</v>
      </c>
      <c r="AK88" s="232">
        <v>157.5987248232</v>
      </c>
      <c r="AL88" s="232">
        <v>106.94475620499857</v>
      </c>
      <c r="AM88" s="232">
        <v>83.498187482089094</v>
      </c>
      <c r="AN88" s="232">
        <v>39.3215491405386</v>
      </c>
      <c r="AO88" s="232">
        <v>46.499902434000006</v>
      </c>
      <c r="AP88" s="232">
        <v>59.124586382099992</v>
      </c>
      <c r="AQ88" s="232">
        <v>68.215217988985685</v>
      </c>
      <c r="AR88" s="232">
        <v>75.629352581999996</v>
      </c>
      <c r="AS88" s="232">
        <v>89.736041879099957</v>
      </c>
      <c r="AT88" s="232">
        <v>86.457609775786594</v>
      </c>
      <c r="AU88" s="232">
        <v>71.211340984783448</v>
      </c>
      <c r="AV88" s="232">
        <v>84.15648569302202</v>
      </c>
    </row>
    <row r="89" spans="2:48" s="11" customFormat="1" ht="13.5" thickTop="1">
      <c r="B89" s="388"/>
      <c r="C89" s="73" t="s">
        <v>465</v>
      </c>
      <c r="D89" s="77"/>
      <c r="E89" s="73"/>
      <c r="F89" s="40" t="s">
        <v>499</v>
      </c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240">
        <f>U87+U88</f>
        <v>1454.780870991184</v>
      </c>
      <c r="V89" s="240">
        <f t="shared" ref="V89:AS89" si="98">V87+V88</f>
        <v>1684.4831137792658</v>
      </c>
      <c r="W89" s="240">
        <f t="shared" si="98"/>
        <v>1722.7668209106128</v>
      </c>
      <c r="X89" s="240">
        <f t="shared" si="98"/>
        <v>2488.4409635375519</v>
      </c>
      <c r="Y89" s="240">
        <f t="shared" si="98"/>
        <v>3062.6965705077564</v>
      </c>
      <c r="Z89" s="240">
        <f t="shared" si="98"/>
        <v>4019.7892487914296</v>
      </c>
      <c r="AA89" s="240">
        <f t="shared" si="98"/>
        <v>4704.2540282092014</v>
      </c>
      <c r="AB89" s="240">
        <f t="shared" si="98"/>
        <v>5959.3925220876354</v>
      </c>
      <c r="AC89" s="240">
        <f t="shared" si="98"/>
        <v>6058.3705963887269</v>
      </c>
      <c r="AD89" s="240">
        <f t="shared" si="98"/>
        <v>6495.6446966641224</v>
      </c>
      <c r="AE89" s="240">
        <f t="shared" si="98"/>
        <v>6985.5712123404946</v>
      </c>
      <c r="AF89" s="240">
        <f t="shared" si="98"/>
        <v>5347.9860538603552</v>
      </c>
      <c r="AG89" s="240">
        <f t="shared" si="98"/>
        <v>5368.2335258307439</v>
      </c>
      <c r="AH89" s="240">
        <f t="shared" si="98"/>
        <v>5306.4168276354785</v>
      </c>
      <c r="AI89" s="240">
        <f t="shared" si="98"/>
        <v>5612.446565011398</v>
      </c>
      <c r="AJ89" s="240">
        <f t="shared" si="98"/>
        <v>4746.1389061454411</v>
      </c>
      <c r="AK89" s="240">
        <f t="shared" si="98"/>
        <v>5092.384306023293</v>
      </c>
      <c r="AL89" s="240">
        <f t="shared" si="98"/>
        <v>4539.8283500000007</v>
      </c>
      <c r="AM89" s="240">
        <f t="shared" si="98"/>
        <v>3422.3931972717664</v>
      </c>
      <c r="AN89" s="240">
        <f t="shared" si="98"/>
        <v>2148.4004201840203</v>
      </c>
      <c r="AO89" s="240">
        <f t="shared" si="98"/>
        <v>2260.83308839643</v>
      </c>
      <c r="AP89" s="240">
        <f t="shared" si="98"/>
        <v>1922.4517749867591</v>
      </c>
      <c r="AQ89" s="240">
        <f t="shared" si="98"/>
        <v>1692.3873716258902</v>
      </c>
      <c r="AR89" s="240">
        <f t="shared" si="98"/>
        <v>1631.3617029078607</v>
      </c>
      <c r="AS89" s="240">
        <f t="shared" si="98"/>
        <v>1706.5938821317341</v>
      </c>
      <c r="AT89" s="240">
        <f t="shared" ref="AT89" si="99">AT87+AT88</f>
        <v>1668.6799501293629</v>
      </c>
      <c r="AU89" s="240">
        <f t="shared" ref="AU89:AV89" si="100">AU87+AU88</f>
        <v>1792.4819017074599</v>
      </c>
      <c r="AV89" s="240">
        <f t="shared" si="100"/>
        <v>1931.1069437621984</v>
      </c>
    </row>
    <row r="90" spans="2:48" s="11" customFormat="1" ht="12.75">
      <c r="B90" s="386" t="s">
        <v>150</v>
      </c>
      <c r="C90" s="325" t="s">
        <v>11</v>
      </c>
      <c r="D90" s="352" t="s">
        <v>501</v>
      </c>
      <c r="E90" s="47"/>
      <c r="F90" s="98" t="s">
        <v>65</v>
      </c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235">
        <v>13.556435214033357</v>
      </c>
      <c r="V90" s="235">
        <v>15.151309945096108</v>
      </c>
      <c r="W90" s="235">
        <v>16.746184676158855</v>
      </c>
      <c r="X90" s="235">
        <v>16.746184676158855</v>
      </c>
      <c r="Y90" s="235">
        <v>15.948747310627478</v>
      </c>
      <c r="Z90" s="235">
        <v>17.543622041690224</v>
      </c>
      <c r="AA90" s="235">
        <v>18.834142652342713</v>
      </c>
      <c r="AB90" s="235">
        <v>23.240753962983895</v>
      </c>
      <c r="AC90" s="235">
        <v>23.397660692977489</v>
      </c>
      <c r="AD90" s="235">
        <v>24.196241293283006</v>
      </c>
      <c r="AE90" s="235">
        <v>27.575123927626361</v>
      </c>
      <c r="AF90" s="235">
        <v>20.339945619254401</v>
      </c>
      <c r="AG90" s="235">
        <v>21.665137424509023</v>
      </c>
      <c r="AH90" s="235">
        <v>22.651179947681069</v>
      </c>
      <c r="AI90" s="235">
        <v>25.787312268220916</v>
      </c>
      <c r="AJ90" s="235">
        <v>23.693299005891205</v>
      </c>
      <c r="AK90" s="235">
        <v>20.322480276740578</v>
      </c>
      <c r="AL90" s="235">
        <v>18.886117020836817</v>
      </c>
      <c r="AM90" s="235">
        <v>14.413070259349553</v>
      </c>
      <c r="AN90" s="235">
        <v>9.251006674933242</v>
      </c>
      <c r="AO90" s="235">
        <v>9.8590399301335552</v>
      </c>
      <c r="AP90" s="235">
        <v>8.6183151084535545</v>
      </c>
      <c r="AQ90" s="235">
        <v>8.0502457589343539</v>
      </c>
      <c r="AR90" s="235">
        <v>7.9589606748081669</v>
      </c>
      <c r="AS90" s="235">
        <v>7.6646984566971454</v>
      </c>
      <c r="AT90" s="235">
        <v>8.0689512374195758</v>
      </c>
      <c r="AU90" s="235">
        <v>8.4274829332746091</v>
      </c>
      <c r="AV90" s="235">
        <v>8.7695881964325046</v>
      </c>
    </row>
    <row r="91" spans="2:48" s="11" customFormat="1" ht="13.5" thickBot="1">
      <c r="B91" s="366"/>
      <c r="C91" s="324" t="s">
        <v>45</v>
      </c>
      <c r="D91" s="353" t="s">
        <v>500</v>
      </c>
      <c r="E91" s="75"/>
      <c r="F91" s="323" t="s">
        <v>65</v>
      </c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246">
        <v>4.8078163636363636</v>
      </c>
      <c r="V91" s="246">
        <v>5.373441818181818</v>
      </c>
      <c r="W91" s="246">
        <v>5.9390672727272724</v>
      </c>
      <c r="X91" s="246">
        <v>5.9390672727272724</v>
      </c>
      <c r="Y91" s="246">
        <v>5.6562545454545452</v>
      </c>
      <c r="Z91" s="246">
        <v>6.2218799999999996</v>
      </c>
      <c r="AA91" s="246">
        <v>18.0792</v>
      </c>
      <c r="AB91" s="246">
        <v>23.493780000000001</v>
      </c>
      <c r="AC91" s="246">
        <v>28.440179999999998</v>
      </c>
      <c r="AD91" s="246">
        <v>38.080043999999994</v>
      </c>
      <c r="AE91" s="246">
        <v>38.475540000000002</v>
      </c>
      <c r="AF91" s="246">
        <v>36.141119999999994</v>
      </c>
      <c r="AG91" s="246">
        <v>39.590964</v>
      </c>
      <c r="AH91" s="246">
        <v>37.461257999999994</v>
      </c>
      <c r="AI91" s="246">
        <v>37.285434000000002</v>
      </c>
      <c r="AJ91" s="246">
        <v>31.217616</v>
      </c>
      <c r="AK91" s="246">
        <v>25.106777819999994</v>
      </c>
      <c r="AL91" s="246">
        <v>16.031134237500005</v>
      </c>
      <c r="AM91" s="246">
        <v>12.979186443431628</v>
      </c>
      <c r="AN91" s="246">
        <v>8.7451734701714514</v>
      </c>
      <c r="AO91" s="246">
        <v>11.792789999999997</v>
      </c>
      <c r="AP91" s="246">
        <v>8.6807570400000014</v>
      </c>
      <c r="AQ91" s="246">
        <v>7.5459540599999997</v>
      </c>
      <c r="AR91" s="246">
        <v>7.4493053999999983</v>
      </c>
      <c r="AS91" s="246">
        <v>8.3802851999999994</v>
      </c>
      <c r="AT91" s="246">
        <v>8.3883583800000032</v>
      </c>
      <c r="AU91" s="246">
        <v>6.868325060698937</v>
      </c>
      <c r="AV91" s="246">
        <v>7.1343398700000034</v>
      </c>
    </row>
    <row r="92" spans="2:48" s="11" customFormat="1" ht="13.5" thickTop="1">
      <c r="B92" s="366"/>
      <c r="C92" s="86" t="s">
        <v>465</v>
      </c>
      <c r="D92" s="87"/>
      <c r="E92" s="88"/>
      <c r="F92" s="99" t="s">
        <v>65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247">
        <f>U90+U91</f>
        <v>18.364251577669719</v>
      </c>
      <c r="V92" s="247">
        <f t="shared" ref="V92:AS92" si="101">V90+V91</f>
        <v>20.524751763277926</v>
      </c>
      <c r="W92" s="247">
        <f t="shared" si="101"/>
        <v>22.685251948886126</v>
      </c>
      <c r="X92" s="247">
        <f t="shared" si="101"/>
        <v>22.685251948886126</v>
      </c>
      <c r="Y92" s="247">
        <f t="shared" si="101"/>
        <v>21.605001856082023</v>
      </c>
      <c r="Z92" s="247">
        <f t="shared" si="101"/>
        <v>23.765502041690223</v>
      </c>
      <c r="AA92" s="247">
        <f t="shared" si="101"/>
        <v>36.913342652342713</v>
      </c>
      <c r="AB92" s="247">
        <f t="shared" si="101"/>
        <v>46.734533962983896</v>
      </c>
      <c r="AC92" s="247">
        <f t="shared" si="101"/>
        <v>51.837840692977487</v>
      </c>
      <c r="AD92" s="247">
        <f t="shared" si="101"/>
        <v>62.276285293282996</v>
      </c>
      <c r="AE92" s="247">
        <f t="shared" si="101"/>
        <v>66.05066392762636</v>
      </c>
      <c r="AF92" s="247">
        <f t="shared" si="101"/>
        <v>56.481065619254395</v>
      </c>
      <c r="AG92" s="247">
        <f t="shared" si="101"/>
        <v>61.256101424509026</v>
      </c>
      <c r="AH92" s="247">
        <f t="shared" si="101"/>
        <v>60.112437947681059</v>
      </c>
      <c r="AI92" s="247">
        <f t="shared" si="101"/>
        <v>63.072746268220918</v>
      </c>
      <c r="AJ92" s="247">
        <f t="shared" si="101"/>
        <v>54.910915005891205</v>
      </c>
      <c r="AK92" s="247">
        <f t="shared" si="101"/>
        <v>45.429258096740568</v>
      </c>
      <c r="AL92" s="247">
        <f t="shared" si="101"/>
        <v>34.917251258336819</v>
      </c>
      <c r="AM92" s="247">
        <f t="shared" si="101"/>
        <v>27.392256702781182</v>
      </c>
      <c r="AN92" s="247">
        <f t="shared" si="101"/>
        <v>17.996180145104695</v>
      </c>
      <c r="AO92" s="247">
        <f t="shared" si="101"/>
        <v>21.651829930133552</v>
      </c>
      <c r="AP92" s="247">
        <f t="shared" si="101"/>
        <v>17.299072148453554</v>
      </c>
      <c r="AQ92" s="247">
        <f t="shared" si="101"/>
        <v>15.596199818934354</v>
      </c>
      <c r="AR92" s="247">
        <f t="shared" si="101"/>
        <v>15.408266074808164</v>
      </c>
      <c r="AS92" s="247">
        <f t="shared" si="101"/>
        <v>16.044983656697145</v>
      </c>
      <c r="AT92" s="247">
        <f t="shared" ref="AT92" si="102">AT90+AT91</f>
        <v>16.457309617419579</v>
      </c>
      <c r="AU92" s="247">
        <f t="shared" ref="AU92:AV92" si="103">AU90+AU91</f>
        <v>15.295807993973547</v>
      </c>
      <c r="AV92" s="247">
        <f t="shared" si="103"/>
        <v>15.903928066432508</v>
      </c>
    </row>
    <row r="93" spans="2:48" s="11" customFormat="1" ht="12.75">
      <c r="B93" s="388"/>
      <c r="C93" s="59" t="s">
        <v>465</v>
      </c>
      <c r="D93" s="57"/>
      <c r="E93" s="59"/>
      <c r="F93" s="35" t="s">
        <v>499</v>
      </c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230">
        <f>U92*22800/10^3</f>
        <v>418.7049359708696</v>
      </c>
      <c r="V93" s="230">
        <f t="shared" ref="V93:AS93" si="104">V92*22800/10^3</f>
        <v>467.96434020273671</v>
      </c>
      <c r="W93" s="230">
        <f t="shared" si="104"/>
        <v>517.22374443460365</v>
      </c>
      <c r="X93" s="230">
        <f t="shared" si="104"/>
        <v>517.22374443460365</v>
      </c>
      <c r="Y93" s="230">
        <f t="shared" si="104"/>
        <v>492.59404231867012</v>
      </c>
      <c r="Z93" s="230">
        <f t="shared" si="104"/>
        <v>541.853446550537</v>
      </c>
      <c r="AA93" s="230">
        <f t="shared" si="104"/>
        <v>841.62421247341388</v>
      </c>
      <c r="AB93" s="230">
        <f t="shared" si="104"/>
        <v>1065.5473743560328</v>
      </c>
      <c r="AC93" s="230">
        <f t="shared" si="104"/>
        <v>1181.9027677998865</v>
      </c>
      <c r="AD93" s="230">
        <f t="shared" si="104"/>
        <v>1419.8993046868522</v>
      </c>
      <c r="AE93" s="230">
        <f t="shared" si="104"/>
        <v>1505.9551375498809</v>
      </c>
      <c r="AF93" s="230">
        <f t="shared" si="104"/>
        <v>1287.7682961190003</v>
      </c>
      <c r="AG93" s="230">
        <f t="shared" si="104"/>
        <v>1396.6391124788056</v>
      </c>
      <c r="AH93" s="230">
        <f t="shared" si="104"/>
        <v>1370.5635852071282</v>
      </c>
      <c r="AI93" s="230">
        <f t="shared" si="104"/>
        <v>1438.0586149154369</v>
      </c>
      <c r="AJ93" s="230">
        <f t="shared" si="104"/>
        <v>1251.9688621343196</v>
      </c>
      <c r="AK93" s="230">
        <f t="shared" si="104"/>
        <v>1035.7870846056849</v>
      </c>
      <c r="AL93" s="230">
        <f t="shared" si="104"/>
        <v>796.11332869007947</v>
      </c>
      <c r="AM93" s="230">
        <f t="shared" si="104"/>
        <v>624.54345282341103</v>
      </c>
      <c r="AN93" s="230">
        <f t="shared" si="104"/>
        <v>410.31290730838703</v>
      </c>
      <c r="AO93" s="230">
        <f t="shared" si="104"/>
        <v>493.66172240704498</v>
      </c>
      <c r="AP93" s="230">
        <f t="shared" si="104"/>
        <v>394.41884498474099</v>
      </c>
      <c r="AQ93" s="230">
        <f t="shared" si="104"/>
        <v>355.59335587170324</v>
      </c>
      <c r="AR93" s="230">
        <f t="shared" si="104"/>
        <v>351.30846650562614</v>
      </c>
      <c r="AS93" s="230">
        <f t="shared" si="104"/>
        <v>365.8256273726949</v>
      </c>
      <c r="AT93" s="230">
        <f t="shared" ref="AT93" si="105">AT92*22800/10^3</f>
        <v>375.22665927716639</v>
      </c>
      <c r="AU93" s="230">
        <f t="shared" ref="AU93:AV93" si="106">AU92*22800/10^3</f>
        <v>348.74442226259691</v>
      </c>
      <c r="AV93" s="230">
        <f t="shared" si="106"/>
        <v>362.60955991466119</v>
      </c>
    </row>
    <row r="94" spans="2:48" s="11" customFormat="1" ht="12.75">
      <c r="B94" s="386" t="s">
        <v>151</v>
      </c>
      <c r="C94" s="325" t="s">
        <v>11</v>
      </c>
      <c r="D94" s="352" t="s">
        <v>501</v>
      </c>
      <c r="E94" s="47"/>
      <c r="F94" s="98" t="s">
        <v>66</v>
      </c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229">
        <v>1.5865605072581921</v>
      </c>
      <c r="V94" s="229">
        <v>1.5865605072581921</v>
      </c>
      <c r="W94" s="229">
        <v>1.5865605072581921</v>
      </c>
      <c r="X94" s="229">
        <v>2.1154140096775893</v>
      </c>
      <c r="Y94" s="229">
        <v>3.7019745169357812</v>
      </c>
      <c r="Z94" s="229">
        <v>9.7837897947588459</v>
      </c>
      <c r="AA94" s="229">
        <v>9.8224925477478617</v>
      </c>
      <c r="AB94" s="229">
        <v>7.2261206177303672</v>
      </c>
      <c r="AC94" s="229">
        <v>6.9010352181085253</v>
      </c>
      <c r="AD94" s="229">
        <v>12.301316165901065</v>
      </c>
      <c r="AE94" s="229">
        <v>5.7878008063333626</v>
      </c>
      <c r="AF94" s="229">
        <v>6.8156602574687257</v>
      </c>
      <c r="AG94" s="229">
        <v>9.6817446315328972</v>
      </c>
      <c r="AH94" s="229">
        <v>7.577401695295424</v>
      </c>
      <c r="AI94" s="229">
        <v>10.554156488700002</v>
      </c>
      <c r="AJ94" s="229">
        <v>9.3627481139999986</v>
      </c>
      <c r="AK94" s="229">
        <v>11.230228449450005</v>
      </c>
      <c r="AL94" s="229">
        <v>14.253556779072014</v>
      </c>
      <c r="AM94" s="229">
        <v>13.214611689075001</v>
      </c>
      <c r="AN94" s="229">
        <v>10.589057200800013</v>
      </c>
      <c r="AO94" s="229">
        <v>11.086795224531013</v>
      </c>
      <c r="AP94" s="229">
        <v>10.164126031199999</v>
      </c>
      <c r="AQ94" s="229">
        <v>10.292559167028381</v>
      </c>
      <c r="AR94" s="229">
        <v>6.3823375718572732</v>
      </c>
      <c r="AS94" s="229">
        <v>7.6749736655598886</v>
      </c>
      <c r="AT94" s="229">
        <v>8.4100926890527994</v>
      </c>
      <c r="AU94" s="229">
        <v>10.645466641003345</v>
      </c>
      <c r="AV94" s="229">
        <v>11.26402184749616</v>
      </c>
    </row>
    <row r="95" spans="2:48" s="11" customFormat="1" ht="13.5" thickBot="1">
      <c r="B95" s="366"/>
      <c r="C95" s="324" t="s">
        <v>45</v>
      </c>
      <c r="D95" s="353" t="s">
        <v>500</v>
      </c>
      <c r="E95" s="75"/>
      <c r="F95" s="323" t="s">
        <v>65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248">
        <v>0.14719906702702706</v>
      </c>
      <c r="V95" s="248">
        <v>0.14719906702702706</v>
      </c>
      <c r="W95" s="248">
        <v>0.14719906702702706</v>
      </c>
      <c r="X95" s="248">
        <v>0.19626542270270272</v>
      </c>
      <c r="Y95" s="248">
        <v>0.34346448972972976</v>
      </c>
      <c r="Z95" s="248">
        <v>0.9077275800000002</v>
      </c>
      <c r="AA95" s="248">
        <v>0.37251507150000024</v>
      </c>
      <c r="AB95" s="248">
        <v>1.7191904535000013</v>
      </c>
      <c r="AC95" s="248">
        <v>2.0370268800000013</v>
      </c>
      <c r="AD95" s="248">
        <v>3.0282868035000003</v>
      </c>
      <c r="AE95" s="248">
        <v>3.8268861750000016</v>
      </c>
      <c r="AF95" s="248">
        <v>3.3246252359999997</v>
      </c>
      <c r="AG95" s="248">
        <v>2.9160945000000007</v>
      </c>
      <c r="AH95" s="248">
        <v>8.6142420000000026</v>
      </c>
      <c r="AI95" s="248">
        <v>9.6038865000000069</v>
      </c>
      <c r="AJ95" s="248">
        <v>4.1042700000000067</v>
      </c>
      <c r="AK95" s="248">
        <v>4.9415008500000077</v>
      </c>
      <c r="AL95" s="248">
        <v>6.6021092839285878</v>
      </c>
      <c r="AM95" s="248">
        <v>1.7923449310992332</v>
      </c>
      <c r="AN95" s="248">
        <v>1.3409077712505213</v>
      </c>
      <c r="AO95" s="248">
        <v>1.5330577725000025</v>
      </c>
      <c r="AP95" s="248">
        <v>1.4091279750000021</v>
      </c>
      <c r="AQ95" s="248">
        <v>1.2058274250000018</v>
      </c>
      <c r="AR95" s="248">
        <v>1.243090665000002</v>
      </c>
      <c r="AS95" s="248">
        <v>1.5226111350000027</v>
      </c>
      <c r="AT95" s="248">
        <v>1.2893888340000024</v>
      </c>
      <c r="AU95" s="248">
        <v>1.140305310000002</v>
      </c>
      <c r="AV95" s="248">
        <v>1.2757045050000022</v>
      </c>
    </row>
    <row r="96" spans="2:48" s="11" customFormat="1" ht="13.5" thickTop="1">
      <c r="B96" s="366"/>
      <c r="C96" s="86" t="s">
        <v>465</v>
      </c>
      <c r="D96" s="87"/>
      <c r="E96" s="88"/>
      <c r="F96" s="99" t="s">
        <v>65</v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247">
        <f>U94+U95</f>
        <v>1.7337595742852192</v>
      </c>
      <c r="V96" s="247">
        <f t="shared" ref="V96:AS96" si="107">V94+V95</f>
        <v>1.7337595742852192</v>
      </c>
      <c r="W96" s="247">
        <f t="shared" si="107"/>
        <v>1.7337595742852192</v>
      </c>
      <c r="X96" s="247">
        <f t="shared" si="107"/>
        <v>2.3116794323802918</v>
      </c>
      <c r="Y96" s="247">
        <f t="shared" si="107"/>
        <v>4.0454390066655108</v>
      </c>
      <c r="Z96" s="247">
        <f t="shared" si="107"/>
        <v>10.691517374758845</v>
      </c>
      <c r="AA96" s="247">
        <f t="shared" si="107"/>
        <v>10.195007619247862</v>
      </c>
      <c r="AB96" s="247">
        <f t="shared" si="107"/>
        <v>8.9453110712303676</v>
      </c>
      <c r="AC96" s="247">
        <f t="shared" si="107"/>
        <v>8.9380620981085261</v>
      </c>
      <c r="AD96" s="247">
        <f t="shared" si="107"/>
        <v>15.329602969401066</v>
      </c>
      <c r="AE96" s="247">
        <f t="shared" si="107"/>
        <v>9.6146869813333637</v>
      </c>
      <c r="AF96" s="247">
        <f t="shared" si="107"/>
        <v>10.140285493468726</v>
      </c>
      <c r="AG96" s="247">
        <f t="shared" si="107"/>
        <v>12.597839131532897</v>
      </c>
      <c r="AH96" s="247">
        <f t="shared" si="107"/>
        <v>16.191643695295426</v>
      </c>
      <c r="AI96" s="247">
        <f t="shared" si="107"/>
        <v>20.158042988700011</v>
      </c>
      <c r="AJ96" s="247">
        <f t="shared" si="107"/>
        <v>13.467018114000005</v>
      </c>
      <c r="AK96" s="247">
        <f t="shared" si="107"/>
        <v>16.171729299450014</v>
      </c>
      <c r="AL96" s="247">
        <f t="shared" si="107"/>
        <v>20.855666063000601</v>
      </c>
      <c r="AM96" s="247">
        <f t="shared" si="107"/>
        <v>15.006956620174234</v>
      </c>
      <c r="AN96" s="247">
        <f t="shared" si="107"/>
        <v>11.929964972050534</v>
      </c>
      <c r="AO96" s="247">
        <f t="shared" si="107"/>
        <v>12.619852997031016</v>
      </c>
      <c r="AP96" s="247">
        <f t="shared" si="107"/>
        <v>11.573254006200001</v>
      </c>
      <c r="AQ96" s="247">
        <f t="shared" si="107"/>
        <v>11.498386592028384</v>
      </c>
      <c r="AR96" s="247">
        <f t="shared" si="107"/>
        <v>7.6254282368572754</v>
      </c>
      <c r="AS96" s="247">
        <f t="shared" si="107"/>
        <v>9.1975848005598912</v>
      </c>
      <c r="AT96" s="247">
        <f t="shared" ref="AT96" si="108">AT94+AT95</f>
        <v>9.6994815230528015</v>
      </c>
      <c r="AU96" s="247">
        <f t="shared" ref="AU96:AV96" si="109">AU94+AU95</f>
        <v>11.785771951003348</v>
      </c>
      <c r="AV96" s="247">
        <f t="shared" si="109"/>
        <v>12.539726352496162</v>
      </c>
    </row>
    <row r="97" spans="2:48" s="11" customFormat="1" ht="13.5" thickBot="1">
      <c r="B97" s="360"/>
      <c r="C97" s="44" t="s">
        <v>465</v>
      </c>
      <c r="D97" s="74"/>
      <c r="E97" s="44"/>
      <c r="F97" s="36" t="s">
        <v>499</v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249">
        <f>U96*17200/10^3</f>
        <v>29.820664677705768</v>
      </c>
      <c r="V97" s="249">
        <f t="shared" ref="V97:AS97" si="110">V96*17200/10^3</f>
        <v>29.820664677705768</v>
      </c>
      <c r="W97" s="249">
        <f t="shared" si="110"/>
        <v>29.820664677705768</v>
      </c>
      <c r="X97" s="249">
        <f t="shared" si="110"/>
        <v>39.760886236941019</v>
      </c>
      <c r="Y97" s="249">
        <f t="shared" si="110"/>
        <v>69.581550914646783</v>
      </c>
      <c r="Z97" s="249">
        <f t="shared" si="110"/>
        <v>183.89409884585214</v>
      </c>
      <c r="AA97" s="249">
        <f t="shared" si="110"/>
        <v>175.35413105106321</v>
      </c>
      <c r="AB97" s="249">
        <f t="shared" si="110"/>
        <v>153.85935042516232</v>
      </c>
      <c r="AC97" s="249">
        <f t="shared" si="110"/>
        <v>153.73466808746664</v>
      </c>
      <c r="AD97" s="249">
        <f t="shared" si="110"/>
        <v>263.66917107369829</v>
      </c>
      <c r="AE97" s="249">
        <f t="shared" si="110"/>
        <v>165.37261607893385</v>
      </c>
      <c r="AF97" s="249">
        <f t="shared" si="110"/>
        <v>174.41291048766209</v>
      </c>
      <c r="AG97" s="249">
        <f t="shared" si="110"/>
        <v>216.68283306236583</v>
      </c>
      <c r="AH97" s="249">
        <f t="shared" si="110"/>
        <v>278.49627155908132</v>
      </c>
      <c r="AI97" s="249">
        <f t="shared" si="110"/>
        <v>346.71833940564022</v>
      </c>
      <c r="AJ97" s="249">
        <f t="shared" si="110"/>
        <v>231.63271156080009</v>
      </c>
      <c r="AK97" s="249">
        <f t="shared" si="110"/>
        <v>278.15374395054027</v>
      </c>
      <c r="AL97" s="249">
        <f t="shared" si="110"/>
        <v>358.71745628361037</v>
      </c>
      <c r="AM97" s="249">
        <f t="shared" si="110"/>
        <v>258.11965386699683</v>
      </c>
      <c r="AN97" s="249">
        <f t="shared" si="110"/>
        <v>205.19539751926919</v>
      </c>
      <c r="AO97" s="249">
        <f t="shared" si="110"/>
        <v>217.06147154893347</v>
      </c>
      <c r="AP97" s="249">
        <f t="shared" si="110"/>
        <v>199.05996890664002</v>
      </c>
      <c r="AQ97" s="249">
        <f t="shared" si="110"/>
        <v>197.77224938288819</v>
      </c>
      <c r="AR97" s="249">
        <f t="shared" si="110"/>
        <v>131.15736567394515</v>
      </c>
      <c r="AS97" s="249">
        <f t="shared" si="110"/>
        <v>158.19845856963013</v>
      </c>
      <c r="AT97" s="249">
        <f t="shared" ref="AT97" si="111">AT96*17200/10^3</f>
        <v>166.83108219650819</v>
      </c>
      <c r="AU97" s="249">
        <f t="shared" ref="AU97:AV97" si="112">AU96*17200/10^3</f>
        <v>202.71527755725759</v>
      </c>
      <c r="AV97" s="249">
        <f t="shared" si="112"/>
        <v>215.683293262934</v>
      </c>
    </row>
    <row r="98" spans="2:48" s="11" customFormat="1" ht="13.5" thickTop="1">
      <c r="B98" s="76" t="s">
        <v>502</v>
      </c>
      <c r="C98" s="73"/>
      <c r="D98" s="77"/>
      <c r="E98" s="84"/>
      <c r="F98" s="328" t="s">
        <v>499</v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240">
        <f>SUM(U86,U89,U93,U97)</f>
        <v>1904.0385838545924</v>
      </c>
      <c r="V98" s="240">
        <f t="shared" ref="V98:AU98" si="113">SUM(V86,V89,V93,V97)</f>
        <v>2182.2681186597083</v>
      </c>
      <c r="W98" s="240">
        <f t="shared" si="113"/>
        <v>2291.7745964679134</v>
      </c>
      <c r="X98" s="240">
        <f t="shared" si="113"/>
        <v>3188.1874761015411</v>
      </c>
      <c r="Y98" s="240">
        <f t="shared" si="113"/>
        <v>3870.1297557101443</v>
      </c>
      <c r="Z98" s="240">
        <f t="shared" si="113"/>
        <v>5016.4183136760466</v>
      </c>
      <c r="AA98" s="240">
        <f t="shared" si="113"/>
        <v>5985.6010676093865</v>
      </c>
      <c r="AB98" s="240">
        <f t="shared" si="113"/>
        <v>7474.0949977015571</v>
      </c>
      <c r="AC98" s="240">
        <f t="shared" si="113"/>
        <v>7666.8465233785291</v>
      </c>
      <c r="AD98" s="240">
        <f t="shared" si="113"/>
        <v>8456.2796679523963</v>
      </c>
      <c r="AE98" s="240">
        <f t="shared" si="113"/>
        <v>8941.4517099009336</v>
      </c>
      <c r="AF98" s="240">
        <f t="shared" si="113"/>
        <v>7031.2481775154511</v>
      </c>
      <c r="AG98" s="240">
        <f t="shared" si="113"/>
        <v>7196.9510472423653</v>
      </c>
      <c r="AH98" s="240">
        <f t="shared" si="113"/>
        <v>7163.4507954967576</v>
      </c>
      <c r="AI98" s="240">
        <f t="shared" si="113"/>
        <v>7633.0397276121057</v>
      </c>
      <c r="AJ98" s="240">
        <f t="shared" si="113"/>
        <v>6456.6944783577301</v>
      </c>
      <c r="AK98" s="240">
        <f t="shared" si="113"/>
        <v>6651.8778681794547</v>
      </c>
      <c r="AL98" s="240">
        <f t="shared" si="113"/>
        <v>5960.4989114354103</v>
      </c>
      <c r="AM98" s="240">
        <f t="shared" si="113"/>
        <v>4542.0969965846398</v>
      </c>
      <c r="AN98" s="240">
        <f t="shared" si="113"/>
        <v>2916.0170136453507</v>
      </c>
      <c r="AO98" s="240">
        <f t="shared" si="113"/>
        <v>3139.5043703529673</v>
      </c>
      <c r="AP98" s="240">
        <f t="shared" si="113"/>
        <v>2661.3988876182507</v>
      </c>
      <c r="AQ98" s="240">
        <f t="shared" si="113"/>
        <v>2369.7690497234016</v>
      </c>
      <c r="AR98" s="240">
        <f t="shared" si="113"/>
        <v>2225.4361107818331</v>
      </c>
      <c r="AS98" s="240">
        <f t="shared" si="113"/>
        <v>2345.7716270941446</v>
      </c>
      <c r="AT98" s="240">
        <f t="shared" si="113"/>
        <v>2325.7512779883341</v>
      </c>
      <c r="AU98" s="240">
        <f t="shared" si="113"/>
        <v>2463.2091511706153</v>
      </c>
      <c r="AV98" s="240">
        <f t="shared" ref="AV98" si="114">SUM(AV86,AV89,AV93,AV97)</f>
        <v>2634.435265287837</v>
      </c>
    </row>
    <row r="99" spans="2:48" s="11" customFormat="1" ht="12.75">
      <c r="B99" s="312"/>
      <c r="C99" s="43"/>
      <c r="D99" s="79"/>
      <c r="E99" s="47"/>
      <c r="F99" s="49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</row>
    <row r="100" spans="2:48" s="11" customFormat="1" ht="12.75">
      <c r="B100" s="1" t="s">
        <v>503</v>
      </c>
      <c r="C100" s="43"/>
      <c r="D100" s="7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91"/>
      <c r="AO100" s="91"/>
      <c r="AP100" s="91"/>
      <c r="AQ100" s="92"/>
      <c r="AR100" s="92"/>
      <c r="AS100" s="95"/>
      <c r="AT100" s="95"/>
      <c r="AU100" s="95"/>
      <c r="AV100" s="95"/>
    </row>
    <row r="101" spans="2:48" s="11" customFormat="1" ht="12.75">
      <c r="B101" s="82" t="s">
        <v>123</v>
      </c>
      <c r="C101" s="361"/>
      <c r="D101" s="361"/>
      <c r="E101" s="362"/>
      <c r="F101" s="81" t="s">
        <v>124</v>
      </c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25">
        <v>1990</v>
      </c>
      <c r="V101" s="26">
        <f t="shared" ref="V101:AV101" si="115">U101+1</f>
        <v>1991</v>
      </c>
      <c r="W101" s="26">
        <f t="shared" si="115"/>
        <v>1992</v>
      </c>
      <c r="X101" s="26">
        <f t="shared" si="115"/>
        <v>1993</v>
      </c>
      <c r="Y101" s="26">
        <f t="shared" si="115"/>
        <v>1994</v>
      </c>
      <c r="Z101" s="26">
        <f t="shared" si="115"/>
        <v>1995</v>
      </c>
      <c r="AA101" s="26">
        <f t="shared" si="115"/>
        <v>1996</v>
      </c>
      <c r="AB101" s="26">
        <f t="shared" si="115"/>
        <v>1997</v>
      </c>
      <c r="AC101" s="26">
        <f t="shared" si="115"/>
        <v>1998</v>
      </c>
      <c r="AD101" s="26">
        <f t="shared" si="115"/>
        <v>1999</v>
      </c>
      <c r="AE101" s="26">
        <f t="shared" si="115"/>
        <v>2000</v>
      </c>
      <c r="AF101" s="26">
        <f t="shared" si="115"/>
        <v>2001</v>
      </c>
      <c r="AG101" s="26">
        <f t="shared" si="115"/>
        <v>2002</v>
      </c>
      <c r="AH101" s="26">
        <f t="shared" si="115"/>
        <v>2003</v>
      </c>
      <c r="AI101" s="26">
        <f t="shared" si="115"/>
        <v>2004</v>
      </c>
      <c r="AJ101" s="26">
        <f t="shared" si="115"/>
        <v>2005</v>
      </c>
      <c r="AK101" s="26">
        <f t="shared" si="115"/>
        <v>2006</v>
      </c>
      <c r="AL101" s="26">
        <f t="shared" si="115"/>
        <v>2007</v>
      </c>
      <c r="AM101" s="26">
        <f t="shared" si="115"/>
        <v>2008</v>
      </c>
      <c r="AN101" s="26">
        <f t="shared" si="115"/>
        <v>2009</v>
      </c>
      <c r="AO101" s="26">
        <f t="shared" si="115"/>
        <v>2010</v>
      </c>
      <c r="AP101" s="26">
        <f t="shared" si="115"/>
        <v>2011</v>
      </c>
      <c r="AQ101" s="26">
        <f t="shared" si="115"/>
        <v>2012</v>
      </c>
      <c r="AR101" s="26">
        <f t="shared" si="115"/>
        <v>2013</v>
      </c>
      <c r="AS101" s="26">
        <f t="shared" si="115"/>
        <v>2014</v>
      </c>
      <c r="AT101" s="26">
        <f t="shared" si="115"/>
        <v>2015</v>
      </c>
      <c r="AU101" s="26">
        <f t="shared" si="115"/>
        <v>2016</v>
      </c>
      <c r="AV101" s="26">
        <f t="shared" si="115"/>
        <v>2017</v>
      </c>
    </row>
    <row r="102" spans="2:48" s="11" customFormat="1" ht="14.25">
      <c r="B102" s="359" t="s">
        <v>17</v>
      </c>
      <c r="C102" s="62" t="s">
        <v>18</v>
      </c>
      <c r="D102" s="347" t="s">
        <v>504</v>
      </c>
      <c r="E102" s="319"/>
      <c r="F102" s="35" t="s">
        <v>486</v>
      </c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171" t="s">
        <v>370</v>
      </c>
      <c r="V102" s="171" t="s">
        <v>370</v>
      </c>
      <c r="W102" s="171">
        <v>4.2071468001304044</v>
      </c>
      <c r="X102" s="171">
        <v>72.154856319064464</v>
      </c>
      <c r="Y102" s="171">
        <v>372.24153946373633</v>
      </c>
      <c r="Z102" s="171">
        <v>925.29522674512759</v>
      </c>
      <c r="AA102" s="171">
        <v>1328.8600612744031</v>
      </c>
      <c r="AB102" s="171">
        <v>1743.0699949612731</v>
      </c>
      <c r="AC102" s="171">
        <v>2126.6662133033733</v>
      </c>
      <c r="AD102" s="171">
        <v>2518.6843756296112</v>
      </c>
      <c r="AE102" s="171">
        <v>2976.9615623159502</v>
      </c>
      <c r="AF102" s="171">
        <v>3588.1064932481709</v>
      </c>
      <c r="AG102" s="171">
        <v>4455.514846650758</v>
      </c>
      <c r="AH102" s="171">
        <v>5574.0361489084735</v>
      </c>
      <c r="AI102" s="171">
        <v>7080.975602208001</v>
      </c>
      <c r="AJ102" s="171">
        <v>8875.8669161415401</v>
      </c>
      <c r="AK102" s="171">
        <v>10853.650448275675</v>
      </c>
      <c r="AL102" s="171">
        <v>13468.245583087995</v>
      </c>
      <c r="AM102" s="171">
        <v>15685.514504675022</v>
      </c>
      <c r="AN102" s="171">
        <v>17998.426908103909</v>
      </c>
      <c r="AO102" s="171">
        <v>20482.756168754971</v>
      </c>
      <c r="AP102" s="171">
        <v>23139.624972904072</v>
      </c>
      <c r="AQ102" s="171">
        <v>26353.586338028101</v>
      </c>
      <c r="AR102" s="171">
        <v>29008.257155197414</v>
      </c>
      <c r="AS102" s="171">
        <v>32535.836379564382</v>
      </c>
      <c r="AT102" s="171">
        <v>35873.24756134257</v>
      </c>
      <c r="AU102" s="171">
        <v>38902.633429106652</v>
      </c>
      <c r="AV102" s="171">
        <v>41098.296415242272</v>
      </c>
    </row>
    <row r="103" spans="2:48" s="11" customFormat="1" ht="14.25">
      <c r="B103" s="365"/>
      <c r="C103" s="62" t="s">
        <v>12</v>
      </c>
      <c r="D103" s="354" t="s">
        <v>505</v>
      </c>
      <c r="E103" s="319"/>
      <c r="F103" s="35" t="s">
        <v>486</v>
      </c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171">
        <v>1.3419351351351352</v>
      </c>
      <c r="V103" s="171" t="s">
        <v>370</v>
      </c>
      <c r="W103" s="171">
        <v>40.25805405405405</v>
      </c>
      <c r="X103" s="171">
        <v>261.67735135135138</v>
      </c>
      <c r="Y103" s="171">
        <v>449.54827027027022</v>
      </c>
      <c r="Z103" s="171">
        <v>496.51599999999996</v>
      </c>
      <c r="AA103" s="171">
        <v>452.06200000000001</v>
      </c>
      <c r="AB103" s="171">
        <v>468.10599999999999</v>
      </c>
      <c r="AC103" s="171">
        <v>450.45</v>
      </c>
      <c r="AD103" s="171">
        <v>454.74</v>
      </c>
      <c r="AE103" s="171">
        <v>484.34100000000001</v>
      </c>
      <c r="AF103" s="171">
        <v>451.47244999999998</v>
      </c>
      <c r="AG103" s="171">
        <v>491.06914999999998</v>
      </c>
      <c r="AH103" s="171">
        <v>729.74556816688573</v>
      </c>
      <c r="AI103" s="171">
        <v>901.00467355453361</v>
      </c>
      <c r="AJ103" s="171">
        <v>937.48331743758206</v>
      </c>
      <c r="AK103" s="171">
        <v>1194.4903293035479</v>
      </c>
      <c r="AL103" s="171">
        <v>1429.1351242904072</v>
      </c>
      <c r="AM103" s="171">
        <v>1509.560115</v>
      </c>
      <c r="AN103" s="171">
        <v>1608.1659916666667</v>
      </c>
      <c r="AO103" s="171">
        <v>1748.8716516666666</v>
      </c>
      <c r="AP103" s="171">
        <v>1923.4105016666665</v>
      </c>
      <c r="AQ103" s="171">
        <v>2080.8298016666663</v>
      </c>
      <c r="AR103" s="171">
        <v>2229.3050616666665</v>
      </c>
      <c r="AS103" s="171">
        <v>2372.9536916666666</v>
      </c>
      <c r="AT103" s="171">
        <v>2483.7985216666666</v>
      </c>
      <c r="AU103" s="171">
        <v>2650.9808916666666</v>
      </c>
      <c r="AV103" s="171">
        <v>2801.3866616666664</v>
      </c>
    </row>
    <row r="104" spans="2:48" s="11" customFormat="1" ht="14.25">
      <c r="B104" s="365"/>
      <c r="C104" s="62" t="s">
        <v>13</v>
      </c>
      <c r="D104" s="354" t="s">
        <v>506</v>
      </c>
      <c r="E104" s="319"/>
      <c r="F104" s="35" t="s">
        <v>486</v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171" t="s">
        <v>370</v>
      </c>
      <c r="V104" s="171" t="s">
        <v>370</v>
      </c>
      <c r="W104" s="171" t="s">
        <v>370</v>
      </c>
      <c r="X104" s="171" t="s">
        <v>370</v>
      </c>
      <c r="Y104" s="171" t="s">
        <v>370</v>
      </c>
      <c r="Z104" s="171" t="s">
        <v>370</v>
      </c>
      <c r="AA104" s="171">
        <v>0.24523811019699462</v>
      </c>
      <c r="AB104" s="171">
        <v>0.66662629161488485</v>
      </c>
      <c r="AC104" s="171">
        <v>1.8120781158982342</v>
      </c>
      <c r="AD104" s="171">
        <v>3.768746183249073</v>
      </c>
      <c r="AE104" s="171">
        <v>4.6286349924219445</v>
      </c>
      <c r="AF104" s="171">
        <v>5.3556606214299824</v>
      </c>
      <c r="AG104" s="171">
        <v>5.9854388671305658</v>
      </c>
      <c r="AH104" s="171">
        <v>6.5409426487584987</v>
      </c>
      <c r="AI104" s="171">
        <v>7.000749547092755</v>
      </c>
      <c r="AJ104" s="171">
        <v>7.3389434565333334</v>
      </c>
      <c r="AK104" s="171">
        <v>7.4607996847999996</v>
      </c>
      <c r="AL104" s="171">
        <v>7.7163717488000003</v>
      </c>
      <c r="AM104" s="171">
        <v>7.8470902575999997</v>
      </c>
      <c r="AN104" s="171">
        <v>8.0836087376000005</v>
      </c>
      <c r="AO104" s="171">
        <v>8.2935036976000003</v>
      </c>
      <c r="AP104" s="171">
        <v>8.4156612496000012</v>
      </c>
      <c r="AQ104" s="171">
        <v>8.6271785776000005</v>
      </c>
      <c r="AR104" s="171">
        <v>8.8030119056</v>
      </c>
      <c r="AS104" s="171">
        <v>9.0575040336000008</v>
      </c>
      <c r="AT104" s="171">
        <v>9.3781227055999992</v>
      </c>
      <c r="AU104" s="171">
        <v>9.514190769599999</v>
      </c>
      <c r="AV104" s="171">
        <v>9.724890049599999</v>
      </c>
    </row>
    <row r="105" spans="2:48" s="11" customFormat="1" ht="14.25">
      <c r="B105" s="365"/>
      <c r="C105" s="62" t="s">
        <v>19</v>
      </c>
      <c r="D105" s="354" t="s">
        <v>507</v>
      </c>
      <c r="E105" s="319"/>
      <c r="F105" s="321" t="s">
        <v>486</v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171" t="s">
        <v>370</v>
      </c>
      <c r="V105" s="171" t="s">
        <v>370</v>
      </c>
      <c r="W105" s="171">
        <v>75.36486486486487</v>
      </c>
      <c r="X105" s="171">
        <v>565.23648648648646</v>
      </c>
      <c r="Y105" s="171">
        <v>1061.8716216216214</v>
      </c>
      <c r="Z105" s="171">
        <v>1501.5</v>
      </c>
      <c r="AA105" s="171">
        <v>2291.5749999999998</v>
      </c>
      <c r="AB105" s="171">
        <v>2912.2664999999997</v>
      </c>
      <c r="AC105" s="171">
        <v>3147.8589999999995</v>
      </c>
      <c r="AD105" s="171">
        <v>3091.3739999999998</v>
      </c>
      <c r="AE105" s="171">
        <v>3117.2955999999995</v>
      </c>
      <c r="AF105" s="171">
        <v>2949.8002000000001</v>
      </c>
      <c r="AG105" s="171">
        <v>2947.1528000000003</v>
      </c>
      <c r="AH105" s="171">
        <v>2834.6333000000004</v>
      </c>
      <c r="AI105" s="171">
        <v>2340.8935750000005</v>
      </c>
      <c r="AJ105" s="171">
        <v>1695.1602550000002</v>
      </c>
      <c r="AK105" s="171">
        <v>1123.3967709999999</v>
      </c>
      <c r="AL105" s="171">
        <v>894.51559799999995</v>
      </c>
      <c r="AM105" s="171">
        <v>930.81102200000009</v>
      </c>
      <c r="AN105" s="171">
        <v>844.67084499999999</v>
      </c>
      <c r="AO105" s="171">
        <v>666.49119000000007</v>
      </c>
      <c r="AP105" s="171">
        <v>634.08537999999999</v>
      </c>
      <c r="AQ105" s="171">
        <v>560.94649800000002</v>
      </c>
      <c r="AR105" s="171">
        <v>489.36158799999998</v>
      </c>
      <c r="AS105" s="171">
        <v>503.41781799999995</v>
      </c>
      <c r="AT105" s="171">
        <v>540.04452299999991</v>
      </c>
      <c r="AU105" s="171">
        <v>587.06930499999999</v>
      </c>
      <c r="AV105" s="171">
        <v>600.22530000000006</v>
      </c>
    </row>
    <row r="106" spans="2:48" s="11" customFormat="1" ht="15" thickBot="1">
      <c r="B106" s="365"/>
      <c r="C106" s="62" t="s">
        <v>20</v>
      </c>
      <c r="D106" s="355" t="s">
        <v>508</v>
      </c>
      <c r="E106" s="320"/>
      <c r="F106" s="321" t="s">
        <v>486</v>
      </c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238" t="s">
        <v>370</v>
      </c>
      <c r="V106" s="238" t="s">
        <v>370</v>
      </c>
      <c r="W106" s="238" t="s">
        <v>370</v>
      </c>
      <c r="X106" s="238" t="s">
        <v>370</v>
      </c>
      <c r="Y106" s="238" t="s">
        <v>370</v>
      </c>
      <c r="Z106" s="238" t="s">
        <v>370</v>
      </c>
      <c r="AA106" s="238" t="s">
        <v>370</v>
      </c>
      <c r="AB106" s="238" t="s">
        <v>370</v>
      </c>
      <c r="AC106" s="238" t="s">
        <v>370</v>
      </c>
      <c r="AD106" s="238" t="s">
        <v>370</v>
      </c>
      <c r="AE106" s="238" t="s">
        <v>370</v>
      </c>
      <c r="AF106" s="238" t="s">
        <v>370</v>
      </c>
      <c r="AG106" s="238" t="s">
        <v>370</v>
      </c>
      <c r="AH106" s="238">
        <v>2.3499127259547721</v>
      </c>
      <c r="AI106" s="238">
        <v>4.3259757000531023</v>
      </c>
      <c r="AJ106" s="238">
        <v>5.7679676000708051</v>
      </c>
      <c r="AK106" s="238">
        <v>7.9576590038013881</v>
      </c>
      <c r="AL106" s="238">
        <v>15.701689577970525</v>
      </c>
      <c r="AM106" s="238">
        <v>22.911649078059032</v>
      </c>
      <c r="AN106" s="238">
        <v>39.094002622702121</v>
      </c>
      <c r="AO106" s="238">
        <v>60.136402941478941</v>
      </c>
      <c r="AP106" s="238">
        <v>85.985442926981449</v>
      </c>
      <c r="AQ106" s="238">
        <v>93.976419721348321</v>
      </c>
      <c r="AR106" s="238">
        <v>108.59655415757575</v>
      </c>
      <c r="AS106" s="238">
        <v>122.3130462076923</v>
      </c>
      <c r="AT106" s="238">
        <v>125.68869214205608</v>
      </c>
      <c r="AU106" s="238">
        <v>129.64630499999998</v>
      </c>
      <c r="AV106" s="238">
        <v>115.84106259310344</v>
      </c>
    </row>
    <row r="107" spans="2:48" s="11" customFormat="1" ht="15" thickTop="1">
      <c r="B107" s="388"/>
      <c r="C107" s="73" t="s">
        <v>465</v>
      </c>
      <c r="D107" s="77"/>
      <c r="E107" s="73"/>
      <c r="F107" s="40" t="s">
        <v>486</v>
      </c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234">
        <f>SUM(U102:U106)</f>
        <v>1.3419351351351352</v>
      </c>
      <c r="V107" s="234">
        <f t="shared" ref="V107:AS107" si="116">SUM(V102:V106)</f>
        <v>0</v>
      </c>
      <c r="W107" s="234">
        <f t="shared" si="116"/>
        <v>119.83006571904932</v>
      </c>
      <c r="X107" s="234">
        <f t="shared" si="116"/>
        <v>899.06869415690232</v>
      </c>
      <c r="Y107" s="234">
        <f t="shared" si="116"/>
        <v>1883.6614313556279</v>
      </c>
      <c r="Z107" s="234">
        <f t="shared" si="116"/>
        <v>2923.3112267451274</v>
      </c>
      <c r="AA107" s="234">
        <f t="shared" si="116"/>
        <v>4072.7422993845998</v>
      </c>
      <c r="AB107" s="234">
        <f t="shared" si="116"/>
        <v>5124.1091212528881</v>
      </c>
      <c r="AC107" s="234">
        <f t="shared" si="116"/>
        <v>5726.7872914192703</v>
      </c>
      <c r="AD107" s="234">
        <f t="shared" si="116"/>
        <v>6068.56712181286</v>
      </c>
      <c r="AE107" s="234">
        <f t="shared" si="116"/>
        <v>6583.2267973083717</v>
      </c>
      <c r="AF107" s="234">
        <f t="shared" si="116"/>
        <v>6994.7348038696009</v>
      </c>
      <c r="AG107" s="234">
        <f t="shared" si="116"/>
        <v>7899.7222355178892</v>
      </c>
      <c r="AH107" s="234">
        <f t="shared" si="116"/>
        <v>9147.3058724500715</v>
      </c>
      <c r="AI107" s="234">
        <f t="shared" si="116"/>
        <v>10334.20057600968</v>
      </c>
      <c r="AJ107" s="234">
        <f t="shared" si="116"/>
        <v>11521.617399635727</v>
      </c>
      <c r="AK107" s="234">
        <f t="shared" si="116"/>
        <v>13186.956007267825</v>
      </c>
      <c r="AL107" s="234">
        <f t="shared" si="116"/>
        <v>15815.314366705174</v>
      </c>
      <c r="AM107" s="234">
        <f t="shared" si="116"/>
        <v>18156.644381010683</v>
      </c>
      <c r="AN107" s="234">
        <f t="shared" si="116"/>
        <v>20498.441356130883</v>
      </c>
      <c r="AO107" s="234">
        <f t="shared" si="116"/>
        <v>22966.548917060722</v>
      </c>
      <c r="AP107" s="234">
        <f t="shared" si="116"/>
        <v>25791.521958747318</v>
      </c>
      <c r="AQ107" s="234">
        <f t="shared" si="116"/>
        <v>29097.966235993717</v>
      </c>
      <c r="AR107" s="234">
        <f t="shared" si="116"/>
        <v>31844.323370927254</v>
      </c>
      <c r="AS107" s="234">
        <f t="shared" si="116"/>
        <v>35543.578439472345</v>
      </c>
      <c r="AT107" s="234">
        <f t="shared" ref="AT107" si="117">SUM(AT102:AT106)</f>
        <v>39032.157420856893</v>
      </c>
      <c r="AU107" s="234">
        <f t="shared" ref="AU107:AV107" si="118">SUM(AU102:AU106)</f>
        <v>42279.844121542919</v>
      </c>
      <c r="AV107" s="234">
        <f t="shared" si="118"/>
        <v>44625.474329551638</v>
      </c>
    </row>
    <row r="108" spans="2:48" s="11" customFormat="1" ht="15" thickBot="1">
      <c r="B108" s="321" t="s">
        <v>16</v>
      </c>
      <c r="C108" s="62" t="s">
        <v>20</v>
      </c>
      <c r="D108" s="356" t="s">
        <v>508</v>
      </c>
      <c r="E108" s="85"/>
      <c r="F108" s="321" t="s">
        <v>486</v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232">
        <v>4549.9385208708818</v>
      </c>
      <c r="V108" s="232">
        <v>5268.3498662715474</v>
      </c>
      <c r="W108" s="232">
        <v>5388.085090504992</v>
      </c>
      <c r="X108" s="232">
        <v>7782.789575173877</v>
      </c>
      <c r="Y108" s="232">
        <v>9578.8179386755419</v>
      </c>
      <c r="Z108" s="232">
        <v>12572.198544511648</v>
      </c>
      <c r="AA108" s="232">
        <v>12249.339530097119</v>
      </c>
      <c r="AB108" s="232">
        <v>12251.37705950668</v>
      </c>
      <c r="AC108" s="232">
        <v>8790.9937642637251</v>
      </c>
      <c r="AD108" s="232">
        <v>5009.2550271640739</v>
      </c>
      <c r="AE108" s="232">
        <v>3199.8497572023898</v>
      </c>
      <c r="AF108" s="232">
        <v>3177.632953861073</v>
      </c>
      <c r="AG108" s="232">
        <v>2552.0310004000135</v>
      </c>
      <c r="AH108" s="232">
        <v>2313.9571521052962</v>
      </c>
      <c r="AI108" s="232">
        <v>2496.2521577619618</v>
      </c>
      <c r="AJ108" s="232">
        <v>2814.5689959275555</v>
      </c>
      <c r="AK108" s="232">
        <v>2792.6567707804907</v>
      </c>
      <c r="AL108" s="232">
        <v>2377.1678167157852</v>
      </c>
      <c r="AM108" s="232">
        <v>1648.1451743999996</v>
      </c>
      <c r="AN108" s="232">
        <v>1420.4247963283594</v>
      </c>
      <c r="AO108" s="232">
        <v>1720.6851744000003</v>
      </c>
      <c r="AP108" s="232">
        <v>1605.3651743999997</v>
      </c>
      <c r="AQ108" s="232">
        <v>1583.0451744</v>
      </c>
      <c r="AR108" s="232">
        <v>1517.9451743999998</v>
      </c>
      <c r="AS108" s="232">
        <v>1536.5451744</v>
      </c>
      <c r="AT108" s="232">
        <v>1517.0151744</v>
      </c>
      <c r="AU108" s="232">
        <v>1464.9351850430098</v>
      </c>
      <c r="AV108" s="232">
        <v>1483.8513887325805</v>
      </c>
    </row>
    <row r="109" spans="2:48" s="11" customFormat="1" ht="15" thickTop="1">
      <c r="B109" s="76" t="s">
        <v>502</v>
      </c>
      <c r="C109" s="73"/>
      <c r="D109" s="77"/>
      <c r="E109" s="84"/>
      <c r="F109" s="40" t="s">
        <v>486</v>
      </c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234">
        <f>U107+U108</f>
        <v>4551.2804560060167</v>
      </c>
      <c r="V109" s="234">
        <f t="shared" ref="V109:AQ109" si="119">V107+V108</f>
        <v>5268.3498662715474</v>
      </c>
      <c r="W109" s="234">
        <f t="shared" si="119"/>
        <v>5507.9151562240413</v>
      </c>
      <c r="X109" s="234">
        <f t="shared" si="119"/>
        <v>8681.8582693307799</v>
      </c>
      <c r="Y109" s="234">
        <f t="shared" si="119"/>
        <v>11462.479370031169</v>
      </c>
      <c r="Z109" s="234">
        <f t="shared" si="119"/>
        <v>15495.509771256775</v>
      </c>
      <c r="AA109" s="234">
        <f t="shared" si="119"/>
        <v>16322.081829481718</v>
      </c>
      <c r="AB109" s="234">
        <f t="shared" si="119"/>
        <v>17375.486180759566</v>
      </c>
      <c r="AC109" s="234">
        <f t="shared" si="119"/>
        <v>14517.781055682995</v>
      </c>
      <c r="AD109" s="234">
        <f t="shared" si="119"/>
        <v>11077.822148976935</v>
      </c>
      <c r="AE109" s="234">
        <f t="shared" si="119"/>
        <v>9783.0765545107606</v>
      </c>
      <c r="AF109" s="234">
        <f t="shared" si="119"/>
        <v>10172.367757730673</v>
      </c>
      <c r="AG109" s="234">
        <f t="shared" si="119"/>
        <v>10451.753235917902</v>
      </c>
      <c r="AH109" s="234">
        <f t="shared" si="119"/>
        <v>11461.263024555368</v>
      </c>
      <c r="AI109" s="234">
        <f t="shared" si="119"/>
        <v>12830.452733771643</v>
      </c>
      <c r="AJ109" s="234">
        <f t="shared" si="119"/>
        <v>14336.186395563282</v>
      </c>
      <c r="AK109" s="234">
        <f t="shared" si="119"/>
        <v>15979.612778048315</v>
      </c>
      <c r="AL109" s="234">
        <f t="shared" si="119"/>
        <v>18192.482183420958</v>
      </c>
      <c r="AM109" s="234">
        <f t="shared" si="119"/>
        <v>19804.789555410684</v>
      </c>
      <c r="AN109" s="234">
        <f t="shared" si="119"/>
        <v>21918.866152459243</v>
      </c>
      <c r="AO109" s="234">
        <f t="shared" si="119"/>
        <v>24687.234091460723</v>
      </c>
      <c r="AP109" s="234">
        <f t="shared" si="119"/>
        <v>27396.887133147316</v>
      </c>
      <c r="AQ109" s="234">
        <f t="shared" si="119"/>
        <v>30681.011410393716</v>
      </c>
      <c r="AR109" s="234">
        <f>AR107+AR108</f>
        <v>33362.268545327257</v>
      </c>
      <c r="AS109" s="234">
        <f>AS107+AS108</f>
        <v>37080.123613872347</v>
      </c>
      <c r="AT109" s="234">
        <f>AT107+AT108</f>
        <v>40549.172595256896</v>
      </c>
      <c r="AU109" s="234">
        <f>AU107+AU108</f>
        <v>43744.77930658593</v>
      </c>
      <c r="AV109" s="234">
        <f>AV107+AV108</f>
        <v>46109.325718284221</v>
      </c>
    </row>
    <row r="110" spans="2:48" s="11" customFormat="1" ht="12.75">
      <c r="B110" s="312"/>
      <c r="C110" s="43"/>
      <c r="D110" s="79"/>
      <c r="E110" s="47"/>
      <c r="F110" s="49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  <c r="AJ110" s="313"/>
      <c r="AK110" s="313"/>
      <c r="AL110" s="313"/>
      <c r="AM110" s="313"/>
      <c r="AN110" s="313"/>
      <c r="AO110" s="313"/>
      <c r="AP110" s="313"/>
      <c r="AQ110" s="313"/>
      <c r="AR110" s="313"/>
      <c r="AS110" s="313"/>
      <c r="AT110" s="313"/>
      <c r="AU110" s="313"/>
      <c r="AV110" s="313"/>
    </row>
    <row r="111" spans="2:48" s="11" customFormat="1" ht="12.75">
      <c r="B111" s="1" t="s">
        <v>509</v>
      </c>
      <c r="C111" s="43"/>
      <c r="D111" s="79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100"/>
      <c r="AO111" s="100"/>
      <c r="AP111" s="100"/>
      <c r="AQ111" s="101"/>
      <c r="AR111" s="101"/>
      <c r="AS111" s="47"/>
      <c r="AT111" s="47"/>
      <c r="AU111" s="47"/>
      <c r="AV111" s="47"/>
    </row>
    <row r="112" spans="2:48" s="11" customFormat="1" ht="12.75">
      <c r="B112" s="82" t="s">
        <v>123</v>
      </c>
      <c r="C112" s="361"/>
      <c r="D112" s="361"/>
      <c r="E112" s="362"/>
      <c r="F112" s="81" t="s">
        <v>124</v>
      </c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25">
        <v>1990</v>
      </c>
      <c r="V112" s="26">
        <f t="shared" ref="V112" si="120">U112+1</f>
        <v>1991</v>
      </c>
      <c r="W112" s="26">
        <f t="shared" ref="W112" si="121">V112+1</f>
        <v>1992</v>
      </c>
      <c r="X112" s="26">
        <f t="shared" ref="X112" si="122">W112+1</f>
        <v>1993</v>
      </c>
      <c r="Y112" s="26">
        <f t="shared" ref="Y112" si="123">X112+1</f>
        <v>1994</v>
      </c>
      <c r="Z112" s="26">
        <f t="shared" ref="Z112" si="124">Y112+1</f>
        <v>1995</v>
      </c>
      <c r="AA112" s="26">
        <f t="shared" ref="AA112" si="125">Z112+1</f>
        <v>1996</v>
      </c>
      <c r="AB112" s="26">
        <f t="shared" ref="AB112" si="126">AA112+1</f>
        <v>1997</v>
      </c>
      <c r="AC112" s="26">
        <f t="shared" ref="AC112" si="127">AB112+1</f>
        <v>1998</v>
      </c>
      <c r="AD112" s="26">
        <f t="shared" ref="AD112" si="128">AC112+1</f>
        <v>1999</v>
      </c>
      <c r="AE112" s="26">
        <f t="shared" ref="AE112" si="129">AD112+1</f>
        <v>2000</v>
      </c>
      <c r="AF112" s="26">
        <f t="shared" ref="AF112" si="130">AE112+1</f>
        <v>2001</v>
      </c>
      <c r="AG112" s="26">
        <f t="shared" ref="AG112" si="131">AF112+1</f>
        <v>2002</v>
      </c>
      <c r="AH112" s="26">
        <f t="shared" ref="AH112" si="132">AG112+1</f>
        <v>2003</v>
      </c>
      <c r="AI112" s="26">
        <f t="shared" ref="AI112" si="133">AH112+1</f>
        <v>2004</v>
      </c>
      <c r="AJ112" s="26">
        <f t="shared" ref="AJ112" si="134">AI112+1</f>
        <v>2005</v>
      </c>
      <c r="AK112" s="26">
        <f t="shared" ref="AK112" si="135">AJ112+1</f>
        <v>2006</v>
      </c>
      <c r="AL112" s="26">
        <f t="shared" ref="AL112" si="136">AK112+1</f>
        <v>2007</v>
      </c>
      <c r="AM112" s="26">
        <f t="shared" ref="AM112" si="137">AL112+1</f>
        <v>2008</v>
      </c>
      <c r="AN112" s="26">
        <f t="shared" ref="AN112" si="138">AM112+1</f>
        <v>2009</v>
      </c>
      <c r="AO112" s="26">
        <f t="shared" ref="AO112" si="139">AN112+1</f>
        <v>2010</v>
      </c>
      <c r="AP112" s="26">
        <f t="shared" ref="AP112" si="140">AO112+1</f>
        <v>2011</v>
      </c>
      <c r="AQ112" s="26">
        <f t="shared" ref="AQ112:AV112" si="141">AP112+1</f>
        <v>2012</v>
      </c>
      <c r="AR112" s="26">
        <f t="shared" si="141"/>
        <v>2013</v>
      </c>
      <c r="AS112" s="26">
        <f t="shared" si="141"/>
        <v>2014</v>
      </c>
      <c r="AT112" s="26">
        <f t="shared" si="141"/>
        <v>2015</v>
      </c>
      <c r="AU112" s="26">
        <f t="shared" si="141"/>
        <v>2016</v>
      </c>
      <c r="AV112" s="26">
        <f t="shared" si="141"/>
        <v>2017</v>
      </c>
    </row>
    <row r="113" spans="1:48" s="11" customFormat="1" ht="14.25">
      <c r="B113" s="359" t="s">
        <v>135</v>
      </c>
      <c r="C113" s="401" t="s">
        <v>68</v>
      </c>
      <c r="D113" s="68" t="s">
        <v>510</v>
      </c>
      <c r="E113" s="102"/>
      <c r="F113" s="35" t="s">
        <v>137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53">
        <v>0.92603000000000002</v>
      </c>
      <c r="V113" s="53">
        <v>1.1511199999999999</v>
      </c>
      <c r="W113" s="53">
        <v>1.332295</v>
      </c>
      <c r="X113" s="53">
        <v>1.32795</v>
      </c>
      <c r="Y113" s="53">
        <v>1.412957</v>
      </c>
      <c r="Z113" s="53">
        <v>1.4115340000000001</v>
      </c>
      <c r="AA113" s="53">
        <v>1.3578619999999999</v>
      </c>
      <c r="AB113" s="53">
        <v>1.3051630000000001</v>
      </c>
      <c r="AC113" s="53">
        <v>1.216297</v>
      </c>
      <c r="AD113" s="53">
        <v>1.1694599999999999</v>
      </c>
      <c r="AE113" s="53">
        <v>1.099979</v>
      </c>
      <c r="AF113" s="53">
        <v>1.1084000000000001</v>
      </c>
      <c r="AG113" s="53">
        <v>1.0775809999999999</v>
      </c>
      <c r="AH113" s="53">
        <v>1.0349470000000001</v>
      </c>
      <c r="AI113" s="53">
        <v>0.959816</v>
      </c>
      <c r="AJ113" s="53">
        <v>0.85938899999999996</v>
      </c>
      <c r="AK113" s="53">
        <v>0.78173583000000002</v>
      </c>
      <c r="AL113" s="53">
        <v>0.51596904499999996</v>
      </c>
      <c r="AM113" s="53">
        <v>0.41646545499999998</v>
      </c>
      <c r="AN113" s="53">
        <v>0.38870005000000002</v>
      </c>
      <c r="AO113" s="53">
        <v>0.319195915</v>
      </c>
      <c r="AP113" s="53">
        <v>0.31337577999999999</v>
      </c>
      <c r="AQ113" s="53">
        <v>0.29252144999999996</v>
      </c>
      <c r="AR113" s="53">
        <v>0.25270851</v>
      </c>
      <c r="AS113" s="53">
        <v>1.1112649999999999</v>
      </c>
      <c r="AT113" s="53">
        <v>0.21901100000000001</v>
      </c>
      <c r="AU113" s="53">
        <v>0.21901100000000001</v>
      </c>
      <c r="AV113" s="53">
        <v>0.21901100000000001</v>
      </c>
    </row>
    <row r="114" spans="1:48" s="11" customFormat="1" ht="15" thickBot="1">
      <c r="B114" s="366"/>
      <c r="C114" s="402"/>
      <c r="D114" s="403" t="s">
        <v>511</v>
      </c>
      <c r="E114" s="404"/>
      <c r="F114" s="321" t="s">
        <v>137</v>
      </c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53">
        <v>0.05</v>
      </c>
      <c r="V114" s="53">
        <v>0.06</v>
      </c>
      <c r="W114" s="53">
        <v>6.3E-2</v>
      </c>
      <c r="X114" s="53">
        <v>7.1999999999999995E-2</v>
      </c>
      <c r="Y114" s="53">
        <v>0.08</v>
      </c>
      <c r="Z114" s="53">
        <v>9.5000000000000001E-2</v>
      </c>
      <c r="AA114" s="53">
        <v>0.105</v>
      </c>
      <c r="AB114" s="53">
        <v>0.11700000000000001</v>
      </c>
      <c r="AC114" s="53">
        <v>0.11700000000000001</v>
      </c>
      <c r="AD114" s="53">
        <v>0.125</v>
      </c>
      <c r="AE114" s="53">
        <v>0.14599999999999999</v>
      </c>
      <c r="AF114" s="53">
        <v>0.14499999999999999</v>
      </c>
      <c r="AG114" s="53">
        <v>0.185</v>
      </c>
      <c r="AH114" s="53">
        <v>0.24</v>
      </c>
      <c r="AI114" s="53">
        <v>0.26</v>
      </c>
      <c r="AJ114" s="53">
        <v>0.375</v>
      </c>
      <c r="AK114" s="53">
        <v>0.54500000000000004</v>
      </c>
      <c r="AL114" s="53">
        <v>0.61</v>
      </c>
      <c r="AM114" s="53">
        <v>0.57999999999999996</v>
      </c>
      <c r="AN114" s="53">
        <v>0.48070000000000002</v>
      </c>
      <c r="AO114" s="53">
        <v>0.60340000000000005</v>
      </c>
      <c r="AP114" s="53">
        <v>0.59340000000000004</v>
      </c>
      <c r="AQ114" s="53">
        <v>0.73950000000000005</v>
      </c>
      <c r="AR114" s="53">
        <v>0.95130000000000003</v>
      </c>
      <c r="AS114" s="53">
        <v>0.99250000000000005</v>
      </c>
      <c r="AT114" s="53">
        <v>1.1292</v>
      </c>
      <c r="AU114" s="53">
        <v>1.2195</v>
      </c>
      <c r="AV114" s="53">
        <v>1.1761999999999999</v>
      </c>
    </row>
    <row r="115" spans="1:48" s="11" customFormat="1" ht="15" thickTop="1">
      <c r="B115" s="366"/>
      <c r="C115" s="86" t="s">
        <v>465</v>
      </c>
      <c r="D115" s="87"/>
      <c r="E115" s="86"/>
      <c r="F115" s="103" t="s">
        <v>137</v>
      </c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104">
        <v>0.97603000000000006</v>
      </c>
      <c r="V115" s="104">
        <v>1.21112</v>
      </c>
      <c r="W115" s="104">
        <v>1.395295</v>
      </c>
      <c r="X115" s="104">
        <v>1.39995</v>
      </c>
      <c r="Y115" s="104">
        <v>1.4929570000000001</v>
      </c>
      <c r="Z115" s="104">
        <v>1.506534</v>
      </c>
      <c r="AA115" s="104">
        <v>1.4628619999999999</v>
      </c>
      <c r="AB115" s="104">
        <v>1.4221630000000001</v>
      </c>
      <c r="AC115" s="104">
        <v>1.333297</v>
      </c>
      <c r="AD115" s="104">
        <v>1.2944599999999999</v>
      </c>
      <c r="AE115" s="104">
        <v>1.2459789999999999</v>
      </c>
      <c r="AF115" s="104">
        <v>1.2534000000000001</v>
      </c>
      <c r="AG115" s="104">
        <v>1.262581</v>
      </c>
      <c r="AH115" s="104">
        <v>1.2749470000000001</v>
      </c>
      <c r="AI115" s="104">
        <v>1.219816</v>
      </c>
      <c r="AJ115" s="104">
        <v>1.234389</v>
      </c>
      <c r="AK115" s="104">
        <v>1.3267358300000001</v>
      </c>
      <c r="AL115" s="104">
        <v>1.1259690449999999</v>
      </c>
      <c r="AM115" s="104">
        <v>0.99646545499999994</v>
      </c>
      <c r="AN115" s="104">
        <v>0.86940005000000009</v>
      </c>
      <c r="AO115" s="104">
        <v>0.92259591500000004</v>
      </c>
      <c r="AP115" s="104">
        <v>0.90677578000000003</v>
      </c>
      <c r="AQ115" s="104">
        <v>1.03202145</v>
      </c>
      <c r="AR115" s="104">
        <v>1.20400851</v>
      </c>
      <c r="AS115" s="104">
        <v>2.1037650000000001</v>
      </c>
      <c r="AT115" s="104">
        <v>1.348211</v>
      </c>
      <c r="AU115" s="104">
        <v>1.4385110000000001</v>
      </c>
      <c r="AV115" s="104">
        <v>1.395211</v>
      </c>
    </row>
    <row r="116" spans="1:48" s="11" customFormat="1" ht="14.25">
      <c r="B116" s="364"/>
      <c r="C116" s="59" t="s">
        <v>465</v>
      </c>
      <c r="D116" s="57"/>
      <c r="E116" s="105"/>
      <c r="F116" s="35" t="s">
        <v>481</v>
      </c>
      <c r="G116" s="55"/>
      <c r="H116" s="55"/>
      <c r="I116" s="55"/>
      <c r="J116" s="55"/>
      <c r="K116" s="271"/>
      <c r="L116" s="271"/>
      <c r="M116" s="55"/>
      <c r="N116" s="55"/>
      <c r="O116" s="55"/>
      <c r="P116" s="55"/>
      <c r="Q116" s="55"/>
      <c r="R116" s="55"/>
      <c r="S116" s="55"/>
      <c r="T116" s="55"/>
      <c r="U116" s="230">
        <f>U115*298</f>
        <v>290.85694000000001</v>
      </c>
      <c r="V116" s="230">
        <f t="shared" ref="V116:AS116" si="142">V115*298</f>
        <v>360.91375999999997</v>
      </c>
      <c r="W116" s="230">
        <f t="shared" si="142"/>
        <v>415.79791</v>
      </c>
      <c r="X116" s="230">
        <f t="shared" si="142"/>
        <v>417.18510000000003</v>
      </c>
      <c r="Y116" s="230">
        <f t="shared" si="142"/>
        <v>444.90118600000005</v>
      </c>
      <c r="Z116" s="230">
        <f t="shared" si="142"/>
        <v>448.94713200000001</v>
      </c>
      <c r="AA116" s="230">
        <f t="shared" si="142"/>
        <v>435.93287599999996</v>
      </c>
      <c r="AB116" s="230">
        <f t="shared" si="142"/>
        <v>423.804574</v>
      </c>
      <c r="AC116" s="230">
        <f t="shared" si="142"/>
        <v>397.32250599999998</v>
      </c>
      <c r="AD116" s="230">
        <f t="shared" si="142"/>
        <v>385.74907999999999</v>
      </c>
      <c r="AE116" s="230">
        <f t="shared" si="142"/>
        <v>371.30174199999999</v>
      </c>
      <c r="AF116" s="230">
        <f t="shared" si="142"/>
        <v>373.51320000000004</v>
      </c>
      <c r="AG116" s="230">
        <f t="shared" si="142"/>
        <v>376.24913799999996</v>
      </c>
      <c r="AH116" s="230">
        <f t="shared" si="142"/>
        <v>379.93420600000002</v>
      </c>
      <c r="AI116" s="230">
        <f t="shared" si="142"/>
        <v>363.50516800000003</v>
      </c>
      <c r="AJ116" s="230">
        <f t="shared" si="142"/>
        <v>367.84792199999998</v>
      </c>
      <c r="AK116" s="230">
        <f t="shared" si="142"/>
        <v>395.36727734000004</v>
      </c>
      <c r="AL116" s="230">
        <f t="shared" si="142"/>
        <v>335.53877540999997</v>
      </c>
      <c r="AM116" s="230">
        <f t="shared" si="142"/>
        <v>296.94670558999997</v>
      </c>
      <c r="AN116" s="230">
        <f t="shared" si="142"/>
        <v>259.08121490000002</v>
      </c>
      <c r="AO116" s="230">
        <f t="shared" si="142"/>
        <v>274.93358267000002</v>
      </c>
      <c r="AP116" s="230">
        <f t="shared" si="142"/>
        <v>270.21918244</v>
      </c>
      <c r="AQ116" s="230">
        <f t="shared" si="142"/>
        <v>307.54239210000003</v>
      </c>
      <c r="AR116" s="230">
        <f t="shared" si="142"/>
        <v>358.79453597999998</v>
      </c>
      <c r="AS116" s="230">
        <f t="shared" si="142"/>
        <v>626.92196999999999</v>
      </c>
      <c r="AT116" s="230">
        <f t="shared" ref="AT116" si="143">AT115*298</f>
        <v>401.76687800000002</v>
      </c>
      <c r="AU116" s="230">
        <f t="shared" ref="AU116:AV116" si="144">AU115*298</f>
        <v>428.67627800000002</v>
      </c>
      <c r="AV116" s="230">
        <f t="shared" si="144"/>
        <v>415.77287799999999</v>
      </c>
    </row>
    <row r="117" spans="1:48" s="11" customFormat="1" ht="12.75">
      <c r="B117" s="82" t="s">
        <v>123</v>
      </c>
      <c r="C117" s="361"/>
      <c r="D117" s="361"/>
      <c r="E117" s="362"/>
      <c r="F117" s="81" t="s">
        <v>124</v>
      </c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25">
        <v>1990</v>
      </c>
      <c r="V117" s="26">
        <f t="shared" ref="V117" si="145">U117+1</f>
        <v>1991</v>
      </c>
      <c r="W117" s="26">
        <f t="shared" ref="W117" si="146">V117+1</f>
        <v>1992</v>
      </c>
      <c r="X117" s="26">
        <f t="shared" ref="X117" si="147">W117+1</f>
        <v>1993</v>
      </c>
      <c r="Y117" s="26">
        <f t="shared" ref="Y117" si="148">X117+1</f>
        <v>1994</v>
      </c>
      <c r="Z117" s="26">
        <f t="shared" ref="Z117" si="149">Y117+1</f>
        <v>1995</v>
      </c>
      <c r="AA117" s="26">
        <f t="shared" ref="AA117" si="150">Z117+1</f>
        <v>1996</v>
      </c>
      <c r="AB117" s="26">
        <f t="shared" ref="AB117" si="151">AA117+1</f>
        <v>1997</v>
      </c>
      <c r="AC117" s="26">
        <f t="shared" ref="AC117" si="152">AB117+1</f>
        <v>1998</v>
      </c>
      <c r="AD117" s="26">
        <f t="shared" ref="AD117" si="153">AC117+1</f>
        <v>1999</v>
      </c>
      <c r="AE117" s="26">
        <f t="shared" ref="AE117" si="154">AD117+1</f>
        <v>2000</v>
      </c>
      <c r="AF117" s="26">
        <f t="shared" ref="AF117" si="155">AE117+1</f>
        <v>2001</v>
      </c>
      <c r="AG117" s="26">
        <f t="shared" ref="AG117" si="156">AF117+1</f>
        <v>2002</v>
      </c>
      <c r="AH117" s="26">
        <f t="shared" ref="AH117" si="157">AG117+1</f>
        <v>2003</v>
      </c>
      <c r="AI117" s="26">
        <f t="shared" ref="AI117" si="158">AH117+1</f>
        <v>2004</v>
      </c>
      <c r="AJ117" s="26">
        <f t="shared" ref="AJ117" si="159">AI117+1</f>
        <v>2005</v>
      </c>
      <c r="AK117" s="26">
        <f t="shared" ref="AK117" si="160">AJ117+1</f>
        <v>2006</v>
      </c>
      <c r="AL117" s="26">
        <f t="shared" ref="AL117" si="161">AK117+1</f>
        <v>2007</v>
      </c>
      <c r="AM117" s="26">
        <f t="shared" ref="AM117" si="162">AL117+1</f>
        <v>2008</v>
      </c>
      <c r="AN117" s="26">
        <f t="shared" ref="AN117" si="163">AM117+1</f>
        <v>2009</v>
      </c>
      <c r="AO117" s="26">
        <f t="shared" ref="AO117" si="164">AN117+1</f>
        <v>2010</v>
      </c>
      <c r="AP117" s="26">
        <f t="shared" ref="AP117" si="165">AO117+1</f>
        <v>2011</v>
      </c>
      <c r="AQ117" s="26">
        <f t="shared" ref="AQ117:AV117" si="166">AP117+1</f>
        <v>2012</v>
      </c>
      <c r="AR117" s="26">
        <f t="shared" si="166"/>
        <v>2013</v>
      </c>
      <c r="AS117" s="26">
        <f t="shared" si="166"/>
        <v>2014</v>
      </c>
      <c r="AT117" s="26">
        <f t="shared" si="166"/>
        <v>2015</v>
      </c>
      <c r="AU117" s="26">
        <f t="shared" si="166"/>
        <v>2016</v>
      </c>
      <c r="AV117" s="26">
        <f t="shared" si="166"/>
        <v>2017</v>
      </c>
    </row>
    <row r="118" spans="1:48" s="11" customFormat="1" ht="12.75">
      <c r="B118" s="106" t="s">
        <v>69</v>
      </c>
      <c r="C118" s="317" t="s">
        <v>70</v>
      </c>
      <c r="D118" s="405" t="s">
        <v>512</v>
      </c>
      <c r="E118" s="406"/>
      <c r="F118" s="35" t="s">
        <v>71</v>
      </c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232" t="s">
        <v>370</v>
      </c>
      <c r="V118" s="232" t="s">
        <v>370</v>
      </c>
      <c r="W118" s="232" t="s">
        <v>370</v>
      </c>
      <c r="X118" s="232" t="s">
        <v>370</v>
      </c>
      <c r="Y118" s="232" t="s">
        <v>370</v>
      </c>
      <c r="Z118" s="232" t="s">
        <v>370</v>
      </c>
      <c r="AA118" s="232" t="s">
        <v>370</v>
      </c>
      <c r="AB118" s="232" t="s">
        <v>370</v>
      </c>
      <c r="AC118" s="232" t="s">
        <v>370</v>
      </c>
      <c r="AD118" s="232" t="s">
        <v>370</v>
      </c>
      <c r="AE118" s="232" t="s">
        <v>370</v>
      </c>
      <c r="AF118" s="232" t="s">
        <v>370</v>
      </c>
      <c r="AG118" s="244">
        <v>4.2090315547772842E-3</v>
      </c>
      <c r="AH118" s="243">
        <v>1.0434959700613948E-2</v>
      </c>
      <c r="AI118" s="243">
        <v>1.8178843341658684E-2</v>
      </c>
      <c r="AJ118" s="243">
        <v>3.1060505591440503E-2</v>
      </c>
      <c r="AK118" s="243">
        <v>6.8141809938379871E-2</v>
      </c>
      <c r="AL118" s="243">
        <v>0.14918094759840952</v>
      </c>
      <c r="AM118" s="243">
        <v>0.24899904286891583</v>
      </c>
      <c r="AN118" s="243">
        <v>0.33670871459132939</v>
      </c>
      <c r="AO118" s="243">
        <v>0.46642890072135168</v>
      </c>
      <c r="AP118" s="243">
        <v>0.63818512502845715</v>
      </c>
      <c r="AQ118" s="243" t="s">
        <v>370</v>
      </c>
      <c r="AR118" s="243">
        <v>1.1140887901191665</v>
      </c>
      <c r="AS118" s="243">
        <v>0.96787886067913109</v>
      </c>
      <c r="AT118" s="243">
        <v>0.84134974044375299</v>
      </c>
      <c r="AU118" s="243">
        <v>2.2373397620361968</v>
      </c>
      <c r="AV118" s="243">
        <v>2.0997580209402535</v>
      </c>
    </row>
    <row r="119" spans="1:48" s="11" customFormat="1" ht="12.75">
      <c r="B119" s="386" t="s">
        <v>150</v>
      </c>
      <c r="C119" s="317" t="s">
        <v>72</v>
      </c>
      <c r="D119" s="347" t="s">
        <v>513</v>
      </c>
      <c r="E119" s="107"/>
      <c r="F119" s="35" t="s">
        <v>73</v>
      </c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235">
        <v>355.80999999999995</v>
      </c>
      <c r="V119" s="235">
        <v>397.66999999999996</v>
      </c>
      <c r="W119" s="235">
        <v>439.53</v>
      </c>
      <c r="X119" s="235">
        <v>439.53</v>
      </c>
      <c r="Y119" s="235">
        <v>418.59999999999997</v>
      </c>
      <c r="Z119" s="235">
        <v>460.46000000000004</v>
      </c>
      <c r="AA119" s="235">
        <v>492.8</v>
      </c>
      <c r="AB119" s="235">
        <v>437.66</v>
      </c>
      <c r="AC119" s="235">
        <v>386.95000000000005</v>
      </c>
      <c r="AD119" s="235">
        <v>213.02799163179915</v>
      </c>
      <c r="AE119" s="235">
        <v>127.61799163179913</v>
      </c>
      <c r="AF119" s="235">
        <v>93.136861924686229</v>
      </c>
      <c r="AG119" s="235">
        <v>70.928953974895393</v>
      </c>
      <c r="AH119" s="235">
        <v>60.520669456066926</v>
      </c>
      <c r="AI119" s="235">
        <v>51.71041841004191</v>
      </c>
      <c r="AJ119" s="235">
        <v>39.448158995815902</v>
      </c>
      <c r="AK119" s="235">
        <v>42.409694560669493</v>
      </c>
      <c r="AL119" s="235">
        <v>38.594434100418383</v>
      </c>
      <c r="AM119" s="235">
        <v>36.320502092050276</v>
      </c>
      <c r="AN119" s="235">
        <v>31.190585774058572</v>
      </c>
      <c r="AO119" s="235">
        <v>27.290585774058588</v>
      </c>
      <c r="AP119" s="235">
        <v>30.990585774058566</v>
      </c>
      <c r="AQ119" s="235">
        <v>31.530585774058601</v>
      </c>
      <c r="AR119" s="235">
        <v>28.190585774058579</v>
      </c>
      <c r="AS119" s="235">
        <v>26.390585774058582</v>
      </c>
      <c r="AT119" s="235">
        <v>26.758585774058613</v>
      </c>
      <c r="AU119" s="235">
        <v>28.744585774058582</v>
      </c>
      <c r="AV119" s="235">
        <v>27.190585774058579</v>
      </c>
    </row>
    <row r="120" spans="1:48" s="11" customFormat="1" ht="12.75">
      <c r="B120" s="366"/>
      <c r="C120" s="372" t="s">
        <v>70</v>
      </c>
      <c r="D120" s="318" t="s">
        <v>514</v>
      </c>
      <c r="E120" s="105"/>
      <c r="F120" s="35" t="s">
        <v>71</v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242" t="s">
        <v>370</v>
      </c>
      <c r="V120" s="242" t="s">
        <v>370</v>
      </c>
      <c r="W120" s="242" t="s">
        <v>370</v>
      </c>
      <c r="X120" s="242" t="s">
        <v>370</v>
      </c>
      <c r="Y120" s="242" t="s">
        <v>370</v>
      </c>
      <c r="Z120" s="242" t="s">
        <v>370</v>
      </c>
      <c r="AA120" s="242" t="s">
        <v>370</v>
      </c>
      <c r="AB120" s="242" t="s">
        <v>370</v>
      </c>
      <c r="AC120" s="242" t="s">
        <v>370</v>
      </c>
      <c r="AD120" s="242">
        <v>0.95367123287671229</v>
      </c>
      <c r="AE120" s="242">
        <v>1.23</v>
      </c>
      <c r="AF120" s="242">
        <v>1.23</v>
      </c>
      <c r="AG120" s="242">
        <v>1.23</v>
      </c>
      <c r="AH120" s="242">
        <v>1.23</v>
      </c>
      <c r="AI120" s="242">
        <v>1.23</v>
      </c>
      <c r="AJ120" s="242">
        <v>1.23</v>
      </c>
      <c r="AK120" s="242">
        <v>1.23</v>
      </c>
      <c r="AL120" s="242">
        <v>1.23</v>
      </c>
      <c r="AM120" s="242">
        <v>1.23</v>
      </c>
      <c r="AN120" s="242">
        <v>1.23</v>
      </c>
      <c r="AO120" s="242">
        <v>1.23</v>
      </c>
      <c r="AP120" s="242">
        <v>1.23</v>
      </c>
      <c r="AQ120" s="242">
        <v>1.23</v>
      </c>
      <c r="AR120" s="242">
        <v>1.23</v>
      </c>
      <c r="AS120" s="242">
        <v>1.23</v>
      </c>
      <c r="AT120" s="242">
        <v>1.23</v>
      </c>
      <c r="AU120" s="242">
        <v>1.23</v>
      </c>
      <c r="AV120" s="242">
        <v>1.23</v>
      </c>
    </row>
    <row r="121" spans="1:48" s="11" customFormat="1" ht="13.5" thickBot="1">
      <c r="B121" s="366"/>
      <c r="C121" s="364"/>
      <c r="D121" s="318" t="s">
        <v>515</v>
      </c>
      <c r="E121" s="105"/>
      <c r="F121" s="35" t="s">
        <v>71</v>
      </c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242">
        <v>30.770720000000004</v>
      </c>
      <c r="V121" s="242">
        <v>29.195440000000005</v>
      </c>
      <c r="W121" s="242">
        <v>30.827200000000005</v>
      </c>
      <c r="X121" s="242">
        <v>33.492760000000004</v>
      </c>
      <c r="Y121" s="242">
        <v>34.685720000000003</v>
      </c>
      <c r="Z121" s="242">
        <v>35.157160000000005</v>
      </c>
      <c r="AA121" s="242">
        <v>35.873840000000001</v>
      </c>
      <c r="AB121" s="242">
        <v>36.032679999999999</v>
      </c>
      <c r="AC121" s="242">
        <v>36.2166</v>
      </c>
      <c r="AD121" s="242">
        <v>35.225239999999999</v>
      </c>
      <c r="AE121" s="242">
        <v>34.494280000000003</v>
      </c>
      <c r="AF121" s="242">
        <v>34.205439999999996</v>
      </c>
      <c r="AG121" s="242">
        <v>35.141120000000001</v>
      </c>
      <c r="AH121" s="242">
        <v>34.162599999999998</v>
      </c>
      <c r="AI121" s="242">
        <v>36.145440000000008</v>
      </c>
      <c r="AJ121" s="242">
        <v>36.810960000000001</v>
      </c>
      <c r="AK121" s="242">
        <v>37.446818084079943</v>
      </c>
      <c r="AL121" s="242">
        <v>37.126678208132326</v>
      </c>
      <c r="AM121" s="242">
        <v>37.066395699517578</v>
      </c>
      <c r="AN121" s="242">
        <v>36.691717684355623</v>
      </c>
      <c r="AO121" s="242">
        <v>34.954744259131637</v>
      </c>
      <c r="AP121" s="242">
        <v>35.261163363197795</v>
      </c>
      <c r="AQ121" s="242">
        <v>36.24949871812543</v>
      </c>
      <c r="AR121" s="242">
        <v>36.285931082012411</v>
      </c>
      <c r="AS121" s="242">
        <v>36.207551123363196</v>
      </c>
      <c r="AT121" s="242">
        <v>37.671328766368021</v>
      </c>
      <c r="AU121" s="242">
        <v>36.850690420399729</v>
      </c>
      <c r="AV121" s="242">
        <v>36.737301033769818</v>
      </c>
    </row>
    <row r="122" spans="1:48" s="11" customFormat="1" ht="14.25" thickTop="1" thickBot="1">
      <c r="B122" s="411"/>
      <c r="C122" s="86" t="s">
        <v>465</v>
      </c>
      <c r="D122" s="87"/>
      <c r="E122" s="86"/>
      <c r="F122" s="103" t="s">
        <v>37</v>
      </c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250">
        <f>SUM(U119,U120,U121)</f>
        <v>386.58071999999993</v>
      </c>
      <c r="V122" s="250">
        <f t="shared" ref="V122:AU122" si="167">SUM(V119,V120,V121)</f>
        <v>426.86543999999998</v>
      </c>
      <c r="W122" s="250">
        <f t="shared" si="167"/>
        <v>470.35719999999998</v>
      </c>
      <c r="X122" s="250">
        <f t="shared" si="167"/>
        <v>473.02275999999995</v>
      </c>
      <c r="Y122" s="250">
        <f t="shared" si="167"/>
        <v>453.28571999999997</v>
      </c>
      <c r="Z122" s="250">
        <f t="shared" si="167"/>
        <v>495.61716000000001</v>
      </c>
      <c r="AA122" s="250">
        <f t="shared" si="167"/>
        <v>528.67384000000004</v>
      </c>
      <c r="AB122" s="250">
        <f t="shared" si="167"/>
        <v>473.69268</v>
      </c>
      <c r="AC122" s="250">
        <f t="shared" si="167"/>
        <v>423.16660000000002</v>
      </c>
      <c r="AD122" s="250">
        <f t="shared" si="167"/>
        <v>249.20690286467584</v>
      </c>
      <c r="AE122" s="250">
        <f t="shared" si="167"/>
        <v>163.34227163179912</v>
      </c>
      <c r="AF122" s="250">
        <f t="shared" si="167"/>
        <v>128.57230192468623</v>
      </c>
      <c r="AG122" s="250">
        <f t="shared" si="167"/>
        <v>107.3000739748954</v>
      </c>
      <c r="AH122" s="250">
        <f t="shared" si="167"/>
        <v>95.913269456066928</v>
      </c>
      <c r="AI122" s="250">
        <f t="shared" si="167"/>
        <v>89.085858410041908</v>
      </c>
      <c r="AJ122" s="250">
        <f t="shared" si="167"/>
        <v>77.4891189958159</v>
      </c>
      <c r="AK122" s="250">
        <f t="shared" si="167"/>
        <v>81.086512644749433</v>
      </c>
      <c r="AL122" s="250">
        <f t="shared" si="167"/>
        <v>76.951112308550705</v>
      </c>
      <c r="AM122" s="250">
        <f t="shared" si="167"/>
        <v>74.616897791567851</v>
      </c>
      <c r="AN122" s="250">
        <f t="shared" si="167"/>
        <v>69.112303458414203</v>
      </c>
      <c r="AO122" s="250">
        <f t="shared" si="167"/>
        <v>63.475330033190225</v>
      </c>
      <c r="AP122" s="250">
        <f t="shared" si="167"/>
        <v>67.481749137256358</v>
      </c>
      <c r="AQ122" s="250">
        <f t="shared" si="167"/>
        <v>69.010084492184035</v>
      </c>
      <c r="AR122" s="250">
        <f t="shared" si="167"/>
        <v>65.706516856070991</v>
      </c>
      <c r="AS122" s="250">
        <f t="shared" si="167"/>
        <v>63.828136897421778</v>
      </c>
      <c r="AT122" s="250">
        <f t="shared" si="167"/>
        <v>65.659914540426627</v>
      </c>
      <c r="AU122" s="250">
        <f t="shared" si="167"/>
        <v>66.825276194458311</v>
      </c>
      <c r="AV122" s="250">
        <f t="shared" ref="AV122" si="168">SUM(AV119,AV120,AV121)</f>
        <v>65.15788680782839</v>
      </c>
    </row>
    <row r="123" spans="1:48" s="11" customFormat="1" ht="15" thickTop="1">
      <c r="B123" s="76" t="s">
        <v>144</v>
      </c>
      <c r="C123" s="73"/>
      <c r="D123" s="77"/>
      <c r="E123" s="72"/>
      <c r="F123" s="40" t="s">
        <v>486</v>
      </c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240">
        <f>U122*22800/10^3</f>
        <v>8814.0404159999998</v>
      </c>
      <c r="V123" s="240">
        <f t="shared" ref="V123:AF123" si="169">V122*22800/10^3</f>
        <v>9732.5320319999992</v>
      </c>
      <c r="W123" s="240">
        <f t="shared" si="169"/>
        <v>10724.14416</v>
      </c>
      <c r="X123" s="240">
        <f t="shared" si="169"/>
        <v>10784.918927999999</v>
      </c>
      <c r="Y123" s="240">
        <f t="shared" si="169"/>
        <v>10334.914416</v>
      </c>
      <c r="Z123" s="240">
        <f t="shared" si="169"/>
        <v>11300.071248</v>
      </c>
      <c r="AA123" s="240">
        <f t="shared" si="169"/>
        <v>12053.763552</v>
      </c>
      <c r="AB123" s="240">
        <f t="shared" si="169"/>
        <v>10800.193104</v>
      </c>
      <c r="AC123" s="240">
        <f t="shared" si="169"/>
        <v>9648.1984800000009</v>
      </c>
      <c r="AD123" s="240">
        <f t="shared" si="169"/>
        <v>5681.9173853146085</v>
      </c>
      <c r="AE123" s="240">
        <f t="shared" si="169"/>
        <v>3724.2037932050198</v>
      </c>
      <c r="AF123" s="240">
        <f t="shared" si="169"/>
        <v>2931.4484838828457</v>
      </c>
      <c r="AG123" s="240">
        <f t="shared" ref="AG123:AO123" si="170">(AG118*9300+AG122*22800)/10^3</f>
        <v>2446.4808306210748</v>
      </c>
      <c r="AH123" s="240">
        <f t="shared" si="170"/>
        <v>2186.9195887235419</v>
      </c>
      <c r="AI123" s="240">
        <f t="shared" si="170"/>
        <v>2031.3266349920327</v>
      </c>
      <c r="AJ123" s="240">
        <f t="shared" si="170"/>
        <v>1767.0407758066031</v>
      </c>
      <c r="AK123" s="240">
        <f t="shared" si="170"/>
        <v>1849.4062071327141</v>
      </c>
      <c r="AL123" s="240">
        <f t="shared" si="170"/>
        <v>1755.8727434476214</v>
      </c>
      <c r="AM123" s="240">
        <f t="shared" si="170"/>
        <v>1703.580960746428</v>
      </c>
      <c r="AN123" s="240">
        <f t="shared" si="170"/>
        <v>1578.8919098975432</v>
      </c>
      <c r="AO123" s="240">
        <f t="shared" si="170"/>
        <v>1451.5753135334455</v>
      </c>
      <c r="AP123" s="240">
        <f>(AP118*9300+AP122*22800)/10^3</f>
        <v>1544.5190019922095</v>
      </c>
      <c r="AQ123" s="240">
        <f>AQ122*22800/10^3</f>
        <v>1573.4299264217959</v>
      </c>
      <c r="AR123" s="240">
        <f>(AR118*9300+AR122*22800)/10^3</f>
        <v>1508.4696100665269</v>
      </c>
      <c r="AS123" s="240">
        <f>(AS118*9300+AS122*22800)/10^3</f>
        <v>1464.2827946655325</v>
      </c>
      <c r="AT123" s="240">
        <f>(AT118*9300+AT122*22800)/10^3</f>
        <v>1504.870604107854</v>
      </c>
      <c r="AU123" s="240">
        <f>(AU118*9300+AU122*22800)/10^3</f>
        <v>1544.4235570205863</v>
      </c>
      <c r="AV123" s="240">
        <f>(AV118*9300+AV122*22800)/10^3</f>
        <v>1505.1275688132316</v>
      </c>
    </row>
    <row r="124" spans="1:48" s="11" customFormat="1" ht="12.75">
      <c r="B124" s="312"/>
      <c r="C124" s="43"/>
      <c r="D124" s="79"/>
      <c r="E124" s="43"/>
      <c r="F124" s="49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</row>
    <row r="125" spans="1:48" s="11" customFormat="1" ht="12.75">
      <c r="B125" s="1" t="s">
        <v>516</v>
      </c>
      <c r="C125" s="56"/>
      <c r="D125" s="56"/>
      <c r="E125" s="56"/>
      <c r="F125" s="56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100"/>
      <c r="AO125" s="100"/>
      <c r="AP125" s="100"/>
      <c r="AQ125" s="101"/>
      <c r="AR125" s="101"/>
      <c r="AS125" s="47"/>
      <c r="AT125" s="47"/>
      <c r="AU125" s="47"/>
      <c r="AV125" s="47"/>
    </row>
    <row r="126" spans="1:48" s="11" customFormat="1" ht="12.75">
      <c r="B126" s="82" t="s">
        <v>123</v>
      </c>
      <c r="C126" s="361"/>
      <c r="D126" s="361"/>
      <c r="E126" s="362"/>
      <c r="F126" s="81" t="s">
        <v>124</v>
      </c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108">
        <v>1990</v>
      </c>
      <c r="V126" s="109">
        <f t="shared" ref="V126" si="171">U126+1</f>
        <v>1991</v>
      </c>
      <c r="W126" s="109">
        <f t="shared" ref="W126" si="172">V126+1</f>
        <v>1992</v>
      </c>
      <c r="X126" s="109">
        <f t="shared" ref="X126" si="173">W126+1</f>
        <v>1993</v>
      </c>
      <c r="Y126" s="109">
        <f t="shared" ref="Y126" si="174">X126+1</f>
        <v>1994</v>
      </c>
      <c r="Z126" s="109">
        <f t="shared" ref="Z126" si="175">Y126+1</f>
        <v>1995</v>
      </c>
      <c r="AA126" s="109">
        <f t="shared" ref="AA126" si="176">Z126+1</f>
        <v>1996</v>
      </c>
      <c r="AB126" s="109">
        <f t="shared" ref="AB126" si="177">AA126+1</f>
        <v>1997</v>
      </c>
      <c r="AC126" s="109">
        <f t="shared" ref="AC126" si="178">AB126+1</f>
        <v>1998</v>
      </c>
      <c r="AD126" s="109">
        <f t="shared" ref="AD126" si="179">AC126+1</f>
        <v>1999</v>
      </c>
      <c r="AE126" s="109">
        <f t="shared" ref="AE126" si="180">AD126+1</f>
        <v>2000</v>
      </c>
      <c r="AF126" s="109">
        <f t="shared" ref="AF126" si="181">AE126+1</f>
        <v>2001</v>
      </c>
      <c r="AG126" s="109">
        <f t="shared" ref="AG126" si="182">AF126+1</f>
        <v>2002</v>
      </c>
      <c r="AH126" s="109">
        <f t="shared" ref="AH126" si="183">AG126+1</f>
        <v>2003</v>
      </c>
      <c r="AI126" s="109">
        <f t="shared" ref="AI126" si="184">AH126+1</f>
        <v>2004</v>
      </c>
      <c r="AJ126" s="109">
        <f t="shared" ref="AJ126" si="185">AI126+1</f>
        <v>2005</v>
      </c>
      <c r="AK126" s="109">
        <f t="shared" ref="AK126" si="186">AJ126+1</f>
        <v>2006</v>
      </c>
      <c r="AL126" s="109">
        <f t="shared" ref="AL126" si="187">AK126+1</f>
        <v>2007</v>
      </c>
      <c r="AM126" s="109">
        <f t="shared" ref="AM126" si="188">AL126+1</f>
        <v>2008</v>
      </c>
      <c r="AN126" s="109">
        <f t="shared" ref="AN126" si="189">AM126+1</f>
        <v>2009</v>
      </c>
      <c r="AO126" s="109">
        <f t="shared" ref="AO126" si="190">AN126+1</f>
        <v>2010</v>
      </c>
      <c r="AP126" s="109">
        <f t="shared" ref="AP126" si="191">AO126+1</f>
        <v>2011</v>
      </c>
      <c r="AQ126" s="109">
        <f t="shared" ref="AQ126:AV126" si="192">AP126+1</f>
        <v>2012</v>
      </c>
      <c r="AR126" s="109">
        <f t="shared" si="192"/>
        <v>2013</v>
      </c>
      <c r="AS126" s="109">
        <f t="shared" si="192"/>
        <v>2014</v>
      </c>
      <c r="AT126" s="109">
        <f t="shared" si="192"/>
        <v>2015</v>
      </c>
      <c r="AU126" s="109">
        <f t="shared" si="192"/>
        <v>2016</v>
      </c>
      <c r="AV126" s="109">
        <f t="shared" si="192"/>
        <v>2017</v>
      </c>
    </row>
    <row r="127" spans="1:48" s="11" customFormat="1" ht="14.25">
      <c r="A127" s="357"/>
      <c r="B127" s="106" t="s">
        <v>152</v>
      </c>
      <c r="C127" s="62" t="s">
        <v>67</v>
      </c>
      <c r="D127" s="62" t="s">
        <v>517</v>
      </c>
      <c r="E127" s="110"/>
      <c r="F127" s="35" t="s">
        <v>127</v>
      </c>
      <c r="G127" s="110"/>
      <c r="H127" s="110"/>
      <c r="I127" s="110"/>
      <c r="J127" s="110"/>
      <c r="K127" s="272"/>
      <c r="L127" s="272"/>
      <c r="M127" s="110"/>
      <c r="N127" s="110"/>
      <c r="O127" s="110"/>
      <c r="P127" s="110"/>
      <c r="Q127" s="110"/>
      <c r="R127" s="110"/>
      <c r="S127" s="110"/>
      <c r="T127" s="110"/>
      <c r="U127" s="111">
        <v>64.269360000000034</v>
      </c>
      <c r="V127" s="111">
        <v>66.774960000000021</v>
      </c>
      <c r="W127" s="111">
        <v>65.269890000000032</v>
      </c>
      <c r="X127" s="111">
        <v>59.562630000000013</v>
      </c>
      <c r="Y127" s="111">
        <v>66.796740000000028</v>
      </c>
      <c r="Z127" s="111">
        <v>71.53767000000002</v>
      </c>
      <c r="AA127" s="111">
        <v>79.673940000000016</v>
      </c>
      <c r="AB127" s="111">
        <v>86.091840000000047</v>
      </c>
      <c r="AC127" s="111">
        <v>86.494950000000074</v>
      </c>
      <c r="AD127" s="111">
        <v>89.325630000000018</v>
      </c>
      <c r="AE127" s="111">
        <v>86.501700000000056</v>
      </c>
      <c r="AF127" s="111">
        <v>78.216390000000018</v>
      </c>
      <c r="AG127" s="111">
        <v>79.868430000000075</v>
      </c>
      <c r="AH127" s="111">
        <v>85.328729999999979</v>
      </c>
      <c r="AI127" s="111">
        <v>86.292000000000002</v>
      </c>
      <c r="AJ127" s="111">
        <v>90.051119999999997</v>
      </c>
      <c r="AK127" s="111">
        <v>87.519690000000054</v>
      </c>
      <c r="AL127" s="111">
        <v>86.161680000000047</v>
      </c>
      <c r="AM127" s="111">
        <v>71.546490000000006</v>
      </c>
      <c r="AN127" s="111">
        <v>71.293230000000023</v>
      </c>
      <c r="AO127" s="111">
        <v>75.854340000000036</v>
      </c>
      <c r="AP127" s="111">
        <v>75.809160000000048</v>
      </c>
      <c r="AQ127" s="111">
        <v>76.408650000000023</v>
      </c>
      <c r="AR127" s="111">
        <v>82.328850000000017</v>
      </c>
      <c r="AS127" s="111">
        <v>80.435250000000025</v>
      </c>
      <c r="AT127" s="111">
        <v>83.044890000000009</v>
      </c>
      <c r="AU127" s="111">
        <v>79.411139999999989</v>
      </c>
      <c r="AV127" s="111">
        <v>85.07213999999999</v>
      </c>
    </row>
  </sheetData>
  <mergeCells count="59">
    <mergeCell ref="C83:E83"/>
    <mergeCell ref="B76:B80"/>
    <mergeCell ref="B119:B122"/>
    <mergeCell ref="C101:E101"/>
    <mergeCell ref="B113:B116"/>
    <mergeCell ref="C112:E112"/>
    <mergeCell ref="B102:B107"/>
    <mergeCell ref="B84:B86"/>
    <mergeCell ref="B87:B89"/>
    <mergeCell ref="B90:B93"/>
    <mergeCell ref="B94:B97"/>
    <mergeCell ref="C51:C55"/>
    <mergeCell ref="C126:E126"/>
    <mergeCell ref="D31:D36"/>
    <mergeCell ref="D20:D28"/>
    <mergeCell ref="C20:C28"/>
    <mergeCell ref="D63:E63"/>
    <mergeCell ref="C78:C79"/>
    <mergeCell ref="D78:D79"/>
    <mergeCell ref="C75:E75"/>
    <mergeCell ref="C113:C114"/>
    <mergeCell ref="D114:E114"/>
    <mergeCell ref="C117:E117"/>
    <mergeCell ref="C120:C121"/>
    <mergeCell ref="D118:E118"/>
    <mergeCell ref="C48:C49"/>
    <mergeCell ref="D48:D49"/>
    <mergeCell ref="B30:B38"/>
    <mergeCell ref="C31:C36"/>
    <mergeCell ref="B16:B29"/>
    <mergeCell ref="C5:E5"/>
    <mergeCell ref="B60:B61"/>
    <mergeCell ref="C60:C61"/>
    <mergeCell ref="C41:C43"/>
    <mergeCell ref="D41:D43"/>
    <mergeCell ref="B48:B50"/>
    <mergeCell ref="B54:B55"/>
    <mergeCell ref="B52:B53"/>
    <mergeCell ref="D51:D55"/>
    <mergeCell ref="C59:E59"/>
    <mergeCell ref="B39:B45"/>
    <mergeCell ref="E52:E53"/>
    <mergeCell ref="E54:E55"/>
    <mergeCell ref="B70:B71"/>
    <mergeCell ref="C47:E47"/>
    <mergeCell ref="B6:B12"/>
    <mergeCell ref="B62:B65"/>
    <mergeCell ref="D9:D11"/>
    <mergeCell ref="C9:C11"/>
    <mergeCell ref="D8:E8"/>
    <mergeCell ref="C67:E67"/>
    <mergeCell ref="C70:C71"/>
    <mergeCell ref="D69:E69"/>
    <mergeCell ref="D70:E71"/>
    <mergeCell ref="D60:D61"/>
    <mergeCell ref="C15:E15"/>
    <mergeCell ref="D68:E68"/>
    <mergeCell ref="D17:D18"/>
    <mergeCell ref="C17:C18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  <ignoredErrors>
    <ignoredError sqref="AQ1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E585"/>
  <sheetViews>
    <sheetView workbookViewId="0">
      <pane xSplit="22" ySplit="5" topLeftCell="W6" activePane="bottomRight" state="frozen"/>
      <selection pane="topRight" activeCell="W1" sqref="W1"/>
      <selection pane="bottomLeft" activeCell="A6" sqref="A6"/>
      <selection pane="bottomRight" activeCell="U1" sqref="U1"/>
    </sheetView>
  </sheetViews>
  <sheetFormatPr defaultColWidth="9" defaultRowHeight="13.5" customHeight="1"/>
  <cols>
    <col min="1" max="1" width="1.625" style="10" customWidth="1"/>
    <col min="2" max="20" width="1.625" style="3" hidden="1" customWidth="1"/>
    <col min="21" max="21" width="37.75" style="4" customWidth="1"/>
    <col min="22" max="22" width="11.5" style="5" customWidth="1"/>
    <col min="23" max="50" width="7.625" style="3" customWidth="1"/>
    <col min="51" max="56" width="9" style="3"/>
    <col min="57" max="57" width="12.25" style="3" customWidth="1"/>
    <col min="58" max="58" width="27.25" style="3" customWidth="1"/>
    <col min="59" max="16384" width="9" style="3"/>
  </cols>
  <sheetData>
    <row r="2" spans="21:53" ht="17.25" customHeight="1">
      <c r="U2" s="338" t="s">
        <v>373</v>
      </c>
    </row>
    <row r="4" spans="21:53" ht="13.5" customHeight="1">
      <c r="U4" s="1" t="s">
        <v>94</v>
      </c>
      <c r="V4" s="11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21:53" ht="13.5" customHeight="1">
      <c r="U5" s="113" t="s">
        <v>153</v>
      </c>
      <c r="V5" s="113" t="s">
        <v>164</v>
      </c>
      <c r="W5" s="26">
        <v>1990</v>
      </c>
      <c r="X5" s="26">
        <f t="shared" ref="X5:AK5" si="0">W5+1</f>
        <v>1991</v>
      </c>
      <c r="Y5" s="26">
        <f t="shared" si="0"/>
        <v>1992</v>
      </c>
      <c r="Z5" s="26">
        <f t="shared" si="0"/>
        <v>1993</v>
      </c>
      <c r="AA5" s="26">
        <f t="shared" si="0"/>
        <v>1994</v>
      </c>
      <c r="AB5" s="26">
        <f t="shared" si="0"/>
        <v>1995</v>
      </c>
      <c r="AC5" s="26">
        <f t="shared" si="0"/>
        <v>1996</v>
      </c>
      <c r="AD5" s="26">
        <f t="shared" si="0"/>
        <v>1997</v>
      </c>
      <c r="AE5" s="26">
        <f t="shared" si="0"/>
        <v>1998</v>
      </c>
      <c r="AF5" s="26">
        <f t="shared" si="0"/>
        <v>1999</v>
      </c>
      <c r="AG5" s="26">
        <f t="shared" si="0"/>
        <v>2000</v>
      </c>
      <c r="AH5" s="26">
        <f t="shared" si="0"/>
        <v>2001</v>
      </c>
      <c r="AI5" s="26">
        <f t="shared" si="0"/>
        <v>2002</v>
      </c>
      <c r="AJ5" s="26">
        <f t="shared" si="0"/>
        <v>2003</v>
      </c>
      <c r="AK5" s="26">
        <f t="shared" si="0"/>
        <v>2004</v>
      </c>
      <c r="AL5" s="26">
        <f t="shared" ref="AL5:AX5" si="1">AK5+1</f>
        <v>2005</v>
      </c>
      <c r="AM5" s="26">
        <f t="shared" si="1"/>
        <v>2006</v>
      </c>
      <c r="AN5" s="26">
        <f t="shared" si="1"/>
        <v>2007</v>
      </c>
      <c r="AO5" s="26">
        <f t="shared" si="1"/>
        <v>2008</v>
      </c>
      <c r="AP5" s="26">
        <f t="shared" si="1"/>
        <v>2009</v>
      </c>
      <c r="AQ5" s="26">
        <f t="shared" si="1"/>
        <v>2010</v>
      </c>
      <c r="AR5" s="26">
        <f t="shared" si="1"/>
        <v>2011</v>
      </c>
      <c r="AS5" s="26">
        <f t="shared" si="1"/>
        <v>2012</v>
      </c>
      <c r="AT5" s="26">
        <f t="shared" si="1"/>
        <v>2013</v>
      </c>
      <c r="AU5" s="26">
        <f t="shared" si="1"/>
        <v>2014</v>
      </c>
      <c r="AV5" s="26">
        <f t="shared" si="1"/>
        <v>2015</v>
      </c>
      <c r="AW5" s="26">
        <f t="shared" si="1"/>
        <v>2016</v>
      </c>
      <c r="AX5" s="26">
        <f t="shared" si="1"/>
        <v>2017</v>
      </c>
    </row>
    <row r="6" spans="21:53" ht="12.75">
      <c r="U6" s="114" t="s">
        <v>154</v>
      </c>
      <c r="V6" s="115" t="s">
        <v>21</v>
      </c>
      <c r="W6" s="254">
        <v>65.932500000000005</v>
      </c>
      <c r="X6" s="254">
        <v>65.932500000000005</v>
      </c>
      <c r="Y6" s="254">
        <v>65.932500000000005</v>
      </c>
      <c r="Z6" s="254">
        <v>65.932500000000005</v>
      </c>
      <c r="AA6" s="254">
        <v>65.932500000000005</v>
      </c>
      <c r="AB6" s="254">
        <v>65.932500000000005</v>
      </c>
      <c r="AC6" s="254">
        <v>65.932500000000005</v>
      </c>
      <c r="AD6" s="254">
        <v>65.932500000000005</v>
      </c>
      <c r="AE6" s="254">
        <v>65.932500000000005</v>
      </c>
      <c r="AF6" s="254">
        <v>65.932500000000005</v>
      </c>
      <c r="AG6" s="254">
        <v>65.97</v>
      </c>
      <c r="AH6" s="254">
        <v>65.94</v>
      </c>
      <c r="AI6" s="254">
        <v>65.94</v>
      </c>
      <c r="AJ6" s="254">
        <v>65.88</v>
      </c>
      <c r="AK6" s="254">
        <v>65.849999999999994</v>
      </c>
      <c r="AL6" s="254">
        <v>65.849999999999994</v>
      </c>
      <c r="AM6" s="254">
        <v>65.849999999999994</v>
      </c>
      <c r="AN6" s="254">
        <v>65.849999999999994</v>
      </c>
      <c r="AO6" s="254">
        <v>65.849999999999994</v>
      </c>
      <c r="AP6" s="254">
        <v>65.78</v>
      </c>
      <c r="AQ6" s="254">
        <v>65.78</v>
      </c>
      <c r="AR6" s="254">
        <v>65.78</v>
      </c>
      <c r="AS6" s="254">
        <v>65.78</v>
      </c>
      <c r="AT6" s="254">
        <v>65.78</v>
      </c>
      <c r="AU6" s="254">
        <v>65.78</v>
      </c>
      <c r="AV6" s="254">
        <v>65.78</v>
      </c>
      <c r="AW6" s="254">
        <v>65.78</v>
      </c>
      <c r="AX6" s="254">
        <v>65.78</v>
      </c>
    </row>
    <row r="7" spans="21:53" ht="12.75">
      <c r="U7" s="114" t="s">
        <v>155</v>
      </c>
      <c r="V7" s="115" t="s">
        <v>22</v>
      </c>
      <c r="W7" s="254">
        <v>2.5897556205427961</v>
      </c>
      <c r="X7" s="254">
        <v>2.5897556205427961</v>
      </c>
      <c r="Y7" s="254">
        <v>2.5897556205427961</v>
      </c>
      <c r="Z7" s="254">
        <v>2.5897556205427961</v>
      </c>
      <c r="AA7" s="254">
        <v>2.5897556205427961</v>
      </c>
      <c r="AB7" s="254">
        <v>2.5897556205427961</v>
      </c>
      <c r="AC7" s="254">
        <v>2.5897556205427961</v>
      </c>
      <c r="AD7" s="254">
        <v>2.5897556205427961</v>
      </c>
      <c r="AE7" s="254">
        <v>2.5897556205427961</v>
      </c>
      <c r="AF7" s="254">
        <v>2.5897556205427961</v>
      </c>
      <c r="AG7" s="254">
        <v>2.9361791865822022</v>
      </c>
      <c r="AH7" s="254">
        <v>2.6066087351968266</v>
      </c>
      <c r="AI7" s="254">
        <v>2.5164855186923836</v>
      </c>
      <c r="AJ7" s="254">
        <v>2.2997490416997715</v>
      </c>
      <c r="AK7" s="254">
        <v>2.1207464864189638</v>
      </c>
      <c r="AL7" s="254">
        <v>1.9796500368613819</v>
      </c>
      <c r="AM7" s="254">
        <v>1.9598239696734057</v>
      </c>
      <c r="AN7" s="254">
        <v>2.0377400399895684</v>
      </c>
      <c r="AO7" s="254">
        <v>1.9056966171520437</v>
      </c>
      <c r="AP7" s="254">
        <v>1.6589606766191762</v>
      </c>
      <c r="AQ7" s="254">
        <v>1.6765809907531737</v>
      </c>
      <c r="AR7" s="254">
        <v>2.0467187796888591</v>
      </c>
      <c r="AS7" s="254">
        <v>1.7657796383497741</v>
      </c>
      <c r="AT7" s="254">
        <v>1.6948454333455722</v>
      </c>
      <c r="AU7" s="254">
        <v>1.6399256925694394</v>
      </c>
      <c r="AV7" s="254">
        <v>1.5743345459263536</v>
      </c>
      <c r="AW7" s="254">
        <v>1.6442279938716553</v>
      </c>
      <c r="AX7" s="254">
        <v>1.663564033015668</v>
      </c>
    </row>
    <row r="8" spans="21:53" ht="12.75">
      <c r="U8" s="116" t="s">
        <v>156</v>
      </c>
      <c r="V8" s="115" t="s">
        <v>22</v>
      </c>
      <c r="W8" s="254">
        <v>63.342744379457208</v>
      </c>
      <c r="X8" s="254">
        <v>63.342744379457208</v>
      </c>
      <c r="Y8" s="254">
        <v>63.342744379457208</v>
      </c>
      <c r="Z8" s="254">
        <v>63.342744379457208</v>
      </c>
      <c r="AA8" s="254">
        <v>63.342744379457208</v>
      </c>
      <c r="AB8" s="254">
        <v>63.342744379457208</v>
      </c>
      <c r="AC8" s="254">
        <v>63.342744379457208</v>
      </c>
      <c r="AD8" s="254">
        <v>63.342744379457208</v>
      </c>
      <c r="AE8" s="254">
        <v>63.342744379457208</v>
      </c>
      <c r="AF8" s="254">
        <v>63.342744379457208</v>
      </c>
      <c r="AG8" s="254">
        <v>63.033820813417798</v>
      </c>
      <c r="AH8" s="254">
        <v>63.333391264803168</v>
      </c>
      <c r="AI8" s="254">
        <v>63.423514481307613</v>
      </c>
      <c r="AJ8" s="254">
        <v>63.580250958300226</v>
      </c>
      <c r="AK8" s="254">
        <v>63.729253513581028</v>
      </c>
      <c r="AL8" s="254">
        <v>63.870349963138615</v>
      </c>
      <c r="AM8" s="254">
        <v>63.890176030326586</v>
      </c>
      <c r="AN8" s="254">
        <v>63.812259960010422</v>
      </c>
      <c r="AO8" s="254">
        <v>63.944303382847949</v>
      </c>
      <c r="AP8" s="254">
        <v>64.121039323380828</v>
      </c>
      <c r="AQ8" s="254">
        <v>64.103419009246821</v>
      </c>
      <c r="AR8" s="254">
        <v>63.733281220311142</v>
      </c>
      <c r="AS8" s="254">
        <v>64.014220361650231</v>
      </c>
      <c r="AT8" s="254">
        <v>64.085154566654424</v>
      </c>
      <c r="AU8" s="254">
        <v>64.140074307430567</v>
      </c>
      <c r="AV8" s="254">
        <v>64.205665454073653</v>
      </c>
      <c r="AW8" s="254">
        <v>64.135772006128349</v>
      </c>
      <c r="AX8" s="254">
        <v>64.116435966984326</v>
      </c>
    </row>
    <row r="9" spans="21:53" ht="14.25">
      <c r="U9" s="114" t="s">
        <v>157</v>
      </c>
      <c r="V9" s="117"/>
      <c r="W9" s="260">
        <v>0.78477175463623394</v>
      </c>
      <c r="X9" s="260">
        <v>0.78477175463623394</v>
      </c>
      <c r="Y9" s="260">
        <v>0.78477175463623394</v>
      </c>
      <c r="Z9" s="260">
        <v>0.78477175463623394</v>
      </c>
      <c r="AA9" s="260">
        <v>0.78477175463623394</v>
      </c>
      <c r="AB9" s="260">
        <v>0.78477175463623394</v>
      </c>
      <c r="AC9" s="260">
        <v>0.78477175463623394</v>
      </c>
      <c r="AD9" s="260">
        <v>0.78477175463623394</v>
      </c>
      <c r="AE9" s="260">
        <v>0.78477175463623394</v>
      </c>
      <c r="AF9" s="260">
        <v>0.78477175463623394</v>
      </c>
      <c r="AG9" s="260">
        <v>0.78477175463623394</v>
      </c>
      <c r="AH9" s="260">
        <v>0.78477175463623394</v>
      </c>
      <c r="AI9" s="260">
        <v>0.78477175463623394</v>
      </c>
      <c r="AJ9" s="260">
        <v>0.78477175463623394</v>
      </c>
      <c r="AK9" s="260">
        <v>0.78477175463623394</v>
      </c>
      <c r="AL9" s="260">
        <v>0.78477175463623394</v>
      </c>
      <c r="AM9" s="260">
        <v>0.78477175463623394</v>
      </c>
      <c r="AN9" s="260">
        <v>0.78477175463623394</v>
      </c>
      <c r="AO9" s="260">
        <v>0.78477175463623394</v>
      </c>
      <c r="AP9" s="260">
        <v>0.78477175463623394</v>
      </c>
      <c r="AQ9" s="260">
        <v>0.78477175463623394</v>
      </c>
      <c r="AR9" s="260">
        <v>0.78477175463623394</v>
      </c>
      <c r="AS9" s="260">
        <v>0.78477175463623394</v>
      </c>
      <c r="AT9" s="260">
        <v>0.78477175463623394</v>
      </c>
      <c r="AU9" s="260">
        <v>0.78477175463623394</v>
      </c>
      <c r="AV9" s="260">
        <v>0.78477175463623394</v>
      </c>
      <c r="AW9" s="260">
        <v>0.78477175463623394</v>
      </c>
      <c r="AX9" s="260">
        <v>0.78477175463623394</v>
      </c>
    </row>
    <row r="10" spans="21:53" ht="14.25">
      <c r="U10" s="114" t="s">
        <v>158</v>
      </c>
      <c r="V10" s="117" t="s">
        <v>159</v>
      </c>
      <c r="W10" s="260">
        <v>0.4970959665014108</v>
      </c>
      <c r="X10" s="260">
        <v>0.4970959665014108</v>
      </c>
      <c r="Y10" s="260">
        <v>0.4970959665014108</v>
      </c>
      <c r="Z10" s="260">
        <v>0.4970959665014108</v>
      </c>
      <c r="AA10" s="260">
        <v>0.4970959665014108</v>
      </c>
      <c r="AB10" s="260">
        <v>0.4970959665014108</v>
      </c>
      <c r="AC10" s="260">
        <v>0.4970959665014108</v>
      </c>
      <c r="AD10" s="260">
        <v>0.4970959665014108</v>
      </c>
      <c r="AE10" s="260">
        <v>0.4970959665014108</v>
      </c>
      <c r="AF10" s="260">
        <v>0.4970959665014108</v>
      </c>
      <c r="AG10" s="260">
        <v>0.49467162161171851</v>
      </c>
      <c r="AH10" s="260">
        <v>0.49702256589942712</v>
      </c>
      <c r="AI10" s="260">
        <v>0.49772982744692373</v>
      </c>
      <c r="AJ10" s="260">
        <v>0.49895985104757368</v>
      </c>
      <c r="AK10" s="260">
        <v>0.50012918101510362</v>
      </c>
      <c r="AL10" s="260">
        <v>0.50123646609802608</v>
      </c>
      <c r="AM10" s="260">
        <v>0.50139205547337251</v>
      </c>
      <c r="AN10" s="260">
        <v>0.50078059216120874</v>
      </c>
      <c r="AO10" s="260">
        <v>0.50181683164749247</v>
      </c>
      <c r="AP10" s="260">
        <v>0.50320380538908527</v>
      </c>
      <c r="AQ10" s="260">
        <v>0.50306552614068334</v>
      </c>
      <c r="AR10" s="260">
        <v>0.50016078931988117</v>
      </c>
      <c r="AS10" s="260">
        <v>0.50236552034882787</v>
      </c>
      <c r="AT10" s="260">
        <v>0.5029221919540765</v>
      </c>
      <c r="AU10" s="260">
        <v>0.50335318656740713</v>
      </c>
      <c r="AV10" s="260">
        <v>0.50386792735980412</v>
      </c>
      <c r="AW10" s="260">
        <v>0.50331942332198798</v>
      </c>
      <c r="AX10" s="260">
        <v>0.50316767954832031</v>
      </c>
    </row>
    <row r="11" spans="21:53" ht="12.75" hidden="1">
      <c r="U11" s="18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BA11" s="17" t="s">
        <v>93</v>
      </c>
    </row>
    <row r="12" spans="21:53" ht="12.75" hidden="1">
      <c r="U12" s="1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BA12" s="17" t="s">
        <v>93</v>
      </c>
    </row>
    <row r="13" spans="21:53" ht="12.75">
      <c r="U13" s="113" t="s">
        <v>153</v>
      </c>
      <c r="V13" s="113" t="s">
        <v>164</v>
      </c>
      <c r="W13" s="26">
        <v>1990</v>
      </c>
      <c r="X13" s="26">
        <f t="shared" ref="X13" si="2">W13+1</f>
        <v>1991</v>
      </c>
      <c r="Y13" s="26">
        <f t="shared" ref="Y13" si="3">X13+1</f>
        <v>1992</v>
      </c>
      <c r="Z13" s="26">
        <f t="shared" ref="Z13" si="4">Y13+1</f>
        <v>1993</v>
      </c>
      <c r="AA13" s="26">
        <f t="shared" ref="AA13" si="5">Z13+1</f>
        <v>1994</v>
      </c>
      <c r="AB13" s="26">
        <f t="shared" ref="AB13" si="6">AA13+1</f>
        <v>1995</v>
      </c>
      <c r="AC13" s="26">
        <f t="shared" ref="AC13" si="7">AB13+1</f>
        <v>1996</v>
      </c>
      <c r="AD13" s="26">
        <f t="shared" ref="AD13" si="8">AC13+1</f>
        <v>1997</v>
      </c>
      <c r="AE13" s="26">
        <f t="shared" ref="AE13" si="9">AD13+1</f>
        <v>1998</v>
      </c>
      <c r="AF13" s="26">
        <f t="shared" ref="AF13" si="10">AE13+1</f>
        <v>1999</v>
      </c>
      <c r="AG13" s="26">
        <f t="shared" ref="AG13" si="11">AF13+1</f>
        <v>2000</v>
      </c>
      <c r="AH13" s="26">
        <f t="shared" ref="AH13" si="12">AG13+1</f>
        <v>2001</v>
      </c>
      <c r="AI13" s="26">
        <f t="shared" ref="AI13" si="13">AH13+1</f>
        <v>2002</v>
      </c>
      <c r="AJ13" s="26">
        <f t="shared" ref="AJ13" si="14">AI13+1</f>
        <v>2003</v>
      </c>
      <c r="AK13" s="26">
        <f t="shared" ref="AK13" si="15">AJ13+1</f>
        <v>2004</v>
      </c>
      <c r="AL13" s="26">
        <f t="shared" ref="AL13" si="16">AK13+1</f>
        <v>2005</v>
      </c>
      <c r="AM13" s="26">
        <f t="shared" ref="AM13" si="17">AL13+1</f>
        <v>2006</v>
      </c>
      <c r="AN13" s="26">
        <f t="shared" ref="AN13" si="18">AM13+1</f>
        <v>2007</v>
      </c>
      <c r="AO13" s="26">
        <f t="shared" ref="AO13" si="19">AN13+1</f>
        <v>2008</v>
      </c>
      <c r="AP13" s="26">
        <f t="shared" ref="AP13" si="20">AO13+1</f>
        <v>2009</v>
      </c>
      <c r="AQ13" s="26">
        <f t="shared" ref="AQ13" si="21">AP13+1</f>
        <v>2010</v>
      </c>
      <c r="AR13" s="26">
        <f t="shared" ref="AR13" si="22">AQ13+1</f>
        <v>2011</v>
      </c>
      <c r="AS13" s="26">
        <f t="shared" ref="AS13" si="23">AR13+1</f>
        <v>2012</v>
      </c>
      <c r="AT13" s="26">
        <f t="shared" ref="AT13:AX13" si="24">AS13+1</f>
        <v>2013</v>
      </c>
      <c r="AU13" s="26">
        <f t="shared" si="24"/>
        <v>2014</v>
      </c>
      <c r="AV13" s="26">
        <f t="shared" si="24"/>
        <v>2015</v>
      </c>
      <c r="AW13" s="26">
        <f t="shared" si="24"/>
        <v>2016</v>
      </c>
      <c r="AX13" s="26">
        <f t="shared" si="24"/>
        <v>2017</v>
      </c>
    </row>
    <row r="14" spans="21:53" ht="12.75">
      <c r="U14" s="114" t="s">
        <v>160</v>
      </c>
      <c r="V14" s="115" t="s">
        <v>21</v>
      </c>
      <c r="W14" s="118">
        <v>1.3</v>
      </c>
      <c r="X14" s="118">
        <v>1.3</v>
      </c>
      <c r="Y14" s="118">
        <v>1.3</v>
      </c>
      <c r="Z14" s="118">
        <v>1.3</v>
      </c>
      <c r="AA14" s="118">
        <v>1.3</v>
      </c>
      <c r="AB14" s="118">
        <v>1.3</v>
      </c>
      <c r="AC14" s="118">
        <v>1.3</v>
      </c>
      <c r="AD14" s="118">
        <v>1.3</v>
      </c>
      <c r="AE14" s="118">
        <v>1.3</v>
      </c>
      <c r="AF14" s="118">
        <v>1.3</v>
      </c>
      <c r="AG14" s="118">
        <v>1.3</v>
      </c>
      <c r="AH14" s="118">
        <v>1.3</v>
      </c>
      <c r="AI14" s="118">
        <v>1.3</v>
      </c>
      <c r="AJ14" s="118">
        <v>1.3</v>
      </c>
      <c r="AK14" s="118">
        <v>1.3</v>
      </c>
      <c r="AL14" s="118">
        <v>1.3</v>
      </c>
      <c r="AM14" s="118">
        <v>1.3</v>
      </c>
      <c r="AN14" s="118">
        <v>1.31</v>
      </c>
      <c r="AO14" s="118">
        <v>1.3</v>
      </c>
      <c r="AP14" s="118">
        <v>1.29</v>
      </c>
      <c r="AQ14" s="118">
        <v>1.3</v>
      </c>
      <c r="AR14" s="118">
        <v>1.31</v>
      </c>
      <c r="AS14" s="118">
        <v>1.32</v>
      </c>
      <c r="AT14" s="118">
        <v>1.33</v>
      </c>
      <c r="AU14" s="118">
        <v>1.33</v>
      </c>
      <c r="AV14" s="118">
        <v>1.33</v>
      </c>
      <c r="AW14" s="118">
        <v>1.33</v>
      </c>
      <c r="AX14" s="118">
        <v>1.33</v>
      </c>
    </row>
    <row r="15" spans="21:53" ht="12.75">
      <c r="U15" s="114" t="s">
        <v>161</v>
      </c>
      <c r="V15" s="115" t="s">
        <v>21</v>
      </c>
      <c r="W15" s="118">
        <v>0.34358076958173461</v>
      </c>
      <c r="X15" s="118">
        <v>0.34358076958173461</v>
      </c>
      <c r="Y15" s="118">
        <v>0.34358076958173461</v>
      </c>
      <c r="Z15" s="118">
        <v>0.34358076958173461</v>
      </c>
      <c r="AA15" s="118">
        <v>0.34358076958173461</v>
      </c>
      <c r="AB15" s="118">
        <v>0.34358076958173461</v>
      </c>
      <c r="AC15" s="118">
        <v>0.34358076958173461</v>
      </c>
      <c r="AD15" s="118">
        <v>0.34358076958173461</v>
      </c>
      <c r="AE15" s="118">
        <v>0.34358076958173461</v>
      </c>
      <c r="AF15" s="118">
        <v>0.34358076958173461</v>
      </c>
      <c r="AG15" s="118">
        <v>0.38811027557274008</v>
      </c>
      <c r="AH15" s="118">
        <v>0.33801925340462519</v>
      </c>
      <c r="AI15" s="118">
        <v>0.33343351434397461</v>
      </c>
      <c r="AJ15" s="118">
        <v>0.31476003500559885</v>
      </c>
      <c r="AK15" s="118">
        <v>0.30136581881566199</v>
      </c>
      <c r="AL15" s="118">
        <v>0.28199503954461669</v>
      </c>
      <c r="AM15" s="118">
        <v>0.26964089275245884</v>
      </c>
      <c r="AN15" s="118">
        <v>0.28661954979892945</v>
      </c>
      <c r="AO15" s="118">
        <v>0.26640160310048178</v>
      </c>
      <c r="AP15" s="118">
        <v>0.2597698126004096</v>
      </c>
      <c r="AQ15" s="118">
        <v>0.25999669340118753</v>
      </c>
      <c r="AR15" s="118">
        <v>0.31126371314561002</v>
      </c>
      <c r="AS15" s="118">
        <v>0.28202989711310333</v>
      </c>
      <c r="AT15" s="118">
        <v>0.27450667530490125</v>
      </c>
      <c r="AU15" s="118">
        <v>0.26806577176185981</v>
      </c>
      <c r="AV15" s="118">
        <v>0.25933976887225674</v>
      </c>
      <c r="AW15" s="118">
        <v>0.26934882633641455</v>
      </c>
      <c r="AX15" s="118">
        <v>0.27654335504040817</v>
      </c>
    </row>
    <row r="16" spans="21:53" ht="12.75">
      <c r="U16" s="116" t="s">
        <v>162</v>
      </c>
      <c r="V16" s="115" t="s">
        <v>21</v>
      </c>
      <c r="W16" s="118">
        <v>0.95641923041826549</v>
      </c>
      <c r="X16" s="118">
        <v>0.95641923041826549</v>
      </c>
      <c r="Y16" s="118">
        <v>0.95641923041826549</v>
      </c>
      <c r="Z16" s="118">
        <v>0.95641923041826549</v>
      </c>
      <c r="AA16" s="118">
        <v>0.95641923041826549</v>
      </c>
      <c r="AB16" s="118">
        <v>0.95641923041826549</v>
      </c>
      <c r="AC16" s="118">
        <v>0.95641923041826549</v>
      </c>
      <c r="AD16" s="118">
        <v>0.95641923041826549</v>
      </c>
      <c r="AE16" s="118">
        <v>0.95641923041826549</v>
      </c>
      <c r="AF16" s="118">
        <v>0.95641923041826549</v>
      </c>
      <c r="AG16" s="118">
        <v>0.91188972442725991</v>
      </c>
      <c r="AH16" s="118">
        <v>0.96198074659537491</v>
      </c>
      <c r="AI16" s="118">
        <v>0.96656648565602543</v>
      </c>
      <c r="AJ16" s="118">
        <v>0.98523996499440125</v>
      </c>
      <c r="AK16" s="118">
        <v>0.998634181184338</v>
      </c>
      <c r="AL16" s="118">
        <v>1.0180049604553834</v>
      </c>
      <c r="AM16" s="118">
        <v>1.0303591072475413</v>
      </c>
      <c r="AN16" s="118">
        <v>1.0233804502010706</v>
      </c>
      <c r="AO16" s="118">
        <v>1.0335983968995182</v>
      </c>
      <c r="AP16" s="118">
        <v>1.0302301873995905</v>
      </c>
      <c r="AQ16" s="118">
        <v>1.0400033065988126</v>
      </c>
      <c r="AR16" s="118">
        <v>0.99873628685439009</v>
      </c>
      <c r="AS16" s="118">
        <v>1.0379701028868968</v>
      </c>
      <c r="AT16" s="118">
        <v>1.0554933246950988</v>
      </c>
      <c r="AU16" s="118">
        <v>1.0619342282381403</v>
      </c>
      <c r="AV16" s="118">
        <v>1.0706602311277433</v>
      </c>
      <c r="AW16" s="118">
        <v>1.0606511736635855</v>
      </c>
      <c r="AX16" s="118">
        <v>1.0534566449595919</v>
      </c>
    </row>
    <row r="17" spans="21:53" ht="14.25">
      <c r="U17" s="114" t="s">
        <v>163</v>
      </c>
      <c r="V17" s="117"/>
      <c r="W17" s="119">
        <v>1.091788638055073</v>
      </c>
      <c r="X17" s="119">
        <v>1.091788638055073</v>
      </c>
      <c r="Y17" s="119">
        <v>1.091788638055073</v>
      </c>
      <c r="Z17" s="119">
        <v>1.091788638055073</v>
      </c>
      <c r="AA17" s="119">
        <v>1.091788638055073</v>
      </c>
      <c r="AB17" s="119">
        <v>1.091788638055073</v>
      </c>
      <c r="AC17" s="119">
        <v>1.091788638055073</v>
      </c>
      <c r="AD17" s="119">
        <v>1.091788638055073</v>
      </c>
      <c r="AE17" s="119">
        <v>1.091788638055073</v>
      </c>
      <c r="AF17" s="119">
        <v>1.091788638055073</v>
      </c>
      <c r="AG17" s="119">
        <v>1.091788638055073</v>
      </c>
      <c r="AH17" s="119">
        <v>1.091788638055073</v>
      </c>
      <c r="AI17" s="119">
        <v>1.091788638055073</v>
      </c>
      <c r="AJ17" s="119">
        <v>1.091788638055073</v>
      </c>
      <c r="AK17" s="119">
        <v>1.091788638055073</v>
      </c>
      <c r="AL17" s="119">
        <v>1.091788638055073</v>
      </c>
      <c r="AM17" s="119">
        <v>1.091788638055073</v>
      </c>
      <c r="AN17" s="119">
        <v>1.091788638055073</v>
      </c>
      <c r="AO17" s="119">
        <v>1.091788638055073</v>
      </c>
      <c r="AP17" s="119">
        <v>1.091788638055073</v>
      </c>
      <c r="AQ17" s="119">
        <v>1.091788638055073</v>
      </c>
      <c r="AR17" s="119">
        <v>1.091788638055073</v>
      </c>
      <c r="AS17" s="119">
        <v>1.091788638055073</v>
      </c>
      <c r="AT17" s="119">
        <v>1.091788638055073</v>
      </c>
      <c r="AU17" s="119">
        <v>1.091788638055073</v>
      </c>
      <c r="AV17" s="119">
        <v>1.091788638055073</v>
      </c>
      <c r="AW17" s="119">
        <v>1.091788638055073</v>
      </c>
      <c r="AX17" s="119">
        <v>1.091788638055073</v>
      </c>
    </row>
    <row r="18" spans="21:53" ht="14.25">
      <c r="U18" s="114" t="s">
        <v>158</v>
      </c>
      <c r="V18" s="117" t="s">
        <v>159</v>
      </c>
      <c r="W18" s="119">
        <v>1.0442076489880391E-2</v>
      </c>
      <c r="X18" s="119">
        <v>1.0442076489880391E-2</v>
      </c>
      <c r="Y18" s="119">
        <v>1.0442076489880391E-2</v>
      </c>
      <c r="Z18" s="119">
        <v>1.0442076489880391E-2</v>
      </c>
      <c r="AA18" s="119">
        <v>1.0442076489880391E-2</v>
      </c>
      <c r="AB18" s="119">
        <v>1.0442076489880391E-2</v>
      </c>
      <c r="AC18" s="119">
        <v>1.0442076489880391E-2</v>
      </c>
      <c r="AD18" s="119">
        <v>1.0442076489880391E-2</v>
      </c>
      <c r="AE18" s="119">
        <v>1.0442076489880391E-2</v>
      </c>
      <c r="AF18" s="119">
        <v>1.0442076489880391E-2</v>
      </c>
      <c r="AG18" s="119">
        <v>9.9559084028885397E-3</v>
      </c>
      <c r="AH18" s="119">
        <v>1.0502796491605666E-2</v>
      </c>
      <c r="AI18" s="119">
        <v>1.0552863069640704E-2</v>
      </c>
      <c r="AJ18" s="119">
        <v>1.0756737995386652E-2</v>
      </c>
      <c r="AK18" s="119">
        <v>1.0902974525904914E-2</v>
      </c>
      <c r="AL18" s="119">
        <v>1.1114462493088915E-2</v>
      </c>
      <c r="AM18" s="119">
        <v>1.124934366409434E-2</v>
      </c>
      <c r="AN18" s="119">
        <v>1.1173151479372144E-2</v>
      </c>
      <c r="AO18" s="119">
        <v>1.1284709860468317E-2</v>
      </c>
      <c r="AP18" s="119">
        <v>1.1247936131842216E-2</v>
      </c>
      <c r="AQ18" s="119">
        <v>1.1354637936842903E-2</v>
      </c>
      <c r="AR18" s="119">
        <v>1.0904089304009353E-2</v>
      </c>
      <c r="AS18" s="119">
        <v>1.133243964972769E-2</v>
      </c>
      <c r="AT18" s="119">
        <v>1.152375619445083E-2</v>
      </c>
      <c r="AU18" s="119">
        <v>1.1594077247521843E-2</v>
      </c>
      <c r="AV18" s="119">
        <v>1.1689346755626885E-2</v>
      </c>
      <c r="AW18" s="119">
        <v>1.1580069003456808E-2</v>
      </c>
      <c r="AX18" s="119">
        <v>1.1501519956504993E-2</v>
      </c>
    </row>
    <row r="19" spans="21:53" ht="12.75" hidden="1">
      <c r="U19" s="120"/>
      <c r="V19" s="12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BA19" s="17" t="s">
        <v>93</v>
      </c>
    </row>
    <row r="20" spans="21:53" ht="12.75" hidden="1">
      <c r="U20" s="120"/>
      <c r="V20" s="12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BA20" s="17" t="s">
        <v>93</v>
      </c>
    </row>
    <row r="21" spans="21:53" ht="12.75">
      <c r="U21" s="113" t="s">
        <v>153</v>
      </c>
      <c r="V21" s="113" t="s">
        <v>164</v>
      </c>
      <c r="W21" s="26">
        <v>1990</v>
      </c>
      <c r="X21" s="26">
        <f t="shared" ref="X21" si="25">W21+1</f>
        <v>1991</v>
      </c>
      <c r="Y21" s="26">
        <f t="shared" ref="Y21" si="26">X21+1</f>
        <v>1992</v>
      </c>
      <c r="Z21" s="26">
        <f t="shared" ref="Z21" si="27">Y21+1</f>
        <v>1993</v>
      </c>
      <c r="AA21" s="26">
        <f t="shared" ref="AA21" si="28">Z21+1</f>
        <v>1994</v>
      </c>
      <c r="AB21" s="26">
        <f t="shared" ref="AB21" si="29">AA21+1</f>
        <v>1995</v>
      </c>
      <c r="AC21" s="26">
        <f t="shared" ref="AC21" si="30">AB21+1</f>
        <v>1996</v>
      </c>
      <c r="AD21" s="26">
        <f t="shared" ref="AD21" si="31">AC21+1</f>
        <v>1997</v>
      </c>
      <c r="AE21" s="26">
        <f t="shared" ref="AE21" si="32">AD21+1</f>
        <v>1998</v>
      </c>
      <c r="AF21" s="26">
        <f t="shared" ref="AF21" si="33">AE21+1</f>
        <v>1999</v>
      </c>
      <c r="AG21" s="26">
        <f t="shared" ref="AG21" si="34">AF21+1</f>
        <v>2000</v>
      </c>
      <c r="AH21" s="26">
        <f t="shared" ref="AH21" si="35">AG21+1</f>
        <v>2001</v>
      </c>
      <c r="AI21" s="26">
        <f t="shared" ref="AI21" si="36">AH21+1</f>
        <v>2002</v>
      </c>
      <c r="AJ21" s="26">
        <f t="shared" ref="AJ21" si="37">AI21+1</f>
        <v>2003</v>
      </c>
      <c r="AK21" s="26">
        <f t="shared" ref="AK21" si="38">AJ21+1</f>
        <v>2004</v>
      </c>
      <c r="AL21" s="26">
        <f t="shared" ref="AL21" si="39">AK21+1</f>
        <v>2005</v>
      </c>
      <c r="AM21" s="26">
        <f t="shared" ref="AM21" si="40">AL21+1</f>
        <v>2006</v>
      </c>
      <c r="AN21" s="26">
        <f t="shared" ref="AN21" si="41">AM21+1</f>
        <v>2007</v>
      </c>
      <c r="AO21" s="26">
        <f t="shared" ref="AO21" si="42">AN21+1</f>
        <v>2008</v>
      </c>
      <c r="AP21" s="26">
        <f t="shared" ref="AP21" si="43">AO21+1</f>
        <v>2009</v>
      </c>
      <c r="AQ21" s="26">
        <f t="shared" ref="AQ21" si="44">AP21+1</f>
        <v>2010</v>
      </c>
      <c r="AR21" s="26">
        <f t="shared" ref="AR21" si="45">AQ21+1</f>
        <v>2011</v>
      </c>
      <c r="AS21" s="26">
        <f t="shared" ref="AS21" si="46">AR21+1</f>
        <v>2012</v>
      </c>
      <c r="AT21" s="26">
        <f t="shared" ref="AT21:AX21" si="47">AS21+1</f>
        <v>2013</v>
      </c>
      <c r="AU21" s="26">
        <f t="shared" si="47"/>
        <v>2014</v>
      </c>
      <c r="AV21" s="26">
        <f t="shared" si="47"/>
        <v>2015</v>
      </c>
      <c r="AW21" s="26">
        <f t="shared" si="47"/>
        <v>2016</v>
      </c>
      <c r="AX21" s="26">
        <f t="shared" si="47"/>
        <v>2017</v>
      </c>
    </row>
    <row r="22" spans="21:53" ht="14.25">
      <c r="U22" s="114" t="s">
        <v>374</v>
      </c>
      <c r="V22" s="117" t="s">
        <v>159</v>
      </c>
      <c r="W22" s="122">
        <v>0.50753804299129124</v>
      </c>
      <c r="X22" s="122">
        <v>0.50753804299129124</v>
      </c>
      <c r="Y22" s="122">
        <v>0.50753804299129124</v>
      </c>
      <c r="Z22" s="122">
        <v>0.50753804299129124</v>
      </c>
      <c r="AA22" s="122">
        <v>0.50753804299129124</v>
      </c>
      <c r="AB22" s="122">
        <v>0.50753804299129124</v>
      </c>
      <c r="AC22" s="122">
        <v>0.50753804299129124</v>
      </c>
      <c r="AD22" s="122">
        <v>0.50753804299129124</v>
      </c>
      <c r="AE22" s="122">
        <v>0.50753804299129124</v>
      </c>
      <c r="AF22" s="122">
        <v>0.50753804299129124</v>
      </c>
      <c r="AG22" s="122">
        <v>0.50462753001460703</v>
      </c>
      <c r="AH22" s="122">
        <v>0.50752536239103274</v>
      </c>
      <c r="AI22" s="122">
        <v>0.50828269051656438</v>
      </c>
      <c r="AJ22" s="122">
        <v>0.50971658904296036</v>
      </c>
      <c r="AK22" s="122">
        <v>0.51103215554100856</v>
      </c>
      <c r="AL22" s="122">
        <v>0.51235092859111497</v>
      </c>
      <c r="AM22" s="122">
        <v>0.51264139913746687</v>
      </c>
      <c r="AN22" s="122">
        <v>0.51195374364058088</v>
      </c>
      <c r="AO22" s="122">
        <v>0.51310154150796083</v>
      </c>
      <c r="AP22" s="122">
        <v>0.51445174152092743</v>
      </c>
      <c r="AQ22" s="122">
        <v>0.51442016407752622</v>
      </c>
      <c r="AR22" s="122">
        <v>0.5110648786238905</v>
      </c>
      <c r="AS22" s="122">
        <v>0.51369795999855561</v>
      </c>
      <c r="AT22" s="122">
        <v>0.51444594814852729</v>
      </c>
      <c r="AU22" s="122">
        <v>0.51494726381492895</v>
      </c>
      <c r="AV22" s="122">
        <v>0.51555727411543106</v>
      </c>
      <c r="AW22" s="122">
        <v>0.51489949232544474</v>
      </c>
      <c r="AX22" s="122">
        <v>0.51466919950482526</v>
      </c>
    </row>
    <row r="23" spans="21:53" ht="13.5" customHeight="1">
      <c r="U23" s="18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21:53" ht="13.5" customHeight="1">
      <c r="U24" s="18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21:53" ht="13.5" customHeight="1">
      <c r="U25" s="1" t="s">
        <v>95</v>
      </c>
      <c r="V25" s="11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21:53" ht="13.5" customHeight="1">
      <c r="U26" s="123" t="s">
        <v>153</v>
      </c>
      <c r="V26" s="123" t="s">
        <v>164</v>
      </c>
      <c r="W26" s="26">
        <v>1990</v>
      </c>
      <c r="X26" s="26">
        <f t="shared" ref="X26:AK26" si="48">W26+1</f>
        <v>1991</v>
      </c>
      <c r="Y26" s="26">
        <f t="shared" si="48"/>
        <v>1992</v>
      </c>
      <c r="Z26" s="26">
        <f t="shared" si="48"/>
        <v>1993</v>
      </c>
      <c r="AA26" s="26">
        <f t="shared" si="48"/>
        <v>1994</v>
      </c>
      <c r="AB26" s="26">
        <f t="shared" si="48"/>
        <v>1995</v>
      </c>
      <c r="AC26" s="26">
        <f t="shared" si="48"/>
        <v>1996</v>
      </c>
      <c r="AD26" s="26">
        <f t="shared" si="48"/>
        <v>1997</v>
      </c>
      <c r="AE26" s="26">
        <f t="shared" si="48"/>
        <v>1998</v>
      </c>
      <c r="AF26" s="26">
        <f t="shared" si="48"/>
        <v>1999</v>
      </c>
      <c r="AG26" s="26">
        <f t="shared" si="48"/>
        <v>2000</v>
      </c>
      <c r="AH26" s="26">
        <f t="shared" si="48"/>
        <v>2001</v>
      </c>
      <c r="AI26" s="26">
        <f t="shared" si="48"/>
        <v>2002</v>
      </c>
      <c r="AJ26" s="26">
        <f t="shared" si="48"/>
        <v>2003</v>
      </c>
      <c r="AK26" s="26">
        <f t="shared" si="48"/>
        <v>2004</v>
      </c>
      <c r="AL26" s="26">
        <f t="shared" ref="AL26:AX26" si="49">AK26+1</f>
        <v>2005</v>
      </c>
      <c r="AM26" s="26">
        <f t="shared" si="49"/>
        <v>2006</v>
      </c>
      <c r="AN26" s="26">
        <f t="shared" si="49"/>
        <v>2007</v>
      </c>
      <c r="AO26" s="26">
        <f t="shared" si="49"/>
        <v>2008</v>
      </c>
      <c r="AP26" s="26">
        <f t="shared" si="49"/>
        <v>2009</v>
      </c>
      <c r="AQ26" s="26">
        <f t="shared" si="49"/>
        <v>2010</v>
      </c>
      <c r="AR26" s="26">
        <f t="shared" si="49"/>
        <v>2011</v>
      </c>
      <c r="AS26" s="26">
        <f t="shared" si="49"/>
        <v>2012</v>
      </c>
      <c r="AT26" s="26">
        <f t="shared" si="49"/>
        <v>2013</v>
      </c>
      <c r="AU26" s="26">
        <f t="shared" si="49"/>
        <v>2014</v>
      </c>
      <c r="AV26" s="26">
        <f t="shared" si="49"/>
        <v>2015</v>
      </c>
      <c r="AW26" s="26">
        <f t="shared" si="49"/>
        <v>2016</v>
      </c>
      <c r="AX26" s="26">
        <f t="shared" si="49"/>
        <v>2017</v>
      </c>
    </row>
    <row r="27" spans="21:53" ht="12.75">
      <c r="U27" s="124" t="s">
        <v>165</v>
      </c>
      <c r="V27" s="117" t="s">
        <v>23</v>
      </c>
      <c r="W27" s="168">
        <v>89365.626000000004</v>
      </c>
      <c r="X27" s="168">
        <v>93165.615000000005</v>
      </c>
      <c r="Y27" s="168">
        <v>96211.456000000006</v>
      </c>
      <c r="Z27" s="168">
        <v>95192.447</v>
      </c>
      <c r="AA27" s="168">
        <v>97669.263999999996</v>
      </c>
      <c r="AB27" s="168">
        <v>97311.144</v>
      </c>
      <c r="AC27" s="168">
        <v>98275.232000000004</v>
      </c>
      <c r="AD27" s="168">
        <v>92194.255999999994</v>
      </c>
      <c r="AE27" s="168">
        <v>81656.607999999993</v>
      </c>
      <c r="AF27" s="168">
        <v>80842.701000000001</v>
      </c>
      <c r="AG27" s="168">
        <v>81375.650999999998</v>
      </c>
      <c r="AH27" s="168">
        <v>78327.5</v>
      </c>
      <c r="AI27" s="168">
        <v>75405.642000000007</v>
      </c>
      <c r="AJ27" s="168">
        <v>73868.808000000005</v>
      </c>
      <c r="AK27" s="253" t="s">
        <v>24</v>
      </c>
      <c r="AL27" s="253" t="s">
        <v>24</v>
      </c>
      <c r="AM27" s="253" t="s">
        <v>24</v>
      </c>
      <c r="AN27" s="253" t="s">
        <v>24</v>
      </c>
      <c r="AO27" s="253" t="s">
        <v>24</v>
      </c>
      <c r="AP27" s="253" t="s">
        <v>24</v>
      </c>
      <c r="AQ27" s="253" t="s">
        <v>24</v>
      </c>
      <c r="AR27" s="253" t="s">
        <v>24</v>
      </c>
      <c r="AS27" s="253" t="s">
        <v>24</v>
      </c>
      <c r="AT27" s="253" t="s">
        <v>24</v>
      </c>
      <c r="AU27" s="253" t="s">
        <v>24</v>
      </c>
      <c r="AV27" s="253" t="s">
        <v>24</v>
      </c>
      <c r="AW27" s="253" t="s">
        <v>24</v>
      </c>
      <c r="AX27" s="253" t="s">
        <v>24</v>
      </c>
    </row>
    <row r="28" spans="21:53" ht="12.75">
      <c r="U28" s="124" t="s">
        <v>375</v>
      </c>
      <c r="V28" s="117" t="s">
        <v>25</v>
      </c>
      <c r="W28" s="253" t="s">
        <v>24</v>
      </c>
      <c r="X28" s="253" t="s">
        <v>24</v>
      </c>
      <c r="Y28" s="253" t="s">
        <v>24</v>
      </c>
      <c r="Z28" s="253" t="s">
        <v>24</v>
      </c>
      <c r="AA28" s="253" t="s">
        <v>24</v>
      </c>
      <c r="AB28" s="253" t="s">
        <v>24</v>
      </c>
      <c r="AC28" s="253" t="s">
        <v>24</v>
      </c>
      <c r="AD28" s="253" t="s">
        <v>24</v>
      </c>
      <c r="AE28" s="253" t="s">
        <v>24</v>
      </c>
      <c r="AF28" s="253" t="s">
        <v>24</v>
      </c>
      <c r="AG28" s="168">
        <v>69528</v>
      </c>
      <c r="AH28" s="168">
        <v>67729</v>
      </c>
      <c r="AI28" s="168">
        <v>63778</v>
      </c>
      <c r="AJ28" s="168">
        <v>62653</v>
      </c>
      <c r="AK28" s="168">
        <v>61202</v>
      </c>
      <c r="AL28" s="168">
        <v>63003</v>
      </c>
      <c r="AM28" s="168">
        <v>62404</v>
      </c>
      <c r="AN28" s="168">
        <v>59885</v>
      </c>
      <c r="AO28" s="168">
        <v>55647</v>
      </c>
      <c r="AP28" s="168">
        <v>49195.055</v>
      </c>
      <c r="AQ28" s="168">
        <v>47279</v>
      </c>
      <c r="AR28" s="168">
        <v>48884</v>
      </c>
      <c r="AS28" s="168">
        <v>49883</v>
      </c>
      <c r="AT28" s="168">
        <v>52105</v>
      </c>
      <c r="AU28" s="168">
        <v>51573</v>
      </c>
      <c r="AV28" s="168">
        <v>50307</v>
      </c>
      <c r="AW28" s="168">
        <v>50436</v>
      </c>
      <c r="AX28" s="168">
        <v>51351</v>
      </c>
    </row>
    <row r="29" spans="21:53" ht="12.75">
      <c r="U29" s="124" t="s">
        <v>376</v>
      </c>
      <c r="V29" s="117"/>
      <c r="W29" s="252">
        <v>0.85326561511799992</v>
      </c>
      <c r="X29" s="252">
        <v>0.85326561511799992</v>
      </c>
      <c r="Y29" s="252">
        <v>0.85326561511799992</v>
      </c>
      <c r="Z29" s="252">
        <v>0.85326561511799992</v>
      </c>
      <c r="AA29" s="252">
        <v>0.85326561511799992</v>
      </c>
      <c r="AB29" s="252">
        <v>0.85326561511799992</v>
      </c>
      <c r="AC29" s="252">
        <v>0.85326561511799992</v>
      </c>
      <c r="AD29" s="252">
        <v>0.85326561511799992</v>
      </c>
      <c r="AE29" s="252">
        <v>0.85326561511799992</v>
      </c>
      <c r="AF29" s="252">
        <v>0.85326561511799992</v>
      </c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</row>
    <row r="30" spans="21:53" ht="12.75">
      <c r="U30" s="124" t="s">
        <v>377</v>
      </c>
      <c r="V30" s="117" t="s">
        <v>25</v>
      </c>
      <c r="W30" s="168">
        <v>76252.615839295133</v>
      </c>
      <c r="X30" s="168">
        <v>79495.015790821766</v>
      </c>
      <c r="Y30" s="168">
        <v>82093.927185238383</v>
      </c>
      <c r="Z30" s="168">
        <v>81224.441844042609</v>
      </c>
      <c r="AA30" s="168">
        <v>83337.824625082329</v>
      </c>
      <c r="AB30" s="168">
        <v>83032.253142996269</v>
      </c>
      <c r="AC30" s="168">
        <v>83854.876283344158</v>
      </c>
      <c r="AD30" s="168">
        <v>78666.188556186346</v>
      </c>
      <c r="AE30" s="168">
        <v>69674.775853569387</v>
      </c>
      <c r="AF30" s="168">
        <v>68980.29699656555</v>
      </c>
      <c r="AG30" s="168">
        <v>69528</v>
      </c>
      <c r="AH30" s="168">
        <v>67729</v>
      </c>
      <c r="AI30" s="168">
        <v>63778</v>
      </c>
      <c r="AJ30" s="168">
        <v>62653</v>
      </c>
      <c r="AK30" s="168">
        <v>61202</v>
      </c>
      <c r="AL30" s="168">
        <v>63003</v>
      </c>
      <c r="AM30" s="168">
        <v>62404</v>
      </c>
      <c r="AN30" s="168">
        <v>59885</v>
      </c>
      <c r="AO30" s="168">
        <v>55647</v>
      </c>
      <c r="AP30" s="168">
        <v>49195.055</v>
      </c>
      <c r="AQ30" s="168">
        <v>47279</v>
      </c>
      <c r="AR30" s="168">
        <v>48884</v>
      </c>
      <c r="AS30" s="168">
        <v>49883</v>
      </c>
      <c r="AT30" s="168">
        <v>52105</v>
      </c>
      <c r="AU30" s="168">
        <v>51573</v>
      </c>
      <c r="AV30" s="168">
        <v>50307</v>
      </c>
      <c r="AW30" s="168">
        <v>50436</v>
      </c>
      <c r="AX30" s="168">
        <v>51351</v>
      </c>
    </row>
    <row r="31" spans="21:53" ht="12.75">
      <c r="U31" s="136"/>
      <c r="V31" s="121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</row>
    <row r="32" spans="21:53" ht="13.5" customHeight="1">
      <c r="U32" s="18" t="s">
        <v>96</v>
      </c>
      <c r="V32" s="11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21:50" ht="13.5" customHeight="1">
      <c r="U33" s="123" t="s">
        <v>153</v>
      </c>
      <c r="V33" s="123" t="s">
        <v>164</v>
      </c>
      <c r="W33" s="26">
        <v>1990</v>
      </c>
      <c r="X33" s="26">
        <f t="shared" ref="X33:AK33" si="50">W33+1</f>
        <v>1991</v>
      </c>
      <c r="Y33" s="26">
        <f t="shared" si="50"/>
        <v>1992</v>
      </c>
      <c r="Z33" s="26">
        <f t="shared" si="50"/>
        <v>1993</v>
      </c>
      <c r="AA33" s="26">
        <f t="shared" si="50"/>
        <v>1994</v>
      </c>
      <c r="AB33" s="26">
        <f t="shared" si="50"/>
        <v>1995</v>
      </c>
      <c r="AC33" s="26">
        <f t="shared" si="50"/>
        <v>1996</v>
      </c>
      <c r="AD33" s="26">
        <f t="shared" si="50"/>
        <v>1997</v>
      </c>
      <c r="AE33" s="26">
        <f t="shared" si="50"/>
        <v>1998</v>
      </c>
      <c r="AF33" s="26">
        <f t="shared" si="50"/>
        <v>1999</v>
      </c>
      <c r="AG33" s="26">
        <f t="shared" si="50"/>
        <v>2000</v>
      </c>
      <c r="AH33" s="26">
        <f t="shared" si="50"/>
        <v>2001</v>
      </c>
      <c r="AI33" s="26">
        <f t="shared" si="50"/>
        <v>2002</v>
      </c>
      <c r="AJ33" s="26">
        <f t="shared" si="50"/>
        <v>2003</v>
      </c>
      <c r="AK33" s="26">
        <f t="shared" si="50"/>
        <v>2004</v>
      </c>
      <c r="AL33" s="26">
        <f t="shared" ref="AL33:AX33" si="51">AK33+1</f>
        <v>2005</v>
      </c>
      <c r="AM33" s="26">
        <f t="shared" si="51"/>
        <v>2006</v>
      </c>
      <c r="AN33" s="26">
        <f t="shared" si="51"/>
        <v>2007</v>
      </c>
      <c r="AO33" s="26">
        <f t="shared" si="51"/>
        <v>2008</v>
      </c>
      <c r="AP33" s="26">
        <f t="shared" si="51"/>
        <v>2009</v>
      </c>
      <c r="AQ33" s="26">
        <f t="shared" si="51"/>
        <v>2010</v>
      </c>
      <c r="AR33" s="26">
        <f t="shared" si="51"/>
        <v>2011</v>
      </c>
      <c r="AS33" s="26">
        <f t="shared" si="51"/>
        <v>2012</v>
      </c>
      <c r="AT33" s="26">
        <f t="shared" si="51"/>
        <v>2013</v>
      </c>
      <c r="AU33" s="26">
        <f t="shared" si="51"/>
        <v>2014</v>
      </c>
      <c r="AV33" s="26">
        <f t="shared" si="51"/>
        <v>2015</v>
      </c>
      <c r="AW33" s="26">
        <f t="shared" si="51"/>
        <v>2016</v>
      </c>
      <c r="AX33" s="26">
        <f t="shared" si="51"/>
        <v>2017</v>
      </c>
    </row>
    <row r="34" spans="21:50" ht="13.5" customHeight="1">
      <c r="U34" s="124" t="s">
        <v>378</v>
      </c>
      <c r="V34" s="117" t="s">
        <v>25</v>
      </c>
      <c r="W34" s="262">
        <v>15594.50702011636</v>
      </c>
      <c r="X34" s="262">
        <v>15244.235647032223</v>
      </c>
      <c r="Y34" s="262">
        <v>13892.135406675541</v>
      </c>
      <c r="Z34" s="262">
        <v>13650.3585693601</v>
      </c>
      <c r="AA34" s="262">
        <v>13411.272848670906</v>
      </c>
      <c r="AB34" s="262">
        <v>13540.027174883398</v>
      </c>
      <c r="AC34" s="262">
        <v>13525.868999134023</v>
      </c>
      <c r="AD34" s="262">
        <v>13794.00766386897</v>
      </c>
      <c r="AE34" s="262">
        <v>13173.363109024584</v>
      </c>
      <c r="AF34" s="262">
        <v>13325.246164109207</v>
      </c>
      <c r="AG34" s="262">
        <v>13785.010563285017</v>
      </c>
      <c r="AH34" s="262">
        <v>13072.257641805343</v>
      </c>
      <c r="AI34" s="262">
        <v>13096.321961222317</v>
      </c>
      <c r="AJ34" s="262">
        <v>14044.237641876558</v>
      </c>
      <c r="AK34" s="262">
        <v>14950.203263452258</v>
      </c>
      <c r="AL34" s="262">
        <v>15527.361103512734</v>
      </c>
      <c r="AM34" s="262">
        <v>15860.253812120136</v>
      </c>
      <c r="AN34" s="262">
        <v>16383.38554423092</v>
      </c>
      <c r="AO34" s="262">
        <v>15401.444687257806</v>
      </c>
      <c r="AP34" s="262">
        <v>12534.113341112348</v>
      </c>
      <c r="AQ34" s="262">
        <v>14683.92303006055</v>
      </c>
      <c r="AR34" s="262">
        <v>13775.212111144825</v>
      </c>
      <c r="AS34" s="262">
        <v>13269.451262216462</v>
      </c>
      <c r="AT34" s="262">
        <v>13473.539930023453</v>
      </c>
      <c r="AU34" s="262">
        <v>13579.311070338214</v>
      </c>
      <c r="AV34" s="262">
        <v>12796.837476084089</v>
      </c>
      <c r="AW34" s="262">
        <v>12859.818244382386</v>
      </c>
      <c r="AX34" s="262">
        <v>12977.993877342533</v>
      </c>
    </row>
    <row r="35" spans="21:50" ht="13.5" customHeight="1">
      <c r="U35" s="126"/>
      <c r="V35" s="127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</row>
    <row r="36" spans="21:50" ht="13.5" customHeight="1">
      <c r="U36" s="18"/>
      <c r="V36" s="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21:50" ht="13.5" customHeight="1">
      <c r="U37" s="1" t="s">
        <v>314</v>
      </c>
      <c r="V37" s="11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21:50" ht="13.5" customHeight="1">
      <c r="U38" s="123" t="s">
        <v>153</v>
      </c>
      <c r="V38" s="123" t="s">
        <v>164</v>
      </c>
      <c r="W38" s="26">
        <v>1990</v>
      </c>
      <c r="X38" s="26">
        <f t="shared" ref="X38:AK38" si="52">W38+1</f>
        <v>1991</v>
      </c>
      <c r="Y38" s="26">
        <f t="shared" si="52"/>
        <v>1992</v>
      </c>
      <c r="Z38" s="26">
        <f t="shared" si="52"/>
        <v>1993</v>
      </c>
      <c r="AA38" s="26">
        <f t="shared" si="52"/>
        <v>1994</v>
      </c>
      <c r="AB38" s="26">
        <f t="shared" si="52"/>
        <v>1995</v>
      </c>
      <c r="AC38" s="26">
        <f t="shared" si="52"/>
        <v>1996</v>
      </c>
      <c r="AD38" s="26">
        <f t="shared" si="52"/>
        <v>1997</v>
      </c>
      <c r="AE38" s="26">
        <f t="shared" si="52"/>
        <v>1998</v>
      </c>
      <c r="AF38" s="26">
        <f t="shared" si="52"/>
        <v>1999</v>
      </c>
      <c r="AG38" s="26">
        <f t="shared" si="52"/>
        <v>2000</v>
      </c>
      <c r="AH38" s="26">
        <f t="shared" si="52"/>
        <v>2001</v>
      </c>
      <c r="AI38" s="26">
        <f t="shared" si="52"/>
        <v>2002</v>
      </c>
      <c r="AJ38" s="26">
        <f t="shared" si="52"/>
        <v>2003</v>
      </c>
      <c r="AK38" s="26">
        <f t="shared" si="52"/>
        <v>2004</v>
      </c>
      <c r="AL38" s="26">
        <f t="shared" ref="AL38:AX38" si="53">AK38+1</f>
        <v>2005</v>
      </c>
      <c r="AM38" s="26">
        <f t="shared" si="53"/>
        <v>2006</v>
      </c>
      <c r="AN38" s="26">
        <f t="shared" si="53"/>
        <v>2007</v>
      </c>
      <c r="AO38" s="26">
        <f t="shared" si="53"/>
        <v>2008</v>
      </c>
      <c r="AP38" s="26">
        <f t="shared" si="53"/>
        <v>2009</v>
      </c>
      <c r="AQ38" s="26">
        <f t="shared" si="53"/>
        <v>2010</v>
      </c>
      <c r="AR38" s="26">
        <f t="shared" si="53"/>
        <v>2011</v>
      </c>
      <c r="AS38" s="26">
        <f t="shared" si="53"/>
        <v>2012</v>
      </c>
      <c r="AT38" s="26">
        <f t="shared" si="53"/>
        <v>2013</v>
      </c>
      <c r="AU38" s="26">
        <f t="shared" si="53"/>
        <v>2014</v>
      </c>
      <c r="AV38" s="26">
        <f t="shared" si="53"/>
        <v>2015</v>
      </c>
      <c r="AW38" s="26">
        <f t="shared" si="53"/>
        <v>2016</v>
      </c>
      <c r="AX38" s="26">
        <f t="shared" si="53"/>
        <v>2017</v>
      </c>
    </row>
    <row r="39" spans="21:50" ht="13.5" customHeight="1">
      <c r="U39" s="124" t="s">
        <v>378</v>
      </c>
      <c r="V39" s="117" t="s">
        <v>25</v>
      </c>
      <c r="W39" s="221">
        <v>66.131635500000002</v>
      </c>
      <c r="X39" s="221">
        <v>61.961975500000001</v>
      </c>
      <c r="Y39" s="221">
        <v>56.918641999999998</v>
      </c>
      <c r="Z39" s="221">
        <v>52.689412499999996</v>
      </c>
      <c r="AA39" s="221">
        <v>48.977653999999994</v>
      </c>
      <c r="AB39" s="221">
        <v>41.70888575</v>
      </c>
      <c r="AC39" s="221">
        <v>34.743940000000002</v>
      </c>
      <c r="AD39" s="221">
        <v>32.517781999999997</v>
      </c>
      <c r="AE39" s="221">
        <v>23.73657</v>
      </c>
      <c r="AF39" s="221">
        <v>24.94278675</v>
      </c>
      <c r="AG39" s="221">
        <v>26.182622250000001</v>
      </c>
      <c r="AH39" s="221">
        <v>28.972977267235507</v>
      </c>
      <c r="AI39" s="221">
        <v>24.226501846617072</v>
      </c>
      <c r="AJ39" s="221">
        <v>32.259755431106981</v>
      </c>
      <c r="AK39" s="221">
        <v>34.110505484357191</v>
      </c>
      <c r="AL39" s="221">
        <v>31.225139860225966</v>
      </c>
      <c r="AM39" s="221">
        <v>29.172376473068567</v>
      </c>
      <c r="AN39" s="221">
        <v>24.562531879641085</v>
      </c>
      <c r="AO39" s="221">
        <v>16.004837565379606</v>
      </c>
      <c r="AP39" s="221">
        <v>11.912360982793293</v>
      </c>
      <c r="AQ39" s="221">
        <v>16.698054465000002</v>
      </c>
      <c r="AR39" s="221">
        <v>16.4875796625</v>
      </c>
      <c r="AS39" s="221">
        <v>19.952391800000001</v>
      </c>
      <c r="AT39" s="221">
        <v>23.442840157499997</v>
      </c>
      <c r="AU39" s="129">
        <v>22.612298500000001</v>
      </c>
      <c r="AV39" s="129">
        <v>22.9441613025</v>
      </c>
      <c r="AW39" s="129">
        <v>21.680564619999998</v>
      </c>
      <c r="AX39" s="129">
        <v>23.019243279999998</v>
      </c>
    </row>
    <row r="40" spans="21:50" ht="13.5" customHeight="1">
      <c r="U40" s="124" t="s">
        <v>379</v>
      </c>
      <c r="V40" s="117" t="s">
        <v>25</v>
      </c>
      <c r="W40" s="168">
        <v>263.56730399999998</v>
      </c>
      <c r="X40" s="168">
        <v>261.04285874999999</v>
      </c>
      <c r="Y40" s="168">
        <v>250.37876600000001</v>
      </c>
      <c r="Z40" s="168">
        <v>249.49929624999999</v>
      </c>
      <c r="AA40" s="168">
        <v>249.06930400000002</v>
      </c>
      <c r="AB40" s="168">
        <v>249.84306475</v>
      </c>
      <c r="AC40" s="168">
        <v>252.81497999999999</v>
      </c>
      <c r="AD40" s="168">
        <v>241.73404199999999</v>
      </c>
      <c r="AE40" s="168">
        <v>206.77859399999997</v>
      </c>
      <c r="AF40" s="168">
        <v>211.63565625000001</v>
      </c>
      <c r="AG40" s="168">
        <v>202.83011100000002</v>
      </c>
      <c r="AH40" s="168">
        <v>197.63847000000001</v>
      </c>
      <c r="AI40" s="168">
        <v>197.87440275</v>
      </c>
      <c r="AJ40" s="168">
        <v>232.42312874999999</v>
      </c>
      <c r="AK40" s="168">
        <v>239.4211266221362</v>
      </c>
      <c r="AL40" s="168">
        <v>230.28199190302027</v>
      </c>
      <c r="AM40" s="168">
        <v>220.68287344373684</v>
      </c>
      <c r="AN40" s="168">
        <v>196.99674053233457</v>
      </c>
      <c r="AO40" s="168">
        <v>159.5015080270793</v>
      </c>
      <c r="AP40" s="168">
        <v>125.75332055738882</v>
      </c>
      <c r="AQ40" s="168">
        <v>150.71647011499999</v>
      </c>
      <c r="AR40" s="168">
        <v>153.54119798999997</v>
      </c>
      <c r="AS40" s="168">
        <v>163.98057939999998</v>
      </c>
      <c r="AT40" s="168">
        <v>176.1566199975</v>
      </c>
      <c r="AU40" s="125">
        <v>176.35064172</v>
      </c>
      <c r="AV40" s="125">
        <v>173.55161183750002</v>
      </c>
      <c r="AW40" s="125">
        <v>169.26827939999998</v>
      </c>
      <c r="AX40" s="125">
        <v>175.05991535999999</v>
      </c>
    </row>
    <row r="41" spans="21:50" ht="13.5" customHeight="1">
      <c r="U41" s="124" t="s">
        <v>380</v>
      </c>
      <c r="V41" s="117" t="s">
        <v>25</v>
      </c>
      <c r="W41" s="168">
        <v>357.60798996368078</v>
      </c>
      <c r="X41" s="168">
        <v>352.03052508803364</v>
      </c>
      <c r="Y41" s="168">
        <v>341.93583019468497</v>
      </c>
      <c r="Z41" s="168">
        <v>332.33157126835846</v>
      </c>
      <c r="AA41" s="168">
        <v>328.02552733629182</v>
      </c>
      <c r="AB41" s="168">
        <v>320.14546156007242</v>
      </c>
      <c r="AC41" s="168">
        <v>320.88743764183181</v>
      </c>
      <c r="AD41" s="168">
        <v>306.6873928544847</v>
      </c>
      <c r="AE41" s="168">
        <v>260.1877141468662</v>
      </c>
      <c r="AF41" s="168">
        <v>264.27665340236302</v>
      </c>
      <c r="AG41" s="168">
        <v>257.42965077116037</v>
      </c>
      <c r="AH41" s="168">
        <v>248.84581072739843</v>
      </c>
      <c r="AI41" s="168">
        <v>239.76023558846569</v>
      </c>
      <c r="AJ41" s="168">
        <v>283.44051279614303</v>
      </c>
      <c r="AK41" s="168">
        <v>298.01294956877979</v>
      </c>
      <c r="AL41" s="168">
        <v>287.54991659448399</v>
      </c>
      <c r="AM41" s="168">
        <v>278.66174051228842</v>
      </c>
      <c r="AN41" s="168">
        <v>255.19721531825854</v>
      </c>
      <c r="AO41" s="168">
        <v>210.06071788453661</v>
      </c>
      <c r="AP41" s="168">
        <v>172.85724817707737</v>
      </c>
      <c r="AQ41" s="168">
        <v>196.56632128113998</v>
      </c>
      <c r="AR41" s="168">
        <v>201.19008055513422</v>
      </c>
      <c r="AS41" s="168">
        <v>216.6847902068246</v>
      </c>
      <c r="AT41" s="168">
        <v>234.54973411186248</v>
      </c>
      <c r="AU41" s="168">
        <v>236.44963408521792</v>
      </c>
      <c r="AV41" s="168">
        <v>236.53884877275712</v>
      </c>
      <c r="AW41" s="168">
        <v>231.62243669917635</v>
      </c>
      <c r="AX41" s="168">
        <v>237.29138684906678</v>
      </c>
    </row>
    <row r="42" spans="21:50" ht="13.5" customHeight="1">
      <c r="U42" s="18"/>
      <c r="V42" s="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21:50" ht="13.5" customHeight="1">
      <c r="U43" s="18"/>
      <c r="V43" s="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21:50" ht="13.5" customHeight="1">
      <c r="U44" s="1" t="s">
        <v>166</v>
      </c>
      <c r="V44" s="11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21:50" ht="13.5" customHeight="1">
      <c r="U45" s="123" t="s">
        <v>153</v>
      </c>
      <c r="V45" s="123" t="s">
        <v>164</v>
      </c>
      <c r="W45" s="26">
        <v>1990</v>
      </c>
      <c r="X45" s="26">
        <f t="shared" ref="X45" si="54">W45+1</f>
        <v>1991</v>
      </c>
      <c r="Y45" s="26">
        <f t="shared" ref="Y45" si="55">X45+1</f>
        <v>1992</v>
      </c>
      <c r="Z45" s="26">
        <f t="shared" ref="Z45" si="56">Y45+1</f>
        <v>1993</v>
      </c>
      <c r="AA45" s="26">
        <f t="shared" ref="AA45" si="57">Z45+1</f>
        <v>1994</v>
      </c>
      <c r="AB45" s="26">
        <f t="shared" ref="AB45" si="58">AA45+1</f>
        <v>1995</v>
      </c>
      <c r="AC45" s="26">
        <f t="shared" ref="AC45" si="59">AB45+1</f>
        <v>1996</v>
      </c>
      <c r="AD45" s="26">
        <f t="shared" ref="AD45" si="60">AC45+1</f>
        <v>1997</v>
      </c>
      <c r="AE45" s="26">
        <f t="shared" ref="AE45" si="61">AD45+1</f>
        <v>1998</v>
      </c>
      <c r="AF45" s="26">
        <f t="shared" ref="AF45" si="62">AE45+1</f>
        <v>1999</v>
      </c>
      <c r="AG45" s="26">
        <f t="shared" ref="AG45" si="63">AF45+1</f>
        <v>2000</v>
      </c>
      <c r="AH45" s="26">
        <f t="shared" ref="AH45" si="64">AG45+1</f>
        <v>2001</v>
      </c>
      <c r="AI45" s="26">
        <f t="shared" ref="AI45" si="65">AH45+1</f>
        <v>2002</v>
      </c>
      <c r="AJ45" s="26">
        <f t="shared" ref="AJ45" si="66">AI45+1</f>
        <v>2003</v>
      </c>
      <c r="AK45" s="26">
        <f t="shared" ref="AK45" si="67">AJ45+1</f>
        <v>2004</v>
      </c>
      <c r="AL45" s="26">
        <f t="shared" ref="AL45" si="68">AK45+1</f>
        <v>2005</v>
      </c>
      <c r="AM45" s="26">
        <f t="shared" ref="AM45" si="69">AL45+1</f>
        <v>2006</v>
      </c>
      <c r="AN45" s="26">
        <f t="shared" ref="AN45" si="70">AM45+1</f>
        <v>2007</v>
      </c>
      <c r="AO45" s="26">
        <f t="shared" ref="AO45" si="71">AN45+1</f>
        <v>2008</v>
      </c>
      <c r="AP45" s="26">
        <f t="shared" ref="AP45" si="72">AO45+1</f>
        <v>2009</v>
      </c>
      <c r="AQ45" s="26">
        <f t="shared" ref="AQ45" si="73">AP45+1</f>
        <v>2010</v>
      </c>
      <c r="AR45" s="26">
        <f t="shared" ref="AR45" si="74">AQ45+1</f>
        <v>2011</v>
      </c>
      <c r="AS45" s="26">
        <f t="shared" ref="AS45" si="75">AR45+1</f>
        <v>2012</v>
      </c>
      <c r="AT45" s="26">
        <f t="shared" ref="AT45:AX45" si="76">AS45+1</f>
        <v>2013</v>
      </c>
      <c r="AU45" s="26">
        <f t="shared" si="76"/>
        <v>2014</v>
      </c>
      <c r="AV45" s="26">
        <f t="shared" si="76"/>
        <v>2015</v>
      </c>
      <c r="AW45" s="26">
        <f t="shared" si="76"/>
        <v>2016</v>
      </c>
      <c r="AX45" s="26">
        <f t="shared" si="76"/>
        <v>2017</v>
      </c>
    </row>
    <row r="46" spans="21:50" ht="13.5" customHeight="1">
      <c r="U46" s="276" t="s">
        <v>167</v>
      </c>
      <c r="V46" s="277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</row>
    <row r="47" spans="21:50" ht="13.5" customHeight="1">
      <c r="U47" s="331" t="s">
        <v>168</v>
      </c>
      <c r="V47" s="274" t="s">
        <v>25</v>
      </c>
      <c r="W47" s="275">
        <v>441.85343317459677</v>
      </c>
      <c r="X47" s="275">
        <v>596.91891934252271</v>
      </c>
      <c r="Y47" s="275">
        <v>693.68257380264492</v>
      </c>
      <c r="Z47" s="275">
        <v>782.35649922034031</v>
      </c>
      <c r="AA47" s="275">
        <v>958.75041122771779</v>
      </c>
      <c r="AB47" s="275">
        <v>1109.8704718214888</v>
      </c>
      <c r="AC47" s="275">
        <v>1149.5959454208089</v>
      </c>
      <c r="AD47" s="275">
        <v>1086.9892301546813</v>
      </c>
      <c r="AE47" s="275">
        <v>1049.0916844736</v>
      </c>
      <c r="AF47" s="275">
        <v>1029.8109872853993</v>
      </c>
      <c r="AG47" s="275">
        <v>1137.6889659298211</v>
      </c>
      <c r="AH47" s="275">
        <v>1284.6289969240529</v>
      </c>
      <c r="AI47" s="275">
        <v>711.42747961499674</v>
      </c>
      <c r="AJ47" s="275">
        <v>389.44450846792586</v>
      </c>
      <c r="AK47" s="275">
        <v>337.57343723243338</v>
      </c>
      <c r="AL47" s="275">
        <v>467.24189248474829</v>
      </c>
      <c r="AM47" s="275">
        <v>595.48170256044602</v>
      </c>
      <c r="AN47" s="275">
        <v>658.89471425457464</v>
      </c>
      <c r="AO47" s="275">
        <v>575.49778214904075</v>
      </c>
      <c r="AP47" s="275">
        <v>416.93839895886367</v>
      </c>
      <c r="AQ47" s="275">
        <v>399.70080742024521</v>
      </c>
      <c r="AR47" s="275">
        <v>433.85962995106365</v>
      </c>
      <c r="AS47" s="275">
        <v>480.25847582630649</v>
      </c>
      <c r="AT47" s="275">
        <v>728.97660876732834</v>
      </c>
      <c r="AU47" s="275">
        <v>905.84649446640049</v>
      </c>
      <c r="AV47" s="275">
        <v>978.78213189819144</v>
      </c>
      <c r="AW47" s="275">
        <v>847.56527396558863</v>
      </c>
      <c r="AX47" s="275">
        <v>787.35592911125343</v>
      </c>
    </row>
    <row r="48" spans="21:50" ht="13.5" customHeight="1">
      <c r="U48" s="276" t="s">
        <v>169</v>
      </c>
      <c r="V48" s="277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</row>
    <row r="49" spans="21:53" ht="13.5" customHeight="1">
      <c r="U49" s="331" t="s">
        <v>168</v>
      </c>
      <c r="V49" s="274" t="s">
        <v>25</v>
      </c>
      <c r="W49" s="279">
        <v>1561.0121803543398</v>
      </c>
      <c r="X49" s="279">
        <v>1517.3419969174051</v>
      </c>
      <c r="Y49" s="279">
        <v>1302.6621879758736</v>
      </c>
      <c r="Z49" s="279">
        <v>1300.7480343019624</v>
      </c>
      <c r="AA49" s="279">
        <v>1232.3959858514263</v>
      </c>
      <c r="AB49" s="279">
        <v>1226.5859536463656</v>
      </c>
      <c r="AC49" s="279">
        <v>1113.0992873380083</v>
      </c>
      <c r="AD49" s="279">
        <v>1077.227856872021</v>
      </c>
      <c r="AE49" s="279">
        <v>1021.5817152405507</v>
      </c>
      <c r="AF49" s="279">
        <v>1056.2702571002862</v>
      </c>
      <c r="AG49" s="279">
        <v>1019.7684486061935</v>
      </c>
      <c r="AH49" s="279">
        <v>920.29721737958641</v>
      </c>
      <c r="AI49" s="279">
        <v>1004.4330098617435</v>
      </c>
      <c r="AJ49" s="279">
        <v>1094.097552391818</v>
      </c>
      <c r="AK49" s="279">
        <v>1107.7120936800588</v>
      </c>
      <c r="AL49" s="279">
        <v>1127.7794062688126</v>
      </c>
      <c r="AM49" s="279">
        <v>1217.8836387803306</v>
      </c>
      <c r="AN49" s="279">
        <v>1267.0342763308552</v>
      </c>
      <c r="AO49" s="279">
        <v>1260.5996145496438</v>
      </c>
      <c r="AP49" s="279">
        <v>1513.724685585074</v>
      </c>
      <c r="AQ49" s="279">
        <v>1518.6087645877174</v>
      </c>
      <c r="AR49" s="279">
        <v>1439.5937211364114</v>
      </c>
      <c r="AS49" s="279">
        <v>1597.2765626907612</v>
      </c>
      <c r="AT49" s="279">
        <v>1478.5953091504189</v>
      </c>
      <c r="AU49" s="279">
        <v>1362.1077251366021</v>
      </c>
      <c r="AV49" s="279">
        <v>1151.9107045906765</v>
      </c>
      <c r="AW49" s="279">
        <v>1074.0684791405886</v>
      </c>
      <c r="AX49" s="279">
        <v>1112.2153680371528</v>
      </c>
    </row>
    <row r="50" spans="21:53" ht="13.5" customHeight="1">
      <c r="U50" s="18"/>
      <c r="V50" s="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BA50" s="17"/>
    </row>
    <row r="51" spans="21:53" ht="13.5" customHeight="1">
      <c r="U51" s="18"/>
      <c r="V51" s="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BA51" s="17"/>
    </row>
    <row r="52" spans="21:53" s="281" customFormat="1" ht="13.5" customHeight="1">
      <c r="U52" s="282"/>
      <c r="V52" s="283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BA52" s="17"/>
    </row>
    <row r="53" spans="21:53" s="281" customFormat="1" ht="13.5" customHeight="1">
      <c r="U53" s="284"/>
      <c r="V53" s="284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BA53" s="17"/>
    </row>
    <row r="54" spans="21:53" s="281" customFormat="1" ht="13.5" customHeight="1">
      <c r="U54" s="339"/>
      <c r="V54" s="285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BA54" s="17"/>
    </row>
    <row r="55" spans="21:53" ht="13.5" customHeight="1">
      <c r="U55" s="18"/>
      <c r="V55" s="2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BA55" s="17"/>
    </row>
    <row r="56" spans="21:53" ht="13.5" customHeight="1">
      <c r="U56" s="18"/>
      <c r="V56" s="2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21:53" ht="13.5" customHeight="1">
      <c r="U57" s="1" t="s">
        <v>315</v>
      </c>
      <c r="V57" s="112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21:53" ht="13.5" customHeight="1">
      <c r="U58" s="123" t="s">
        <v>153</v>
      </c>
      <c r="V58" s="123" t="s">
        <v>164</v>
      </c>
      <c r="W58" s="26">
        <v>1990</v>
      </c>
      <c r="X58" s="26">
        <f t="shared" ref="X58" si="77">W58+1</f>
        <v>1991</v>
      </c>
      <c r="Y58" s="26">
        <f t="shared" ref="Y58" si="78">X58+1</f>
        <v>1992</v>
      </c>
      <c r="Z58" s="26">
        <f t="shared" ref="Z58" si="79">Y58+1</f>
        <v>1993</v>
      </c>
      <c r="AA58" s="26">
        <f t="shared" ref="AA58" si="80">Z58+1</f>
        <v>1994</v>
      </c>
      <c r="AB58" s="26">
        <f t="shared" ref="AB58" si="81">AA58+1</f>
        <v>1995</v>
      </c>
      <c r="AC58" s="26">
        <f t="shared" ref="AC58" si="82">AB58+1</f>
        <v>1996</v>
      </c>
      <c r="AD58" s="26">
        <f t="shared" ref="AD58" si="83">AC58+1</f>
        <v>1997</v>
      </c>
      <c r="AE58" s="26">
        <f t="shared" ref="AE58" si="84">AD58+1</f>
        <v>1998</v>
      </c>
      <c r="AF58" s="26">
        <f t="shared" ref="AF58" si="85">AE58+1</f>
        <v>1999</v>
      </c>
      <c r="AG58" s="26">
        <f t="shared" ref="AG58" si="86">AF58+1</f>
        <v>2000</v>
      </c>
      <c r="AH58" s="26">
        <f t="shared" ref="AH58" si="87">AG58+1</f>
        <v>2001</v>
      </c>
      <c r="AI58" s="26">
        <f t="shared" ref="AI58" si="88">AH58+1</f>
        <v>2002</v>
      </c>
      <c r="AJ58" s="26">
        <f t="shared" ref="AJ58" si="89">AI58+1</f>
        <v>2003</v>
      </c>
      <c r="AK58" s="26">
        <f t="shared" ref="AK58" si="90">AJ58+1</f>
        <v>2004</v>
      </c>
      <c r="AL58" s="26">
        <f t="shared" ref="AL58" si="91">AK58+1</f>
        <v>2005</v>
      </c>
      <c r="AM58" s="26">
        <f t="shared" ref="AM58" si="92">AL58+1</f>
        <v>2006</v>
      </c>
      <c r="AN58" s="26">
        <f t="shared" ref="AN58" si="93">AM58+1</f>
        <v>2007</v>
      </c>
      <c r="AO58" s="26">
        <f t="shared" ref="AO58" si="94">AN58+1</f>
        <v>2008</v>
      </c>
      <c r="AP58" s="26">
        <f t="shared" ref="AP58" si="95">AO58+1</f>
        <v>2009</v>
      </c>
      <c r="AQ58" s="26">
        <f t="shared" ref="AQ58" si="96">AP58+1</f>
        <v>2010</v>
      </c>
      <c r="AR58" s="26">
        <f t="shared" ref="AR58" si="97">AQ58+1</f>
        <v>2011</v>
      </c>
      <c r="AS58" s="26">
        <f t="shared" ref="AS58" si="98">AR58+1</f>
        <v>2012</v>
      </c>
      <c r="AT58" s="26">
        <f t="shared" ref="AT58:AX58" si="99">AS58+1</f>
        <v>2013</v>
      </c>
      <c r="AU58" s="26">
        <f t="shared" si="99"/>
        <v>2014</v>
      </c>
      <c r="AV58" s="26">
        <f t="shared" si="99"/>
        <v>2015</v>
      </c>
      <c r="AW58" s="26">
        <f t="shared" si="99"/>
        <v>2016</v>
      </c>
      <c r="AX58" s="26">
        <f t="shared" si="99"/>
        <v>2017</v>
      </c>
    </row>
    <row r="59" spans="21:53" ht="13.5" customHeight="1">
      <c r="U59" s="302" t="s">
        <v>167</v>
      </c>
      <c r="V59" s="303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</row>
    <row r="60" spans="21:53" ht="13.5" customHeight="1">
      <c r="U60" s="306" t="s">
        <v>170</v>
      </c>
      <c r="V60" s="307" t="s">
        <v>25</v>
      </c>
      <c r="W60" s="308">
        <v>1840.5598078176645</v>
      </c>
      <c r="X60" s="308">
        <v>1907.9131223375671</v>
      </c>
      <c r="Y60" s="308">
        <v>1991.2517772371743</v>
      </c>
      <c r="Z60" s="308">
        <v>2013.2422327285365</v>
      </c>
      <c r="AA60" s="308">
        <v>2194.6910569755537</v>
      </c>
      <c r="AB60" s="308">
        <v>2138.5706733120983</v>
      </c>
      <c r="AC60" s="308">
        <v>2029.2539576636673</v>
      </c>
      <c r="AD60" s="308">
        <v>1954.784809000555</v>
      </c>
      <c r="AE60" s="308">
        <v>1881.3680086153577</v>
      </c>
      <c r="AF60" s="308">
        <v>1888.6656225925283</v>
      </c>
      <c r="AG60" s="308">
        <v>1812.6759294782128</v>
      </c>
      <c r="AH60" s="308">
        <v>1774.5887823463474</v>
      </c>
      <c r="AI60" s="308">
        <v>1948.4997824992101</v>
      </c>
      <c r="AJ60" s="308">
        <v>2014.1921854174207</v>
      </c>
      <c r="AK60" s="308">
        <v>2000.9760102591129</v>
      </c>
      <c r="AL60" s="308">
        <v>2074.6184469436762</v>
      </c>
      <c r="AM60" s="308">
        <v>1994.5070384229257</v>
      </c>
      <c r="AN60" s="308">
        <v>2135.3966950538311</v>
      </c>
      <c r="AO60" s="308">
        <v>1921.8413472097152</v>
      </c>
      <c r="AP60" s="308">
        <v>1698.6208874782437</v>
      </c>
      <c r="AQ60" s="308">
        <v>1794.6042757441448</v>
      </c>
      <c r="AR60" s="308">
        <v>2007.7349975348739</v>
      </c>
      <c r="AS60" s="308">
        <v>2149.4980366684777</v>
      </c>
      <c r="AT60" s="308">
        <v>2067.0456612868743</v>
      </c>
      <c r="AU60" s="308">
        <v>1740.5805094426676</v>
      </c>
      <c r="AV60" s="308">
        <v>1626.070094701834</v>
      </c>
      <c r="AW60" s="308">
        <v>1602.3377529969325</v>
      </c>
      <c r="AX60" s="308">
        <v>1535.3487270904109</v>
      </c>
    </row>
    <row r="61" spans="21:53" ht="13.5" customHeight="1">
      <c r="U61" s="331" t="s">
        <v>171</v>
      </c>
      <c r="V61" s="274" t="s">
        <v>25</v>
      </c>
      <c r="W61" s="305">
        <v>3668.2120190549153</v>
      </c>
      <c r="X61" s="305">
        <v>3112.8323530312118</v>
      </c>
      <c r="Y61" s="305">
        <v>2494.7594987297848</v>
      </c>
      <c r="Z61" s="305">
        <v>2017.1336770206308</v>
      </c>
      <c r="AA61" s="305">
        <v>1836.7747307714103</v>
      </c>
      <c r="AB61" s="305">
        <v>1716.7009015161157</v>
      </c>
      <c r="AC61" s="305">
        <v>1781.8097869387216</v>
      </c>
      <c r="AD61" s="305">
        <v>1688.4276189140896</v>
      </c>
      <c r="AE61" s="305">
        <v>1633.1689920637386</v>
      </c>
      <c r="AF61" s="305">
        <v>1606.807585568404</v>
      </c>
      <c r="AG61" s="305">
        <v>1772.0736874623742</v>
      </c>
      <c r="AH61" s="305">
        <v>1982.5911979523896</v>
      </c>
      <c r="AI61" s="305">
        <v>1085.9168997973682</v>
      </c>
      <c r="AJ61" s="305">
        <v>587.39150075700434</v>
      </c>
      <c r="AK61" s="305">
        <v>502.55641091766142</v>
      </c>
      <c r="AL61" s="305">
        <v>682.61758581802428</v>
      </c>
      <c r="AM61" s="305">
        <v>840.11303693937123</v>
      </c>
      <c r="AN61" s="305">
        <v>898.63345251228907</v>
      </c>
      <c r="AO61" s="305">
        <v>759.25992272357962</v>
      </c>
      <c r="AP61" s="305">
        <v>530.51485837776875</v>
      </c>
      <c r="AQ61" s="305">
        <v>490.66938207063242</v>
      </c>
      <c r="AR61" s="305">
        <v>500.61507842848857</v>
      </c>
      <c r="AS61" s="305">
        <v>481.35816210023853</v>
      </c>
      <c r="AT61" s="305">
        <v>708.48711624453097</v>
      </c>
      <c r="AU61" s="305">
        <v>852.73581583561531</v>
      </c>
      <c r="AV61" s="305">
        <v>893.77283899319298</v>
      </c>
      <c r="AW61" s="305">
        <v>749.15461346738732</v>
      </c>
      <c r="AX61" s="305">
        <v>678.91507526927001</v>
      </c>
    </row>
    <row r="62" spans="21:53" ht="13.5" customHeight="1">
      <c r="U62" s="302" t="s">
        <v>169</v>
      </c>
      <c r="V62" s="303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</row>
    <row r="63" spans="21:53" ht="13.5" customHeight="1">
      <c r="U63" s="331" t="s">
        <v>171</v>
      </c>
      <c r="V63" s="274" t="s">
        <v>25</v>
      </c>
      <c r="W63" s="305">
        <v>146.64653266574271</v>
      </c>
      <c r="X63" s="305">
        <v>137.6122457901227</v>
      </c>
      <c r="Y63" s="305">
        <v>113.56416656894805</v>
      </c>
      <c r="Z63" s="305">
        <v>109.12411153389014</v>
      </c>
      <c r="AA63" s="305">
        <v>99.189510761316512</v>
      </c>
      <c r="AB63" s="305">
        <v>96.061554129980749</v>
      </c>
      <c r="AC63" s="305">
        <v>88.664367231747136</v>
      </c>
      <c r="AD63" s="305">
        <v>87.180420463809341</v>
      </c>
      <c r="AE63" s="305">
        <v>84.002797239409048</v>
      </c>
      <c r="AF63" s="305">
        <v>88.16221317678432</v>
      </c>
      <c r="AG63" s="305">
        <v>84.373156875263362</v>
      </c>
      <c r="AH63" s="305">
        <v>68.992764809314579</v>
      </c>
      <c r="AI63" s="305">
        <v>67.9361994731794</v>
      </c>
      <c r="AJ63" s="305">
        <v>66.315633017786396</v>
      </c>
      <c r="AK63" s="305">
        <v>59.399766153623375</v>
      </c>
      <c r="AL63" s="305">
        <v>53.630864319285749</v>
      </c>
      <c r="AM63" s="305">
        <v>53.863073750589294</v>
      </c>
      <c r="AN63" s="305">
        <v>51.973482209176971</v>
      </c>
      <c r="AO63" s="305">
        <v>47.285226633256897</v>
      </c>
      <c r="AP63" s="305">
        <v>51.988690321161648</v>
      </c>
      <c r="AQ63" s="305">
        <v>47.324857521940942</v>
      </c>
      <c r="AR63" s="305">
        <v>34.724750324235771</v>
      </c>
      <c r="AS63" s="305">
        <v>19.648893435610557</v>
      </c>
      <c r="AT63" s="305">
        <v>15.736305334619697</v>
      </c>
      <c r="AU63" s="305">
        <v>12.394806784803356</v>
      </c>
      <c r="AV63" s="305">
        <v>8.894939701258318</v>
      </c>
      <c r="AW63" s="305">
        <v>7.1792415531242906</v>
      </c>
      <c r="AX63" s="305">
        <v>6.6206468603632409</v>
      </c>
    </row>
    <row r="64" spans="21:53" ht="13.5" customHeight="1">
      <c r="U64" s="18"/>
      <c r="V64" s="2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1:50" ht="13.5" customHeight="1">
      <c r="U65" s="18"/>
      <c r="V65" s="2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1:50" ht="13.5" customHeight="1">
      <c r="U66" s="1" t="s">
        <v>316</v>
      </c>
      <c r="V66" s="112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1:50" ht="13.5" customHeight="1">
      <c r="U67" s="123" t="s">
        <v>153</v>
      </c>
      <c r="V67" s="123" t="s">
        <v>164</v>
      </c>
      <c r="W67" s="109">
        <v>1990</v>
      </c>
      <c r="X67" s="109">
        <f t="shared" ref="X67" si="100">W67+1</f>
        <v>1991</v>
      </c>
      <c r="Y67" s="109">
        <f t="shared" ref="Y67" si="101">X67+1</f>
        <v>1992</v>
      </c>
      <c r="Z67" s="109">
        <f t="shared" ref="Z67" si="102">Y67+1</f>
        <v>1993</v>
      </c>
      <c r="AA67" s="109">
        <f t="shared" ref="AA67" si="103">Z67+1</f>
        <v>1994</v>
      </c>
      <c r="AB67" s="109">
        <f t="shared" ref="AB67" si="104">AA67+1</f>
        <v>1995</v>
      </c>
      <c r="AC67" s="109">
        <f t="shared" ref="AC67" si="105">AB67+1</f>
        <v>1996</v>
      </c>
      <c r="AD67" s="109">
        <f t="shared" ref="AD67" si="106">AC67+1</f>
        <v>1997</v>
      </c>
      <c r="AE67" s="109">
        <f t="shared" ref="AE67" si="107">AD67+1</f>
        <v>1998</v>
      </c>
      <c r="AF67" s="109">
        <f t="shared" ref="AF67" si="108">AE67+1</f>
        <v>1999</v>
      </c>
      <c r="AG67" s="109">
        <f t="shared" ref="AG67" si="109">AF67+1</f>
        <v>2000</v>
      </c>
      <c r="AH67" s="109">
        <f t="shared" ref="AH67" si="110">AG67+1</f>
        <v>2001</v>
      </c>
      <c r="AI67" s="109">
        <f t="shared" ref="AI67" si="111">AH67+1</f>
        <v>2002</v>
      </c>
      <c r="AJ67" s="109">
        <f t="shared" ref="AJ67" si="112">AI67+1</f>
        <v>2003</v>
      </c>
      <c r="AK67" s="109">
        <f t="shared" ref="AK67" si="113">AJ67+1</f>
        <v>2004</v>
      </c>
      <c r="AL67" s="109">
        <f t="shared" ref="AL67" si="114">AK67+1</f>
        <v>2005</v>
      </c>
      <c r="AM67" s="109">
        <f t="shared" ref="AM67" si="115">AL67+1</f>
        <v>2006</v>
      </c>
      <c r="AN67" s="109">
        <f t="shared" ref="AN67" si="116">AM67+1</f>
        <v>2007</v>
      </c>
      <c r="AO67" s="109">
        <f t="shared" ref="AO67" si="117">AN67+1</f>
        <v>2008</v>
      </c>
      <c r="AP67" s="109">
        <f t="shared" ref="AP67" si="118">AO67+1</f>
        <v>2009</v>
      </c>
      <c r="AQ67" s="109">
        <f t="shared" ref="AQ67" si="119">AP67+1</f>
        <v>2010</v>
      </c>
      <c r="AR67" s="109">
        <f t="shared" ref="AR67" si="120">AQ67+1</f>
        <v>2011</v>
      </c>
      <c r="AS67" s="109">
        <f t="shared" ref="AS67" si="121">AR67+1</f>
        <v>2012</v>
      </c>
      <c r="AT67" s="109">
        <f t="shared" ref="AT67:AX67" si="122">AS67+1</f>
        <v>2013</v>
      </c>
      <c r="AU67" s="109">
        <f t="shared" si="122"/>
        <v>2014</v>
      </c>
      <c r="AV67" s="109">
        <f t="shared" si="122"/>
        <v>2015</v>
      </c>
      <c r="AW67" s="109">
        <f t="shared" si="122"/>
        <v>2016</v>
      </c>
      <c r="AX67" s="109">
        <f t="shared" si="122"/>
        <v>2017</v>
      </c>
    </row>
    <row r="68" spans="21:50" ht="13.5" customHeight="1">
      <c r="U68" s="124" t="s">
        <v>381</v>
      </c>
      <c r="V68" s="290" t="s">
        <v>59</v>
      </c>
      <c r="W68" s="132">
        <v>33.634309642043327</v>
      </c>
      <c r="X68" s="132">
        <v>33.616681990333355</v>
      </c>
      <c r="Y68" s="132">
        <v>33.616436807838149</v>
      </c>
      <c r="Z68" s="132">
        <v>33.62154200913659</v>
      </c>
      <c r="AA68" s="132">
        <v>33.621637255630183</v>
      </c>
      <c r="AB68" s="132">
        <v>33.627095932081097</v>
      </c>
      <c r="AC68" s="132">
        <v>33.617420709578262</v>
      </c>
      <c r="AD68" s="132">
        <v>33.611251587105471</v>
      </c>
      <c r="AE68" s="132">
        <v>33.580155184843854</v>
      </c>
      <c r="AF68" s="132">
        <v>33.573410940022853</v>
      </c>
      <c r="AG68" s="132">
        <v>33.572052159584118</v>
      </c>
      <c r="AH68" s="132">
        <v>33.563577660134989</v>
      </c>
      <c r="AI68" s="132">
        <v>33.579037759205036</v>
      </c>
      <c r="AJ68" s="132">
        <v>33.554818437970297</v>
      </c>
      <c r="AK68" s="132">
        <v>33.547353768652954</v>
      </c>
      <c r="AL68" s="132">
        <v>33.546526293874884</v>
      </c>
      <c r="AM68" s="132">
        <v>33.547311815446051</v>
      </c>
      <c r="AN68" s="132">
        <v>33.537593104915914</v>
      </c>
      <c r="AO68" s="132">
        <v>33.526311878844517</v>
      </c>
      <c r="AP68" s="132">
        <v>33.527222131645956</v>
      </c>
      <c r="AQ68" s="132">
        <v>33.525548342770897</v>
      </c>
      <c r="AR68" s="132">
        <v>33.525992201032928</v>
      </c>
      <c r="AS68" s="132">
        <v>33.5320301412224</v>
      </c>
      <c r="AT68" s="132">
        <v>33.309703937007825</v>
      </c>
      <c r="AU68" s="132">
        <v>33.309703937007825</v>
      </c>
      <c r="AV68" s="132">
        <v>33.309703937007825</v>
      </c>
      <c r="AW68" s="132">
        <v>33.309703937007825</v>
      </c>
      <c r="AX68" s="132">
        <v>33.309703937007825</v>
      </c>
    </row>
    <row r="69" spans="21:50" ht="13.5" customHeight="1">
      <c r="U69" s="358" t="s">
        <v>518</v>
      </c>
      <c r="V69" s="290" t="s">
        <v>359</v>
      </c>
      <c r="W69" s="132">
        <v>18.170000000000002</v>
      </c>
      <c r="X69" s="132">
        <v>18.170000000000002</v>
      </c>
      <c r="Y69" s="132">
        <v>18.170000000000002</v>
      </c>
      <c r="Z69" s="132">
        <v>18.170000000000002</v>
      </c>
      <c r="AA69" s="132">
        <v>18.170000000000002</v>
      </c>
      <c r="AB69" s="132">
        <v>18.170000000000002</v>
      </c>
      <c r="AC69" s="132">
        <v>18.170000000000002</v>
      </c>
      <c r="AD69" s="132">
        <v>18.170000000000002</v>
      </c>
      <c r="AE69" s="132">
        <v>18.170000000000002</v>
      </c>
      <c r="AF69" s="132">
        <v>18.170000000000002</v>
      </c>
      <c r="AG69" s="132">
        <v>18.170000000000002</v>
      </c>
      <c r="AH69" s="132">
        <v>18.170000000000002</v>
      </c>
      <c r="AI69" s="132">
        <v>18.170000000000002</v>
      </c>
      <c r="AJ69" s="132">
        <v>18.170000000000002</v>
      </c>
      <c r="AK69" s="132">
        <v>18.170000000000002</v>
      </c>
      <c r="AL69" s="132">
        <v>18.170000000000002</v>
      </c>
      <c r="AM69" s="132">
        <v>18.170000000000002</v>
      </c>
      <c r="AN69" s="132">
        <v>18.170000000000002</v>
      </c>
      <c r="AO69" s="132">
        <v>18.170000000000002</v>
      </c>
      <c r="AP69" s="132">
        <v>18.170000000000002</v>
      </c>
      <c r="AQ69" s="132">
        <v>18.170000000000002</v>
      </c>
      <c r="AR69" s="132">
        <v>18.170000000000002</v>
      </c>
      <c r="AS69" s="132">
        <v>18.170000000000002</v>
      </c>
      <c r="AT69" s="132">
        <v>18.630537702558474</v>
      </c>
      <c r="AU69" s="132">
        <v>18.630537702558474</v>
      </c>
      <c r="AV69" s="132">
        <v>18.630537702558474</v>
      </c>
      <c r="AW69" s="132">
        <v>18.630537702558474</v>
      </c>
      <c r="AX69" s="132">
        <v>18.630537702558474</v>
      </c>
    </row>
    <row r="70" spans="21:50" ht="13.5" customHeight="1">
      <c r="U70" s="124" t="s">
        <v>382</v>
      </c>
      <c r="V70" s="290" t="s">
        <v>60</v>
      </c>
      <c r="W70" s="132">
        <v>50.531353959612147</v>
      </c>
      <c r="X70" s="132">
        <v>50.549620078847255</v>
      </c>
      <c r="Y70" s="132">
        <v>50.56519744636612</v>
      </c>
      <c r="Z70" s="132">
        <v>50.593123193648346</v>
      </c>
      <c r="AA70" s="132">
        <v>50.590576755089209</v>
      </c>
      <c r="AB70" s="132">
        <v>50.628824521111241</v>
      </c>
      <c r="AC70" s="132">
        <v>50.634295974059071</v>
      </c>
      <c r="AD70" s="132">
        <v>50.659158493623082</v>
      </c>
      <c r="AE70" s="132">
        <v>50.681835130401296</v>
      </c>
      <c r="AF70" s="132">
        <v>50.689652909357264</v>
      </c>
      <c r="AG70" s="132">
        <v>50.704009156960616</v>
      </c>
      <c r="AH70" s="132">
        <v>50.732325387469416</v>
      </c>
      <c r="AI70" s="132">
        <v>50.715978937608163</v>
      </c>
      <c r="AJ70" s="132">
        <v>50.749448919821191</v>
      </c>
      <c r="AK70" s="132">
        <v>50.728935947007287</v>
      </c>
      <c r="AL70" s="132">
        <v>50.74681900754878</v>
      </c>
      <c r="AM70" s="132">
        <v>50.741701965788174</v>
      </c>
      <c r="AN70" s="132">
        <v>50.725716651886636</v>
      </c>
      <c r="AO70" s="132">
        <v>50.728468576302973</v>
      </c>
      <c r="AP70" s="132">
        <v>50.720146999134997</v>
      </c>
      <c r="AQ70" s="132">
        <v>50.773253658634658</v>
      </c>
      <c r="AR70" s="132">
        <v>50.764609847755956</v>
      </c>
      <c r="AS70" s="132">
        <v>50.775814192060331</v>
      </c>
      <c r="AT70" s="132">
        <v>50.07190243651101</v>
      </c>
      <c r="AU70" s="132">
        <v>50.086445425145378</v>
      </c>
      <c r="AV70" s="132">
        <v>50.094618193264239</v>
      </c>
      <c r="AW70" s="132">
        <v>50.093024295063408</v>
      </c>
      <c r="AX70" s="132">
        <v>50.096788145552793</v>
      </c>
    </row>
    <row r="71" spans="21:50" ht="13.5" customHeight="1">
      <c r="U71" s="358" t="s">
        <v>518</v>
      </c>
      <c r="V71" s="290" t="s">
        <v>359</v>
      </c>
      <c r="W71" s="132">
        <v>16.544596840650478</v>
      </c>
      <c r="X71" s="132">
        <v>16.538728547626903</v>
      </c>
      <c r="Y71" s="132">
        <v>16.533727410101474</v>
      </c>
      <c r="Z71" s="132">
        <v>16.524769515662591</v>
      </c>
      <c r="AA71" s="132">
        <v>16.525585940889449</v>
      </c>
      <c r="AB71" s="132">
        <v>16.513331798192571</v>
      </c>
      <c r="AC71" s="132">
        <v>16.51158032141732</v>
      </c>
      <c r="AD71" s="132">
        <v>16.503626300572328</v>
      </c>
      <c r="AE71" s="132">
        <v>16.496378392526189</v>
      </c>
      <c r="AF71" s="132">
        <v>16.493881176739656</v>
      </c>
      <c r="AG71" s="132">
        <v>16.489297397888745</v>
      </c>
      <c r="AH71" s="132">
        <v>16.480263967470108</v>
      </c>
      <c r="AI71" s="132">
        <v>16.485477573362463</v>
      </c>
      <c r="AJ71" s="132">
        <v>16.47480611750489</v>
      </c>
      <c r="AK71" s="132">
        <v>16.481344733838132</v>
      </c>
      <c r="AL71" s="132">
        <v>16.475644120249278</v>
      </c>
      <c r="AM71" s="132">
        <v>16.47727487796141</v>
      </c>
      <c r="AN71" s="132">
        <v>16.482371380929578</v>
      </c>
      <c r="AO71" s="132">
        <v>16.481493772284949</v>
      </c>
      <c r="AP71" s="132">
        <v>16.484147874984476</v>
      </c>
      <c r="AQ71" s="132">
        <v>16.467224856835081</v>
      </c>
      <c r="AR71" s="132">
        <v>16.469976889236591</v>
      </c>
      <c r="AS71" s="132">
        <v>16.466409809385318</v>
      </c>
      <c r="AT71" s="132">
        <v>16.375818020593908</v>
      </c>
      <c r="AU71" s="132">
        <v>16.368051273415567</v>
      </c>
      <c r="AV71" s="132">
        <v>16.363688549785433</v>
      </c>
      <c r="AW71" s="132">
        <v>16.36453928040547</v>
      </c>
      <c r="AX71" s="132">
        <v>16.362530441846861</v>
      </c>
    </row>
    <row r="72" spans="21:50" ht="13.5" customHeight="1">
      <c r="U72" s="124" t="s">
        <v>383</v>
      </c>
      <c r="V72" s="290" t="s">
        <v>172</v>
      </c>
      <c r="W72" s="132">
        <v>39.348870000000005</v>
      </c>
      <c r="X72" s="132">
        <v>39.348870000000005</v>
      </c>
      <c r="Y72" s="132">
        <v>39.348870000000005</v>
      </c>
      <c r="Z72" s="132">
        <v>39.348870000000005</v>
      </c>
      <c r="AA72" s="132">
        <v>39.348870000000005</v>
      </c>
      <c r="AB72" s="132">
        <v>39.348870000000005</v>
      </c>
      <c r="AC72" s="132">
        <v>39.348870000000005</v>
      </c>
      <c r="AD72" s="132">
        <v>39.348870000000005</v>
      </c>
      <c r="AE72" s="132">
        <v>39.348870000000005</v>
      </c>
      <c r="AF72" s="132">
        <v>39.348870000000005</v>
      </c>
      <c r="AG72" s="132">
        <v>44.9</v>
      </c>
      <c r="AH72" s="132">
        <v>44.9</v>
      </c>
      <c r="AI72" s="132">
        <v>44.9</v>
      </c>
      <c r="AJ72" s="132">
        <v>44.9</v>
      </c>
      <c r="AK72" s="132">
        <v>44.9</v>
      </c>
      <c r="AL72" s="132">
        <v>44.9</v>
      </c>
      <c r="AM72" s="132">
        <v>44.9</v>
      </c>
      <c r="AN72" s="132">
        <v>44.9</v>
      </c>
      <c r="AO72" s="132">
        <v>44.9</v>
      </c>
      <c r="AP72" s="132">
        <v>44.9</v>
      </c>
      <c r="AQ72" s="132">
        <v>44.9</v>
      </c>
      <c r="AR72" s="132">
        <v>44.9</v>
      </c>
      <c r="AS72" s="132">
        <v>44.9</v>
      </c>
      <c r="AT72" s="132">
        <v>46.727974997008573</v>
      </c>
      <c r="AU72" s="132">
        <v>46.727974997008573</v>
      </c>
      <c r="AV72" s="132">
        <v>46.727974997008573</v>
      </c>
      <c r="AW72" s="132">
        <v>46.727974997008573</v>
      </c>
      <c r="AX72" s="132">
        <v>46.727974997008573</v>
      </c>
    </row>
    <row r="73" spans="21:50" ht="13.5" customHeight="1">
      <c r="U73" s="358" t="s">
        <v>518</v>
      </c>
      <c r="V73" s="290" t="s">
        <v>359</v>
      </c>
      <c r="W73" s="132">
        <v>14.15</v>
      </c>
      <c r="X73" s="132">
        <v>14.15</v>
      </c>
      <c r="Y73" s="132">
        <v>14.15</v>
      </c>
      <c r="Z73" s="132">
        <v>14.15</v>
      </c>
      <c r="AA73" s="132">
        <v>14.15</v>
      </c>
      <c r="AB73" s="132">
        <v>14.15</v>
      </c>
      <c r="AC73" s="132">
        <v>14.15</v>
      </c>
      <c r="AD73" s="132">
        <v>14.15</v>
      </c>
      <c r="AE73" s="132">
        <v>14.15</v>
      </c>
      <c r="AF73" s="132">
        <v>14.15</v>
      </c>
      <c r="AG73" s="132">
        <v>14.15</v>
      </c>
      <c r="AH73" s="132">
        <v>14.15</v>
      </c>
      <c r="AI73" s="132">
        <v>14.15</v>
      </c>
      <c r="AJ73" s="132">
        <v>14.15</v>
      </c>
      <c r="AK73" s="132">
        <v>14.15</v>
      </c>
      <c r="AL73" s="132">
        <v>14.15</v>
      </c>
      <c r="AM73" s="132">
        <v>14.15</v>
      </c>
      <c r="AN73" s="132">
        <v>14.15</v>
      </c>
      <c r="AO73" s="132">
        <v>14.15</v>
      </c>
      <c r="AP73" s="132">
        <v>14.15</v>
      </c>
      <c r="AQ73" s="132">
        <v>14.15</v>
      </c>
      <c r="AR73" s="132">
        <v>14.15</v>
      </c>
      <c r="AS73" s="132">
        <v>14.15</v>
      </c>
      <c r="AT73" s="132">
        <v>14.440605965514742</v>
      </c>
      <c r="AU73" s="132">
        <v>14.440605965514742</v>
      </c>
      <c r="AV73" s="132">
        <v>14.440605965514742</v>
      </c>
      <c r="AW73" s="132">
        <v>14.440605965514742</v>
      </c>
      <c r="AX73" s="132">
        <v>14.440605965514742</v>
      </c>
    </row>
    <row r="74" spans="21:50" ht="13.5" customHeight="1">
      <c r="U74" s="124" t="s">
        <v>384</v>
      </c>
      <c r="V74" s="290" t="s">
        <v>172</v>
      </c>
      <c r="W74" s="132">
        <v>42.093962817154718</v>
      </c>
      <c r="X74" s="132">
        <v>42.225038412185917</v>
      </c>
      <c r="Y74" s="132">
        <v>42.243622069272085</v>
      </c>
      <c r="Z74" s="132">
        <v>42.32119967928233</v>
      </c>
      <c r="AA74" s="132">
        <v>42.212249499141009</v>
      </c>
      <c r="AB74" s="132">
        <v>42.387286678831352</v>
      </c>
      <c r="AC74" s="132">
        <v>42.564743822860841</v>
      </c>
      <c r="AD74" s="132">
        <v>42.751017743127512</v>
      </c>
      <c r="AE74" s="132">
        <v>42.759315949854496</v>
      </c>
      <c r="AF74" s="132">
        <v>42.631258976914879</v>
      </c>
      <c r="AG74" s="132">
        <v>42.553613910435836</v>
      </c>
      <c r="AH74" s="132">
        <v>42.894953361881278</v>
      </c>
      <c r="AI74" s="132">
        <v>42.536128413826752</v>
      </c>
      <c r="AJ74" s="132">
        <v>42.911451355746095</v>
      </c>
      <c r="AK74" s="132">
        <v>42.387916532899084</v>
      </c>
      <c r="AL74" s="132">
        <v>42.871322083569666</v>
      </c>
      <c r="AM74" s="132">
        <v>43.569852064617685</v>
      </c>
      <c r="AN74" s="132">
        <v>44.612521393262945</v>
      </c>
      <c r="AO74" s="132">
        <v>44.707358508776267</v>
      </c>
      <c r="AP74" s="132">
        <v>44.836215458022039</v>
      </c>
      <c r="AQ74" s="132">
        <v>44.670083518846972</v>
      </c>
      <c r="AR74" s="132">
        <v>44.743329146289192</v>
      </c>
      <c r="AS74" s="132">
        <v>44.753861894210075</v>
      </c>
      <c r="AT74" s="132">
        <v>40.149319483573493</v>
      </c>
      <c r="AU74" s="132">
        <v>40.149319483573493</v>
      </c>
      <c r="AV74" s="132">
        <v>40.149319483573493</v>
      </c>
      <c r="AW74" s="132">
        <v>40.149319483573493</v>
      </c>
      <c r="AX74" s="132">
        <v>40.149319483573493</v>
      </c>
    </row>
    <row r="75" spans="21:50" ht="13.5" customHeight="1">
      <c r="U75" s="358" t="s">
        <v>519</v>
      </c>
      <c r="V75" s="290" t="s">
        <v>359</v>
      </c>
      <c r="W75" s="132">
        <v>13.9</v>
      </c>
      <c r="X75" s="132">
        <v>13.9</v>
      </c>
      <c r="Y75" s="132">
        <v>13.9</v>
      </c>
      <c r="Z75" s="132">
        <v>13.9</v>
      </c>
      <c r="AA75" s="132">
        <v>13.9</v>
      </c>
      <c r="AB75" s="132">
        <v>13.9</v>
      </c>
      <c r="AC75" s="132">
        <v>13.9</v>
      </c>
      <c r="AD75" s="132">
        <v>13.9</v>
      </c>
      <c r="AE75" s="132">
        <v>13.9</v>
      </c>
      <c r="AF75" s="132">
        <v>13.9</v>
      </c>
      <c r="AG75" s="132">
        <v>13.9</v>
      </c>
      <c r="AH75" s="132">
        <v>13.9</v>
      </c>
      <c r="AI75" s="132">
        <v>13.9</v>
      </c>
      <c r="AJ75" s="132">
        <v>13.9</v>
      </c>
      <c r="AK75" s="132">
        <v>13.9</v>
      </c>
      <c r="AL75" s="132">
        <v>13.9</v>
      </c>
      <c r="AM75" s="132">
        <v>13.9</v>
      </c>
      <c r="AN75" s="132">
        <v>13.9</v>
      </c>
      <c r="AO75" s="132">
        <v>13.9</v>
      </c>
      <c r="AP75" s="132">
        <v>13.9</v>
      </c>
      <c r="AQ75" s="132">
        <v>13.9</v>
      </c>
      <c r="AR75" s="132">
        <v>13.9</v>
      </c>
      <c r="AS75" s="132">
        <v>13.9</v>
      </c>
      <c r="AT75" s="132">
        <v>13.967432576160576</v>
      </c>
      <c r="AU75" s="132">
        <v>13.967432576160576</v>
      </c>
      <c r="AV75" s="132">
        <v>13.967432576160576</v>
      </c>
      <c r="AW75" s="132">
        <v>13.967432576160576</v>
      </c>
      <c r="AX75" s="132">
        <v>13.967432576160576</v>
      </c>
    </row>
    <row r="76" spans="21:50" ht="13.5" customHeight="1">
      <c r="U76" s="124" t="s">
        <v>385</v>
      </c>
      <c r="V76" s="290" t="s">
        <v>60</v>
      </c>
      <c r="W76" s="132">
        <v>25.953510000000001</v>
      </c>
      <c r="X76" s="132">
        <v>25.953510000000001</v>
      </c>
      <c r="Y76" s="132">
        <v>25.953510000000001</v>
      </c>
      <c r="Z76" s="132">
        <v>25.953510000000001</v>
      </c>
      <c r="AA76" s="132">
        <v>25.953510000000001</v>
      </c>
      <c r="AB76" s="132">
        <v>25.953510000000001</v>
      </c>
      <c r="AC76" s="132">
        <v>25.953510000000001</v>
      </c>
      <c r="AD76" s="132">
        <v>25.953510000000001</v>
      </c>
      <c r="AE76" s="132">
        <v>25.953510000000001</v>
      </c>
      <c r="AF76" s="132">
        <v>25.953510000000001</v>
      </c>
      <c r="AG76" s="132">
        <v>26.6</v>
      </c>
      <c r="AH76" s="132">
        <v>26.6</v>
      </c>
      <c r="AI76" s="132">
        <v>26.6</v>
      </c>
      <c r="AJ76" s="132">
        <v>26.6</v>
      </c>
      <c r="AK76" s="132">
        <v>26.6</v>
      </c>
      <c r="AL76" s="132">
        <v>25.7</v>
      </c>
      <c r="AM76" s="132">
        <v>25.7</v>
      </c>
      <c r="AN76" s="132">
        <v>25.7</v>
      </c>
      <c r="AO76" s="132">
        <v>25.7</v>
      </c>
      <c r="AP76" s="132">
        <v>25.7</v>
      </c>
      <c r="AQ76" s="132">
        <v>25.7</v>
      </c>
      <c r="AR76" s="132">
        <v>25.7</v>
      </c>
      <c r="AS76" s="132">
        <v>25.7</v>
      </c>
      <c r="AT76" s="132">
        <v>25.965127933716122</v>
      </c>
      <c r="AU76" s="132">
        <v>25.965127933716122</v>
      </c>
      <c r="AV76" s="132">
        <v>25.965127933716122</v>
      </c>
      <c r="AW76" s="132">
        <v>25.965127933716122</v>
      </c>
      <c r="AX76" s="132">
        <v>25.965127933716122</v>
      </c>
    </row>
    <row r="77" spans="21:50" ht="13.5" customHeight="1">
      <c r="U77" s="358" t="s">
        <v>519</v>
      </c>
      <c r="V77" s="290" t="s">
        <v>359</v>
      </c>
      <c r="W77" s="132">
        <v>24.71</v>
      </c>
      <c r="X77" s="132">
        <v>24.71</v>
      </c>
      <c r="Y77" s="132">
        <v>24.71</v>
      </c>
      <c r="Z77" s="132">
        <v>24.71</v>
      </c>
      <c r="AA77" s="132">
        <v>24.71</v>
      </c>
      <c r="AB77" s="132">
        <v>24.71</v>
      </c>
      <c r="AC77" s="132">
        <v>24.71</v>
      </c>
      <c r="AD77" s="132">
        <v>24.71</v>
      </c>
      <c r="AE77" s="132">
        <v>24.71</v>
      </c>
      <c r="AF77" s="132">
        <v>24.71</v>
      </c>
      <c r="AG77" s="132">
        <v>24.71</v>
      </c>
      <c r="AH77" s="132">
        <v>24.71</v>
      </c>
      <c r="AI77" s="132">
        <v>24.71</v>
      </c>
      <c r="AJ77" s="132">
        <v>24.71</v>
      </c>
      <c r="AK77" s="132">
        <v>24.71</v>
      </c>
      <c r="AL77" s="132">
        <v>24.71</v>
      </c>
      <c r="AM77" s="132">
        <v>24.71</v>
      </c>
      <c r="AN77" s="132">
        <v>24.71</v>
      </c>
      <c r="AO77" s="132">
        <v>24.71</v>
      </c>
      <c r="AP77" s="132">
        <v>24.71</v>
      </c>
      <c r="AQ77" s="132">
        <v>24.71</v>
      </c>
      <c r="AR77" s="132">
        <v>24.71</v>
      </c>
      <c r="AS77" s="132">
        <v>24.71</v>
      </c>
      <c r="AT77" s="132">
        <v>24.418477036295684</v>
      </c>
      <c r="AU77" s="132">
        <v>24.418477036295684</v>
      </c>
      <c r="AV77" s="132">
        <v>24.418477036295684</v>
      </c>
      <c r="AW77" s="132">
        <v>24.418477036295684</v>
      </c>
      <c r="AX77" s="132">
        <v>24.418477036295684</v>
      </c>
    </row>
    <row r="78" spans="21:50" ht="13.5" customHeight="1">
      <c r="U78" s="124" t="s">
        <v>386</v>
      </c>
      <c r="V78" s="290" t="s">
        <v>60</v>
      </c>
      <c r="W78" s="132">
        <v>35.581425000000003</v>
      </c>
      <c r="X78" s="132">
        <v>35.581425000000003</v>
      </c>
      <c r="Y78" s="132">
        <v>35.581425000000003</v>
      </c>
      <c r="Z78" s="132">
        <v>35.581425000000003</v>
      </c>
      <c r="AA78" s="132">
        <v>35.581425000000003</v>
      </c>
      <c r="AB78" s="132">
        <v>35.581425000000003</v>
      </c>
      <c r="AC78" s="132">
        <v>35.581425000000003</v>
      </c>
      <c r="AD78" s="132">
        <v>35.581425000000003</v>
      </c>
      <c r="AE78" s="132">
        <v>35.581425000000003</v>
      </c>
      <c r="AF78" s="132">
        <v>35.581425000000003</v>
      </c>
      <c r="AG78" s="132">
        <v>35.6</v>
      </c>
      <c r="AH78" s="132">
        <v>35.6</v>
      </c>
      <c r="AI78" s="132">
        <v>35.6</v>
      </c>
      <c r="AJ78" s="132">
        <v>35.6</v>
      </c>
      <c r="AK78" s="132">
        <v>35.6</v>
      </c>
      <c r="AL78" s="132">
        <v>29.9</v>
      </c>
      <c r="AM78" s="132">
        <v>29.9</v>
      </c>
      <c r="AN78" s="132">
        <v>29.9</v>
      </c>
      <c r="AO78" s="132">
        <v>29.9</v>
      </c>
      <c r="AP78" s="132">
        <v>29.9</v>
      </c>
      <c r="AQ78" s="132">
        <v>29.9</v>
      </c>
      <c r="AR78" s="132">
        <v>29.9</v>
      </c>
      <c r="AS78" s="132">
        <v>29.9</v>
      </c>
      <c r="AT78" s="132">
        <v>33.293376922185708</v>
      </c>
      <c r="AU78" s="132">
        <v>33.293376922185708</v>
      </c>
      <c r="AV78" s="132">
        <v>33.293376922185708</v>
      </c>
      <c r="AW78" s="132">
        <v>33.293376922185708</v>
      </c>
      <c r="AX78" s="132">
        <v>33.293376922185708</v>
      </c>
    </row>
    <row r="79" spans="21:50" ht="13.5" customHeight="1">
      <c r="U79" s="358" t="s">
        <v>519</v>
      </c>
      <c r="V79" s="290" t="s">
        <v>359</v>
      </c>
      <c r="W79" s="132">
        <v>25.35</v>
      </c>
      <c r="X79" s="132">
        <v>25.35</v>
      </c>
      <c r="Y79" s="132">
        <v>25.35</v>
      </c>
      <c r="Z79" s="132">
        <v>25.35</v>
      </c>
      <c r="AA79" s="132">
        <v>25.35</v>
      </c>
      <c r="AB79" s="132">
        <v>25.35</v>
      </c>
      <c r="AC79" s="132">
        <v>25.35</v>
      </c>
      <c r="AD79" s="132">
        <v>25.35</v>
      </c>
      <c r="AE79" s="132">
        <v>25.35</v>
      </c>
      <c r="AF79" s="132">
        <v>25.35</v>
      </c>
      <c r="AG79" s="132">
        <v>25.35</v>
      </c>
      <c r="AH79" s="132">
        <v>25.35</v>
      </c>
      <c r="AI79" s="132">
        <v>25.35</v>
      </c>
      <c r="AJ79" s="132">
        <v>25.35</v>
      </c>
      <c r="AK79" s="132">
        <v>25.35</v>
      </c>
      <c r="AL79" s="132">
        <v>25.35</v>
      </c>
      <c r="AM79" s="132">
        <v>25.35</v>
      </c>
      <c r="AN79" s="132">
        <v>25.35</v>
      </c>
      <c r="AO79" s="132">
        <v>25.35</v>
      </c>
      <c r="AP79" s="132">
        <v>25.35</v>
      </c>
      <c r="AQ79" s="132">
        <v>25.35</v>
      </c>
      <c r="AR79" s="132">
        <v>25.35</v>
      </c>
      <c r="AS79" s="132">
        <v>25.35</v>
      </c>
      <c r="AT79" s="132">
        <v>24.500102682122115</v>
      </c>
      <c r="AU79" s="132">
        <v>24.500102682122115</v>
      </c>
      <c r="AV79" s="132">
        <v>24.500102682122115</v>
      </c>
      <c r="AW79" s="132">
        <v>24.500102682122115</v>
      </c>
      <c r="AX79" s="132">
        <v>24.500102682122115</v>
      </c>
    </row>
    <row r="80" spans="21:50" ht="13.5" customHeight="1">
      <c r="U80" s="124" t="s">
        <v>387</v>
      </c>
      <c r="V80" s="290" t="s">
        <v>60</v>
      </c>
      <c r="W80" s="132">
        <v>54.535092999410146</v>
      </c>
      <c r="X80" s="132">
        <v>54.536678271332782</v>
      </c>
      <c r="Y80" s="132">
        <v>54.529223112573227</v>
      </c>
      <c r="Z80" s="132">
        <v>54.52717889464143</v>
      </c>
      <c r="AA80" s="132">
        <v>54.526747968672815</v>
      </c>
      <c r="AB80" s="132">
        <v>54.526121123207773</v>
      </c>
      <c r="AC80" s="132">
        <v>54.524842090199748</v>
      </c>
      <c r="AD80" s="132">
        <v>54.519582090679762</v>
      </c>
      <c r="AE80" s="132">
        <v>54.51927167967316</v>
      </c>
      <c r="AF80" s="132">
        <v>54.515283791495122</v>
      </c>
      <c r="AG80" s="132">
        <v>54.515655599329307</v>
      </c>
      <c r="AH80" s="132">
        <v>54.514324570790862</v>
      </c>
      <c r="AI80" s="132">
        <v>54.513946641611092</v>
      </c>
      <c r="AJ80" s="132">
        <v>54.511333305125937</v>
      </c>
      <c r="AK80" s="132">
        <v>54.506875818239649</v>
      </c>
      <c r="AL80" s="132">
        <v>54.506977434528032</v>
      </c>
      <c r="AM80" s="132">
        <v>54.499858258929301</v>
      </c>
      <c r="AN80" s="132">
        <v>54.494556371371473</v>
      </c>
      <c r="AO80" s="132">
        <v>54.49584463156264</v>
      </c>
      <c r="AP80" s="132">
        <v>54.49162149498455</v>
      </c>
      <c r="AQ80" s="132">
        <v>54.49078231306919</v>
      </c>
      <c r="AR80" s="132">
        <v>54.475145912911181</v>
      </c>
      <c r="AS80" s="132">
        <v>54.465854873441614</v>
      </c>
      <c r="AT80" s="132">
        <v>54.461766817183246</v>
      </c>
      <c r="AU80" s="132">
        <v>54.463546491191657</v>
      </c>
      <c r="AV80" s="132">
        <v>54.461724952590508</v>
      </c>
      <c r="AW80" s="132">
        <v>54.461732140626964</v>
      </c>
      <c r="AX80" s="132">
        <v>54.464028787435041</v>
      </c>
    </row>
    <row r="81" spans="21:50" ht="13.5" customHeight="1">
      <c r="U81" s="358" t="s">
        <v>519</v>
      </c>
      <c r="V81" s="290" t="s">
        <v>359</v>
      </c>
      <c r="W81" s="132">
        <v>13.943439226072577</v>
      </c>
      <c r="X81" s="132">
        <v>13.942617729607313</v>
      </c>
      <c r="Y81" s="132">
        <v>13.946252388477163</v>
      </c>
      <c r="Z81" s="132">
        <v>13.947024327727851</v>
      </c>
      <c r="AA81" s="132">
        <v>13.947165111729719</v>
      </c>
      <c r="AB81" s="132">
        <v>13.94697317016017</v>
      </c>
      <c r="AC81" s="132">
        <v>13.947094388920565</v>
      </c>
      <c r="AD81" s="132">
        <v>13.946055970121849</v>
      </c>
      <c r="AE81" s="132">
        <v>13.94470472797445</v>
      </c>
      <c r="AF81" s="132">
        <v>13.944677413016585</v>
      </c>
      <c r="AG81" s="132">
        <v>13.943082358108693</v>
      </c>
      <c r="AH81" s="132">
        <v>13.942481825215008</v>
      </c>
      <c r="AI81" s="132">
        <v>13.941732190479327</v>
      </c>
      <c r="AJ81" s="132">
        <v>13.943643042496769</v>
      </c>
      <c r="AK81" s="132">
        <v>13.945427537310985</v>
      </c>
      <c r="AL81" s="132">
        <v>13.944400150082496</v>
      </c>
      <c r="AM81" s="132">
        <v>13.947161194070874</v>
      </c>
      <c r="AN81" s="132">
        <v>13.949189307398562</v>
      </c>
      <c r="AO81" s="132">
        <v>13.948133446228191</v>
      </c>
      <c r="AP81" s="132">
        <v>13.950343727205533</v>
      </c>
      <c r="AQ81" s="132">
        <v>13.951108640140859</v>
      </c>
      <c r="AR81" s="132">
        <v>13.951454666792502</v>
      </c>
      <c r="AS81" s="132">
        <v>13.955560273912974</v>
      </c>
      <c r="AT81" s="132">
        <v>13.957212231974617</v>
      </c>
      <c r="AU81" s="132">
        <v>13.954808724027302</v>
      </c>
      <c r="AV81" s="132">
        <v>13.959402608071185</v>
      </c>
      <c r="AW81" s="132">
        <v>13.961969628413613</v>
      </c>
      <c r="AX81" s="132">
        <v>13.963474852629982</v>
      </c>
    </row>
    <row r="82" spans="21:50" ht="13.5" customHeight="1">
      <c r="U82" s="124" t="s">
        <v>388</v>
      </c>
      <c r="V82" s="290" t="s">
        <v>172</v>
      </c>
      <c r="W82" s="132">
        <v>21.507566721248633</v>
      </c>
      <c r="X82" s="132">
        <v>21.546448168221911</v>
      </c>
      <c r="Y82" s="132">
        <v>21.62577561983483</v>
      </c>
      <c r="Z82" s="132">
        <v>21.619017038952819</v>
      </c>
      <c r="AA82" s="132">
        <v>21.556425978161197</v>
      </c>
      <c r="AB82" s="132">
        <v>21.570917373187971</v>
      </c>
      <c r="AC82" s="132">
        <v>21.569430436092954</v>
      </c>
      <c r="AD82" s="132">
        <v>21.447747252755889</v>
      </c>
      <c r="AE82" s="132">
        <v>21.400417730730585</v>
      </c>
      <c r="AF82" s="132">
        <v>21.35334364337902</v>
      </c>
      <c r="AG82" s="132">
        <v>21.274254274546259</v>
      </c>
      <c r="AH82" s="132">
        <v>21.322527705913721</v>
      </c>
      <c r="AI82" s="132">
        <v>21.154123584783957</v>
      </c>
      <c r="AJ82" s="132">
        <v>21.358452971205811</v>
      </c>
      <c r="AK82" s="132">
        <v>21.356740998360955</v>
      </c>
      <c r="AL82" s="132">
        <v>21.423474484168803</v>
      </c>
      <c r="AM82" s="132">
        <v>21.382785442907025</v>
      </c>
      <c r="AN82" s="132">
        <v>21.279370134687159</v>
      </c>
      <c r="AO82" s="132">
        <v>21.19783098984708</v>
      </c>
      <c r="AP82" s="132">
        <v>21.146098664039215</v>
      </c>
      <c r="AQ82" s="132">
        <v>21.320872564528283</v>
      </c>
      <c r="AR82" s="132">
        <v>21.115604608533385</v>
      </c>
      <c r="AS82" s="132">
        <v>20.747000623693562</v>
      </c>
      <c r="AT82" s="132">
        <v>19.121790804729244</v>
      </c>
      <c r="AU82" s="132">
        <v>19.121790804729244</v>
      </c>
      <c r="AV82" s="132">
        <v>19.121790804729244</v>
      </c>
      <c r="AW82" s="132">
        <v>19.121790804729244</v>
      </c>
      <c r="AX82" s="132">
        <v>19.121790804729244</v>
      </c>
    </row>
    <row r="83" spans="21:50" ht="13.5" customHeight="1">
      <c r="U83" s="358" t="s">
        <v>519</v>
      </c>
      <c r="V83" s="290" t="s">
        <v>359</v>
      </c>
      <c r="W83" s="132">
        <v>10.99</v>
      </c>
      <c r="X83" s="132">
        <v>10.99</v>
      </c>
      <c r="Y83" s="132">
        <v>10.99</v>
      </c>
      <c r="Z83" s="132">
        <v>10.99</v>
      </c>
      <c r="AA83" s="132">
        <v>10.99</v>
      </c>
      <c r="AB83" s="132">
        <v>10.99</v>
      </c>
      <c r="AC83" s="132">
        <v>10.99</v>
      </c>
      <c r="AD83" s="132">
        <v>10.99</v>
      </c>
      <c r="AE83" s="132">
        <v>10.99</v>
      </c>
      <c r="AF83" s="132">
        <v>10.99</v>
      </c>
      <c r="AG83" s="132">
        <v>10.99</v>
      </c>
      <c r="AH83" s="132">
        <v>10.99</v>
      </c>
      <c r="AI83" s="132">
        <v>10.99</v>
      </c>
      <c r="AJ83" s="132">
        <v>10.99</v>
      </c>
      <c r="AK83" s="132">
        <v>10.99</v>
      </c>
      <c r="AL83" s="132">
        <v>10.99</v>
      </c>
      <c r="AM83" s="132">
        <v>10.99</v>
      </c>
      <c r="AN83" s="132">
        <v>10.99</v>
      </c>
      <c r="AO83" s="132">
        <v>10.99</v>
      </c>
      <c r="AP83" s="132">
        <v>10.99</v>
      </c>
      <c r="AQ83" s="132">
        <v>10.99</v>
      </c>
      <c r="AR83" s="132">
        <v>10.99</v>
      </c>
      <c r="AS83" s="132">
        <v>10.99</v>
      </c>
      <c r="AT83" s="132">
        <v>10.927806534489351</v>
      </c>
      <c r="AU83" s="132">
        <v>10.927806534489351</v>
      </c>
      <c r="AV83" s="132">
        <v>10.927806534489351</v>
      </c>
      <c r="AW83" s="132">
        <v>10.927806534489351</v>
      </c>
      <c r="AX83" s="132">
        <v>10.927806534489351</v>
      </c>
    </row>
    <row r="84" spans="21:50" ht="13.5" customHeight="1">
      <c r="U84" s="18"/>
      <c r="V84" s="2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1:50" ht="13.5" customHeight="1">
      <c r="U85" s="18"/>
      <c r="V85" s="2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21:50" ht="13.5" customHeight="1">
      <c r="U86" s="1" t="s">
        <v>345</v>
      </c>
      <c r="V86" s="112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21:50" ht="13.5" customHeight="1">
      <c r="U87" s="123" t="s">
        <v>153</v>
      </c>
      <c r="V87" s="123" t="s">
        <v>164</v>
      </c>
      <c r="W87" s="26">
        <v>1990</v>
      </c>
      <c r="X87" s="26">
        <f t="shared" ref="X87:AK87" si="123">W87+1</f>
        <v>1991</v>
      </c>
      <c r="Y87" s="26">
        <f t="shared" si="123"/>
        <v>1992</v>
      </c>
      <c r="Z87" s="26">
        <f t="shared" si="123"/>
        <v>1993</v>
      </c>
      <c r="AA87" s="26">
        <f t="shared" si="123"/>
        <v>1994</v>
      </c>
      <c r="AB87" s="26">
        <f t="shared" si="123"/>
        <v>1995</v>
      </c>
      <c r="AC87" s="26">
        <f t="shared" si="123"/>
        <v>1996</v>
      </c>
      <c r="AD87" s="26">
        <f t="shared" si="123"/>
        <v>1997</v>
      </c>
      <c r="AE87" s="26">
        <f t="shared" si="123"/>
        <v>1998</v>
      </c>
      <c r="AF87" s="26">
        <f t="shared" si="123"/>
        <v>1999</v>
      </c>
      <c r="AG87" s="26">
        <f t="shared" si="123"/>
        <v>2000</v>
      </c>
      <c r="AH87" s="26">
        <f t="shared" si="123"/>
        <v>2001</v>
      </c>
      <c r="AI87" s="26">
        <f t="shared" si="123"/>
        <v>2002</v>
      </c>
      <c r="AJ87" s="26">
        <f t="shared" si="123"/>
        <v>2003</v>
      </c>
      <c r="AK87" s="26">
        <f t="shared" si="123"/>
        <v>2004</v>
      </c>
      <c r="AL87" s="26">
        <f t="shared" ref="AL87:AX87" si="124">AK87+1</f>
        <v>2005</v>
      </c>
      <c r="AM87" s="26">
        <f t="shared" si="124"/>
        <v>2006</v>
      </c>
      <c r="AN87" s="26">
        <f t="shared" si="124"/>
        <v>2007</v>
      </c>
      <c r="AO87" s="26">
        <f t="shared" si="124"/>
        <v>2008</v>
      </c>
      <c r="AP87" s="26">
        <f t="shared" si="124"/>
        <v>2009</v>
      </c>
      <c r="AQ87" s="26">
        <f t="shared" si="124"/>
        <v>2010</v>
      </c>
      <c r="AR87" s="26">
        <f t="shared" si="124"/>
        <v>2011</v>
      </c>
      <c r="AS87" s="26">
        <f t="shared" si="124"/>
        <v>2012</v>
      </c>
      <c r="AT87" s="26">
        <f t="shared" si="124"/>
        <v>2013</v>
      </c>
      <c r="AU87" s="26">
        <f t="shared" si="124"/>
        <v>2014</v>
      </c>
      <c r="AV87" s="26">
        <f t="shared" si="124"/>
        <v>2015</v>
      </c>
      <c r="AW87" s="26">
        <f t="shared" si="124"/>
        <v>2016</v>
      </c>
      <c r="AX87" s="26">
        <f t="shared" si="124"/>
        <v>2017</v>
      </c>
    </row>
    <row r="88" spans="21:50" ht="13.5" customHeight="1">
      <c r="U88" s="124" t="s">
        <v>173</v>
      </c>
      <c r="V88" s="117" t="s">
        <v>27</v>
      </c>
      <c r="W88" s="253">
        <v>189714</v>
      </c>
      <c r="X88" s="253">
        <v>176578</v>
      </c>
      <c r="Y88" s="253">
        <v>190656</v>
      </c>
      <c r="Z88" s="253">
        <v>213355</v>
      </c>
      <c r="AA88" s="253">
        <v>342148</v>
      </c>
      <c r="AB88" s="253">
        <v>477539</v>
      </c>
      <c r="AC88" s="253">
        <v>443661</v>
      </c>
      <c r="AD88" s="253">
        <v>435740</v>
      </c>
      <c r="AE88" s="253">
        <v>310695</v>
      </c>
      <c r="AF88" s="253">
        <v>467436</v>
      </c>
      <c r="AG88" s="253">
        <v>406958</v>
      </c>
      <c r="AH88" s="253">
        <v>268562</v>
      </c>
      <c r="AI88" s="253">
        <v>156218</v>
      </c>
      <c r="AJ88" s="253">
        <v>97777</v>
      </c>
      <c r="AK88" s="253">
        <v>91729</v>
      </c>
      <c r="AL88" s="253">
        <v>92453</v>
      </c>
      <c r="AM88" s="253">
        <v>80755</v>
      </c>
      <c r="AN88" s="253">
        <v>77214</v>
      </c>
      <c r="AO88" s="253">
        <v>67062</v>
      </c>
      <c r="AP88" s="253">
        <v>72045</v>
      </c>
      <c r="AQ88" s="253">
        <v>70067</v>
      </c>
      <c r="AR88" s="253">
        <v>67646</v>
      </c>
      <c r="AS88" s="253">
        <v>67869</v>
      </c>
      <c r="AT88" s="253">
        <v>71494</v>
      </c>
      <c r="AU88" s="253">
        <v>66079</v>
      </c>
      <c r="AV88" s="253">
        <v>73612</v>
      </c>
      <c r="AW88" s="253">
        <v>18421</v>
      </c>
      <c r="AX88" s="253" t="s">
        <v>370</v>
      </c>
    </row>
    <row r="89" spans="21:50" ht="13.5" customHeight="1">
      <c r="U89" s="124" t="s">
        <v>174</v>
      </c>
      <c r="V89" s="117" t="s">
        <v>28</v>
      </c>
      <c r="W89" s="253">
        <v>226593</v>
      </c>
      <c r="X89" s="253">
        <v>226018</v>
      </c>
      <c r="Y89" s="253">
        <v>205829</v>
      </c>
      <c r="Z89" s="253">
        <v>168093</v>
      </c>
      <c r="AA89" s="253">
        <v>141525</v>
      </c>
      <c r="AB89" s="253">
        <v>45932</v>
      </c>
      <c r="AC89" s="253">
        <v>70713</v>
      </c>
      <c r="AD89" s="253">
        <v>99342</v>
      </c>
      <c r="AE89" s="253">
        <v>107392</v>
      </c>
      <c r="AF89" s="253">
        <v>21473</v>
      </c>
      <c r="AG89" s="253">
        <v>5991</v>
      </c>
      <c r="AH89" s="253">
        <v>33804</v>
      </c>
      <c r="AI89" s="253">
        <v>44772</v>
      </c>
      <c r="AJ89" s="253" t="s">
        <v>370</v>
      </c>
      <c r="AK89" s="253" t="s">
        <v>370</v>
      </c>
      <c r="AL89" s="253" t="s">
        <v>370</v>
      </c>
      <c r="AM89" s="253" t="s">
        <v>370</v>
      </c>
      <c r="AN89" s="253" t="s">
        <v>370</v>
      </c>
      <c r="AO89" s="253" t="s">
        <v>370</v>
      </c>
      <c r="AP89" s="253" t="s">
        <v>370</v>
      </c>
      <c r="AQ89" s="253" t="s">
        <v>370</v>
      </c>
      <c r="AR89" s="253" t="s">
        <v>370</v>
      </c>
      <c r="AS89" s="253" t="s">
        <v>370</v>
      </c>
      <c r="AT89" s="253" t="s">
        <v>370</v>
      </c>
      <c r="AU89" s="253" t="s">
        <v>370</v>
      </c>
      <c r="AV89" s="253" t="s">
        <v>370</v>
      </c>
      <c r="AW89" s="253" t="s">
        <v>370</v>
      </c>
      <c r="AX89" s="253" t="s">
        <v>370</v>
      </c>
    </row>
    <row r="90" spans="21:50" ht="13.5" customHeight="1">
      <c r="U90" s="124" t="s">
        <v>175</v>
      </c>
      <c r="V90" s="117" t="s">
        <v>176</v>
      </c>
      <c r="W90" s="253" t="s">
        <v>371</v>
      </c>
      <c r="X90" s="253" t="s">
        <v>371</v>
      </c>
      <c r="Y90" s="253" t="s">
        <v>371</v>
      </c>
      <c r="Z90" s="253">
        <v>198704</v>
      </c>
      <c r="AA90" s="253">
        <v>208815</v>
      </c>
      <c r="AB90" s="253">
        <v>230972</v>
      </c>
      <c r="AC90" s="253">
        <v>240750</v>
      </c>
      <c r="AD90" s="253">
        <v>236330</v>
      </c>
      <c r="AE90" s="253">
        <v>233075</v>
      </c>
      <c r="AF90" s="253">
        <v>227997</v>
      </c>
      <c r="AG90" s="253">
        <v>240200</v>
      </c>
      <c r="AH90" s="253">
        <v>261287</v>
      </c>
      <c r="AI90" s="253">
        <v>225168</v>
      </c>
      <c r="AJ90" s="253">
        <v>168645</v>
      </c>
      <c r="AK90" s="253">
        <v>167345</v>
      </c>
      <c r="AL90" s="253">
        <v>147502</v>
      </c>
      <c r="AM90" s="253">
        <v>149927</v>
      </c>
      <c r="AN90" s="253">
        <v>144196</v>
      </c>
      <c r="AO90" s="253">
        <v>151553</v>
      </c>
      <c r="AP90" s="253">
        <v>140783</v>
      </c>
      <c r="AQ90" s="253">
        <v>143634</v>
      </c>
      <c r="AR90" s="253">
        <v>126809</v>
      </c>
      <c r="AS90" s="253" t="s">
        <v>370</v>
      </c>
      <c r="AT90" s="253" t="s">
        <v>370</v>
      </c>
      <c r="AU90" s="253" t="s">
        <v>370</v>
      </c>
      <c r="AV90" s="253" t="s">
        <v>370</v>
      </c>
      <c r="AW90" s="253" t="s">
        <v>370</v>
      </c>
      <c r="AX90" s="253" t="s">
        <v>370</v>
      </c>
    </row>
    <row r="91" spans="21:50" ht="13.5" customHeight="1">
      <c r="U91" s="124" t="s">
        <v>177</v>
      </c>
      <c r="V91" s="117" t="s">
        <v>176</v>
      </c>
      <c r="W91" s="253" t="s">
        <v>371</v>
      </c>
      <c r="X91" s="253" t="s">
        <v>371</v>
      </c>
      <c r="Y91" s="253" t="s">
        <v>371</v>
      </c>
      <c r="Z91" s="253" t="s">
        <v>371</v>
      </c>
      <c r="AA91" s="253" t="s">
        <v>371</v>
      </c>
      <c r="AB91" s="253">
        <v>100468</v>
      </c>
      <c r="AC91" s="253">
        <v>103400</v>
      </c>
      <c r="AD91" s="253">
        <v>99906</v>
      </c>
      <c r="AE91" s="253">
        <v>74733</v>
      </c>
      <c r="AF91" s="253">
        <v>80485</v>
      </c>
      <c r="AG91" s="253">
        <v>86873</v>
      </c>
      <c r="AH91" s="253">
        <v>80775</v>
      </c>
      <c r="AI91" s="253">
        <v>65843</v>
      </c>
      <c r="AJ91" s="253">
        <v>77315</v>
      </c>
      <c r="AK91" s="253">
        <v>70948</v>
      </c>
      <c r="AL91" s="253">
        <v>77299</v>
      </c>
      <c r="AM91" s="253">
        <v>67225</v>
      </c>
      <c r="AN91" s="253">
        <v>50986</v>
      </c>
      <c r="AO91" s="253">
        <v>50260</v>
      </c>
      <c r="AP91" s="253">
        <v>21773</v>
      </c>
      <c r="AQ91" s="253">
        <v>41640</v>
      </c>
      <c r="AR91" s="253">
        <v>41169</v>
      </c>
      <c r="AS91" s="253">
        <v>45808</v>
      </c>
      <c r="AT91" s="253">
        <v>47956</v>
      </c>
      <c r="AU91" s="253">
        <v>51858</v>
      </c>
      <c r="AV91" s="253">
        <v>17498</v>
      </c>
      <c r="AW91" s="253">
        <v>637</v>
      </c>
      <c r="AX91" s="253">
        <v>979</v>
      </c>
    </row>
    <row r="92" spans="21:50" ht="13.5" customHeight="1">
      <c r="U92" s="124" t="s">
        <v>389</v>
      </c>
      <c r="V92" s="117" t="s">
        <v>29</v>
      </c>
      <c r="W92" s="253" t="s">
        <v>371</v>
      </c>
      <c r="X92" s="253" t="s">
        <v>371</v>
      </c>
      <c r="Y92" s="253" t="s">
        <v>371</v>
      </c>
      <c r="Z92" s="253">
        <v>209041</v>
      </c>
      <c r="AA92" s="253">
        <v>212879</v>
      </c>
      <c r="AB92" s="253">
        <v>209839</v>
      </c>
      <c r="AC92" s="253">
        <v>52217</v>
      </c>
      <c r="AD92" s="253">
        <v>31577</v>
      </c>
      <c r="AE92" s="253">
        <v>690</v>
      </c>
      <c r="AF92" s="253">
        <v>1032</v>
      </c>
      <c r="AG92" s="253">
        <v>726</v>
      </c>
      <c r="AH92" s="253">
        <v>843</v>
      </c>
      <c r="AI92" s="253">
        <v>1003</v>
      </c>
      <c r="AJ92" s="253">
        <v>1014</v>
      </c>
      <c r="AK92" s="253">
        <v>838</v>
      </c>
      <c r="AL92" s="253">
        <v>1239</v>
      </c>
      <c r="AM92" s="253">
        <v>1066</v>
      </c>
      <c r="AN92" s="253">
        <v>763</v>
      </c>
      <c r="AO92" s="253">
        <v>802</v>
      </c>
      <c r="AP92" s="253">
        <v>522</v>
      </c>
      <c r="AQ92" s="253">
        <v>629</v>
      </c>
      <c r="AR92" s="253">
        <v>879</v>
      </c>
      <c r="AS92" s="253">
        <v>390</v>
      </c>
      <c r="AT92" s="253">
        <v>919</v>
      </c>
      <c r="AU92" s="253">
        <v>787</v>
      </c>
      <c r="AV92" s="253">
        <v>362</v>
      </c>
      <c r="AW92" s="253">
        <v>891</v>
      </c>
      <c r="AX92" s="253">
        <v>483</v>
      </c>
    </row>
    <row r="93" spans="21:50" ht="13.5" customHeight="1">
      <c r="U93" s="124" t="s">
        <v>178</v>
      </c>
      <c r="V93" s="117" t="s">
        <v>29</v>
      </c>
      <c r="W93" s="253" t="s">
        <v>371</v>
      </c>
      <c r="X93" s="253" t="s">
        <v>371</v>
      </c>
      <c r="Y93" s="253" t="s">
        <v>371</v>
      </c>
      <c r="Z93" s="253">
        <v>259031</v>
      </c>
      <c r="AA93" s="253">
        <v>265807</v>
      </c>
      <c r="AB93" s="253">
        <v>273125</v>
      </c>
      <c r="AC93" s="253">
        <v>381885</v>
      </c>
      <c r="AD93" s="253">
        <v>372838</v>
      </c>
      <c r="AE93" s="253">
        <v>383438</v>
      </c>
      <c r="AF93" s="253">
        <v>435966</v>
      </c>
      <c r="AG93" s="253">
        <v>420862</v>
      </c>
      <c r="AH93" s="253">
        <v>427244</v>
      </c>
      <c r="AI93" s="253">
        <v>385680</v>
      </c>
      <c r="AJ93" s="253">
        <v>390357</v>
      </c>
      <c r="AK93" s="253">
        <v>373492</v>
      </c>
      <c r="AL93" s="253">
        <v>353983</v>
      </c>
      <c r="AM93" s="253">
        <v>365068</v>
      </c>
      <c r="AN93" s="253">
        <v>407213</v>
      </c>
      <c r="AO93" s="253">
        <v>336633</v>
      </c>
      <c r="AP93" s="253">
        <v>351594</v>
      </c>
      <c r="AQ93" s="253">
        <v>394116</v>
      </c>
      <c r="AR93" s="253">
        <v>365340</v>
      </c>
      <c r="AS93" s="253">
        <v>405557</v>
      </c>
      <c r="AT93" s="253">
        <v>401721</v>
      </c>
      <c r="AU93" s="253">
        <v>426743</v>
      </c>
      <c r="AV93" s="253">
        <v>468684</v>
      </c>
      <c r="AW93" s="253">
        <v>416722</v>
      </c>
      <c r="AX93" s="253">
        <v>462107</v>
      </c>
    </row>
    <row r="94" spans="21:50" ht="13.5" customHeight="1">
      <c r="U94" s="124" t="s">
        <v>179</v>
      </c>
      <c r="V94" s="117" t="s">
        <v>29</v>
      </c>
      <c r="W94" s="253" t="s">
        <v>371</v>
      </c>
      <c r="X94" s="253" t="s">
        <v>371</v>
      </c>
      <c r="Y94" s="253" t="s">
        <v>371</v>
      </c>
      <c r="Z94" s="253">
        <v>72926</v>
      </c>
      <c r="AA94" s="253" t="s">
        <v>371</v>
      </c>
      <c r="AB94" s="253">
        <v>46501</v>
      </c>
      <c r="AC94" s="253">
        <v>50630</v>
      </c>
      <c r="AD94" s="253">
        <v>30175</v>
      </c>
      <c r="AE94" s="253">
        <v>12962</v>
      </c>
      <c r="AF94" s="253">
        <v>22350</v>
      </c>
      <c r="AG94" s="253">
        <v>23395</v>
      </c>
      <c r="AH94" s="253">
        <v>21404</v>
      </c>
      <c r="AI94" s="253">
        <v>109681</v>
      </c>
      <c r="AJ94" s="253">
        <v>139773</v>
      </c>
      <c r="AK94" s="253">
        <v>176140</v>
      </c>
      <c r="AL94" s="253">
        <v>165606</v>
      </c>
      <c r="AM94" s="253">
        <v>180923</v>
      </c>
      <c r="AN94" s="253">
        <v>180161</v>
      </c>
      <c r="AO94" s="253">
        <v>162342</v>
      </c>
      <c r="AP94" s="253">
        <v>145699</v>
      </c>
      <c r="AQ94" s="253">
        <v>157918</v>
      </c>
      <c r="AR94" s="253">
        <v>161588</v>
      </c>
      <c r="AS94" s="253">
        <v>169109</v>
      </c>
      <c r="AT94" s="253">
        <v>168155</v>
      </c>
      <c r="AU94" s="253">
        <v>127824</v>
      </c>
      <c r="AV94" s="253">
        <v>122453</v>
      </c>
      <c r="AW94" s="253">
        <v>131446</v>
      </c>
      <c r="AX94" s="253">
        <v>122081</v>
      </c>
    </row>
    <row r="95" spans="21:50" ht="13.5" customHeight="1">
      <c r="U95" s="124" t="s">
        <v>180</v>
      </c>
      <c r="V95" s="117" t="s">
        <v>176</v>
      </c>
      <c r="W95" s="253" t="s">
        <v>371</v>
      </c>
      <c r="X95" s="253" t="s">
        <v>371</v>
      </c>
      <c r="Y95" s="253" t="s">
        <v>371</v>
      </c>
      <c r="Z95" s="253">
        <v>33012</v>
      </c>
      <c r="AA95" s="253">
        <v>36198</v>
      </c>
      <c r="AB95" s="253">
        <v>35860</v>
      </c>
      <c r="AC95" s="253">
        <v>33392</v>
      </c>
      <c r="AD95" s="253">
        <v>26113</v>
      </c>
      <c r="AE95" s="253">
        <v>50604</v>
      </c>
      <c r="AF95" s="253">
        <v>58166</v>
      </c>
      <c r="AG95" s="253">
        <v>55333</v>
      </c>
      <c r="AH95" s="253">
        <v>3835</v>
      </c>
      <c r="AI95" s="253" t="s">
        <v>370</v>
      </c>
      <c r="AJ95" s="253" t="s">
        <v>370</v>
      </c>
      <c r="AK95" s="253" t="s">
        <v>370</v>
      </c>
      <c r="AL95" s="253" t="s">
        <v>370</v>
      </c>
      <c r="AM95" s="253" t="s">
        <v>370</v>
      </c>
      <c r="AN95" s="253" t="s">
        <v>370</v>
      </c>
      <c r="AO95" s="253" t="s">
        <v>370</v>
      </c>
      <c r="AP95" s="253" t="s">
        <v>370</v>
      </c>
      <c r="AQ95" s="253" t="s">
        <v>370</v>
      </c>
      <c r="AR95" s="253" t="s">
        <v>370</v>
      </c>
      <c r="AS95" s="253" t="s">
        <v>370</v>
      </c>
      <c r="AT95" s="253" t="s">
        <v>370</v>
      </c>
      <c r="AU95" s="253" t="s">
        <v>370</v>
      </c>
      <c r="AV95" s="253" t="s">
        <v>370</v>
      </c>
      <c r="AW95" s="253" t="s">
        <v>370</v>
      </c>
      <c r="AX95" s="253" t="s">
        <v>370</v>
      </c>
    </row>
    <row r="96" spans="21:50" ht="13.5" customHeight="1">
      <c r="U96" s="18"/>
      <c r="V96" s="2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33"/>
      <c r="AR96" s="133"/>
      <c r="AS96" s="133"/>
      <c r="AT96" s="133"/>
      <c r="AU96" s="133"/>
      <c r="AV96" s="133"/>
      <c r="AW96" s="133"/>
      <c r="AX96" s="133"/>
    </row>
    <row r="97" spans="21:50" ht="13.5" customHeight="1">
      <c r="U97" s="1" t="s">
        <v>319</v>
      </c>
      <c r="V97" s="112"/>
      <c r="W97" s="19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9"/>
      <c r="AQ97" s="19"/>
      <c r="AR97" s="19"/>
      <c r="AS97" s="19"/>
      <c r="AT97" s="19"/>
      <c r="AU97" s="19"/>
      <c r="AV97" s="19"/>
      <c r="AW97" s="19"/>
      <c r="AX97" s="19"/>
    </row>
    <row r="98" spans="21:50" ht="13.5" customHeight="1">
      <c r="U98" s="123" t="s">
        <v>153</v>
      </c>
      <c r="V98" s="123" t="s">
        <v>164</v>
      </c>
      <c r="W98" s="26">
        <v>1990</v>
      </c>
      <c r="X98" s="26">
        <f t="shared" ref="X98:AK98" si="125">W98+1</f>
        <v>1991</v>
      </c>
      <c r="Y98" s="26">
        <f t="shared" si="125"/>
        <v>1992</v>
      </c>
      <c r="Z98" s="26">
        <f t="shared" si="125"/>
        <v>1993</v>
      </c>
      <c r="AA98" s="26">
        <f t="shared" si="125"/>
        <v>1994</v>
      </c>
      <c r="AB98" s="26">
        <f t="shared" si="125"/>
        <v>1995</v>
      </c>
      <c r="AC98" s="26">
        <f t="shared" si="125"/>
        <v>1996</v>
      </c>
      <c r="AD98" s="26">
        <f t="shared" si="125"/>
        <v>1997</v>
      </c>
      <c r="AE98" s="26">
        <f t="shared" si="125"/>
        <v>1998</v>
      </c>
      <c r="AF98" s="26">
        <f t="shared" si="125"/>
        <v>1999</v>
      </c>
      <c r="AG98" s="26">
        <f t="shared" si="125"/>
        <v>2000</v>
      </c>
      <c r="AH98" s="26">
        <f t="shared" si="125"/>
        <v>2001</v>
      </c>
      <c r="AI98" s="26">
        <f t="shared" si="125"/>
        <v>2002</v>
      </c>
      <c r="AJ98" s="26">
        <f t="shared" si="125"/>
        <v>2003</v>
      </c>
      <c r="AK98" s="26">
        <f t="shared" si="125"/>
        <v>2004</v>
      </c>
      <c r="AL98" s="26">
        <f t="shared" ref="AL98:AX98" si="126">AK98+1</f>
        <v>2005</v>
      </c>
      <c r="AM98" s="26">
        <f t="shared" si="126"/>
        <v>2006</v>
      </c>
      <c r="AN98" s="26">
        <f t="shared" si="126"/>
        <v>2007</v>
      </c>
      <c r="AO98" s="26">
        <f t="shared" si="126"/>
        <v>2008</v>
      </c>
      <c r="AP98" s="26">
        <f t="shared" si="126"/>
        <v>2009</v>
      </c>
      <c r="AQ98" s="26">
        <f t="shared" si="126"/>
        <v>2010</v>
      </c>
      <c r="AR98" s="26">
        <f t="shared" si="126"/>
        <v>2011</v>
      </c>
      <c r="AS98" s="26">
        <f t="shared" si="126"/>
        <v>2012</v>
      </c>
      <c r="AT98" s="26">
        <f t="shared" si="126"/>
        <v>2013</v>
      </c>
      <c r="AU98" s="26">
        <f t="shared" si="126"/>
        <v>2014</v>
      </c>
      <c r="AV98" s="26">
        <f t="shared" si="126"/>
        <v>2015</v>
      </c>
      <c r="AW98" s="26">
        <f t="shared" si="126"/>
        <v>2016</v>
      </c>
      <c r="AX98" s="26">
        <f t="shared" si="126"/>
        <v>2017</v>
      </c>
    </row>
    <row r="99" spans="21:50" ht="13.5" customHeight="1">
      <c r="U99" s="124" t="s">
        <v>181</v>
      </c>
      <c r="V99" s="117" t="s">
        <v>182</v>
      </c>
      <c r="W99" s="251">
        <v>3.5005668934240362</v>
      </c>
      <c r="X99" s="251">
        <v>3.4776511435252075</v>
      </c>
      <c r="Y99" s="251">
        <v>3.5155862381809677</v>
      </c>
      <c r="Z99" s="251">
        <v>3.5738243728963504</v>
      </c>
      <c r="AA99" s="251">
        <v>3.545485745729108</v>
      </c>
      <c r="AB99" s="251">
        <v>3.5069711744076639</v>
      </c>
      <c r="AC99" s="251">
        <v>3.5736248617081627</v>
      </c>
      <c r="AD99" s="251">
        <v>3.659560528098194</v>
      </c>
      <c r="AE99" s="251">
        <v>4.0423319341052339</v>
      </c>
      <c r="AF99" s="251">
        <v>3.8456089218126985</v>
      </c>
      <c r="AG99" s="251">
        <v>3.92</v>
      </c>
      <c r="AH99" s="251">
        <v>3.91</v>
      </c>
      <c r="AI99" s="251">
        <v>3.81</v>
      </c>
      <c r="AJ99" s="251">
        <v>4.2</v>
      </c>
      <c r="AK99" s="251">
        <v>4.34</v>
      </c>
      <c r="AL99" s="251">
        <v>4.18</v>
      </c>
      <c r="AM99" s="251">
        <v>3.34</v>
      </c>
      <c r="AN99" s="251">
        <v>3.22</v>
      </c>
      <c r="AO99" s="251">
        <v>3.35</v>
      </c>
      <c r="AP99" s="251">
        <v>3.34</v>
      </c>
      <c r="AQ99" s="251">
        <v>3.58</v>
      </c>
      <c r="AR99" s="251">
        <v>3.49</v>
      </c>
      <c r="AS99" s="251">
        <v>3.38</v>
      </c>
      <c r="AT99" s="251">
        <v>3.55</v>
      </c>
      <c r="AU99" s="251">
        <v>3.54</v>
      </c>
      <c r="AV99" s="251">
        <v>3.6</v>
      </c>
      <c r="AW99" s="251">
        <v>3.59</v>
      </c>
      <c r="AX99" s="251">
        <v>3.27</v>
      </c>
    </row>
    <row r="100" spans="21:50" ht="13.5" customHeight="1">
      <c r="U100" s="18"/>
      <c r="V100" s="2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21:50" ht="13.5" customHeight="1">
      <c r="U101" s="1" t="s">
        <v>320</v>
      </c>
      <c r="V101" s="112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9"/>
      <c r="AQ101" s="19"/>
      <c r="AR101" s="19"/>
      <c r="AS101" s="19"/>
      <c r="AT101" s="19"/>
      <c r="AU101" s="19"/>
      <c r="AV101" s="19"/>
      <c r="AW101" s="19"/>
      <c r="AX101" s="19"/>
    </row>
    <row r="102" spans="21:50" ht="13.5" customHeight="1">
      <c r="U102" s="123" t="s">
        <v>153</v>
      </c>
      <c r="V102" s="123" t="s">
        <v>164</v>
      </c>
      <c r="W102" s="26">
        <v>1990</v>
      </c>
      <c r="X102" s="26">
        <f t="shared" ref="X102:AK102" si="127">W102+1</f>
        <v>1991</v>
      </c>
      <c r="Y102" s="26">
        <f t="shared" si="127"/>
        <v>1992</v>
      </c>
      <c r="Z102" s="26">
        <f t="shared" si="127"/>
        <v>1993</v>
      </c>
      <c r="AA102" s="26">
        <f t="shared" si="127"/>
        <v>1994</v>
      </c>
      <c r="AB102" s="26">
        <f t="shared" si="127"/>
        <v>1995</v>
      </c>
      <c r="AC102" s="26">
        <f t="shared" si="127"/>
        <v>1996</v>
      </c>
      <c r="AD102" s="26">
        <f t="shared" si="127"/>
        <v>1997</v>
      </c>
      <c r="AE102" s="26">
        <f t="shared" si="127"/>
        <v>1998</v>
      </c>
      <c r="AF102" s="26">
        <f t="shared" si="127"/>
        <v>1999</v>
      </c>
      <c r="AG102" s="26">
        <f t="shared" si="127"/>
        <v>2000</v>
      </c>
      <c r="AH102" s="26">
        <f t="shared" si="127"/>
        <v>2001</v>
      </c>
      <c r="AI102" s="26">
        <f t="shared" si="127"/>
        <v>2002</v>
      </c>
      <c r="AJ102" s="26">
        <f t="shared" si="127"/>
        <v>2003</v>
      </c>
      <c r="AK102" s="26">
        <f t="shared" si="127"/>
        <v>2004</v>
      </c>
      <c r="AL102" s="26">
        <f t="shared" ref="AL102:AX102" si="128">AK102+1</f>
        <v>2005</v>
      </c>
      <c r="AM102" s="26">
        <f t="shared" si="128"/>
        <v>2006</v>
      </c>
      <c r="AN102" s="26">
        <f t="shared" si="128"/>
        <v>2007</v>
      </c>
      <c r="AO102" s="26">
        <f t="shared" si="128"/>
        <v>2008</v>
      </c>
      <c r="AP102" s="26">
        <f t="shared" si="128"/>
        <v>2009</v>
      </c>
      <c r="AQ102" s="26">
        <f t="shared" si="128"/>
        <v>2010</v>
      </c>
      <c r="AR102" s="26">
        <f t="shared" si="128"/>
        <v>2011</v>
      </c>
      <c r="AS102" s="26">
        <f t="shared" si="128"/>
        <v>2012</v>
      </c>
      <c r="AT102" s="26">
        <f t="shared" si="128"/>
        <v>2013</v>
      </c>
      <c r="AU102" s="26">
        <f t="shared" si="128"/>
        <v>2014</v>
      </c>
      <c r="AV102" s="26">
        <f t="shared" si="128"/>
        <v>2015</v>
      </c>
      <c r="AW102" s="26">
        <f t="shared" si="128"/>
        <v>2016</v>
      </c>
      <c r="AX102" s="26">
        <f t="shared" si="128"/>
        <v>2017</v>
      </c>
    </row>
    <row r="103" spans="21:50" ht="13.5" customHeight="1">
      <c r="U103" s="124" t="s">
        <v>183</v>
      </c>
      <c r="V103" s="117" t="s">
        <v>25</v>
      </c>
      <c r="W103" s="253">
        <v>705.6</v>
      </c>
      <c r="X103" s="253">
        <v>707.37400000000002</v>
      </c>
      <c r="Y103" s="253">
        <v>705.43</v>
      </c>
      <c r="Z103" s="253">
        <v>682.74199999999996</v>
      </c>
      <c r="AA103" s="253">
        <v>705.12199999999996</v>
      </c>
      <c r="AB103" s="253">
        <v>701.46</v>
      </c>
      <c r="AC103" s="253">
        <v>671.58699999999999</v>
      </c>
      <c r="AD103" s="253">
        <v>677.67700000000002</v>
      </c>
      <c r="AE103" s="253">
        <v>630.82399999999996</v>
      </c>
      <c r="AF103" s="253">
        <v>642.29100000000005</v>
      </c>
      <c r="AG103" s="253">
        <v>655.64499999999998</v>
      </c>
      <c r="AH103" s="253">
        <v>603.39300000000003</v>
      </c>
      <c r="AI103" s="253">
        <v>637.11800000000005</v>
      </c>
      <c r="AJ103" s="253">
        <v>617.21100000000001</v>
      </c>
      <c r="AK103" s="253">
        <v>608.52300000000002</v>
      </c>
      <c r="AL103" s="253">
        <v>602.34799999999996</v>
      </c>
      <c r="AM103" s="253">
        <v>682.68</v>
      </c>
      <c r="AN103" s="253">
        <v>590.33199999999999</v>
      </c>
      <c r="AO103" s="253">
        <v>484.07</v>
      </c>
      <c r="AP103" s="253">
        <v>460.6</v>
      </c>
      <c r="AQ103" s="253">
        <v>506.07100000000003</v>
      </c>
      <c r="AR103" s="253">
        <v>426.34899999999999</v>
      </c>
      <c r="AS103" s="253">
        <v>452.91800000000001</v>
      </c>
      <c r="AT103" s="253">
        <v>433.78500000000003</v>
      </c>
      <c r="AU103" s="253">
        <v>437.24099999999999</v>
      </c>
      <c r="AV103" s="253">
        <v>388.40800000000002</v>
      </c>
      <c r="AW103" s="253">
        <v>356.38799999999998</v>
      </c>
      <c r="AX103" s="253">
        <v>355.01799999999997</v>
      </c>
    </row>
    <row r="104" spans="21:50" ht="13.5" customHeight="1">
      <c r="U104" s="18"/>
      <c r="V104" s="2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21:50" ht="13.5" customHeight="1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9"/>
      <c r="AQ105" s="19"/>
      <c r="AR105" s="19"/>
      <c r="AS105" s="19"/>
      <c r="AT105" s="19"/>
      <c r="AU105" s="19"/>
      <c r="AV105" s="19"/>
      <c r="AW105" s="19"/>
      <c r="AX105" s="19"/>
    </row>
    <row r="106" spans="21:50" ht="13.5" customHeight="1">
      <c r="U106" s="1" t="s">
        <v>318</v>
      </c>
      <c r="V106" s="112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9"/>
      <c r="AQ106" s="19"/>
      <c r="AR106" s="19"/>
      <c r="AS106" s="19"/>
      <c r="AT106" s="19"/>
      <c r="AU106" s="19"/>
      <c r="AV106" s="19"/>
      <c r="AW106" s="19"/>
      <c r="AX106" s="19"/>
    </row>
    <row r="107" spans="21:50" ht="13.5" customHeight="1">
      <c r="U107" s="123" t="s">
        <v>153</v>
      </c>
      <c r="V107" s="123" t="s">
        <v>164</v>
      </c>
      <c r="W107" s="26">
        <v>1990</v>
      </c>
      <c r="X107" s="26">
        <f t="shared" ref="X107" si="129">W107+1</f>
        <v>1991</v>
      </c>
      <c r="Y107" s="26">
        <f t="shared" ref="Y107" si="130">X107+1</f>
        <v>1992</v>
      </c>
      <c r="Z107" s="26">
        <f t="shared" ref="Z107" si="131">Y107+1</f>
        <v>1993</v>
      </c>
      <c r="AA107" s="26">
        <f t="shared" ref="AA107" si="132">Z107+1</f>
        <v>1994</v>
      </c>
      <c r="AB107" s="26">
        <f t="shared" ref="AB107" si="133">AA107+1</f>
        <v>1995</v>
      </c>
      <c r="AC107" s="26">
        <f t="shared" ref="AC107" si="134">AB107+1</f>
        <v>1996</v>
      </c>
      <c r="AD107" s="26">
        <f t="shared" ref="AD107" si="135">AC107+1</f>
        <v>1997</v>
      </c>
      <c r="AE107" s="26">
        <f t="shared" ref="AE107" si="136">AD107+1</f>
        <v>1998</v>
      </c>
      <c r="AF107" s="26">
        <f t="shared" ref="AF107" si="137">AE107+1</f>
        <v>1999</v>
      </c>
      <c r="AG107" s="26">
        <f t="shared" ref="AG107" si="138">AF107+1</f>
        <v>2000</v>
      </c>
      <c r="AH107" s="26">
        <f t="shared" ref="AH107" si="139">AG107+1</f>
        <v>2001</v>
      </c>
      <c r="AI107" s="26">
        <f t="shared" ref="AI107" si="140">AH107+1</f>
        <v>2002</v>
      </c>
      <c r="AJ107" s="26">
        <f t="shared" ref="AJ107" si="141">AI107+1</f>
        <v>2003</v>
      </c>
      <c r="AK107" s="26">
        <f t="shared" ref="AK107" si="142">AJ107+1</f>
        <v>2004</v>
      </c>
      <c r="AL107" s="26">
        <f t="shared" ref="AL107" si="143">AK107+1</f>
        <v>2005</v>
      </c>
      <c r="AM107" s="26">
        <f t="shared" ref="AM107" si="144">AL107+1</f>
        <v>2006</v>
      </c>
      <c r="AN107" s="26">
        <f t="shared" ref="AN107" si="145">AM107+1</f>
        <v>2007</v>
      </c>
      <c r="AO107" s="26">
        <f t="shared" ref="AO107" si="146">AN107+1</f>
        <v>2008</v>
      </c>
      <c r="AP107" s="26">
        <f t="shared" ref="AP107" si="147">AO107+1</f>
        <v>2009</v>
      </c>
      <c r="AQ107" s="26">
        <f t="shared" ref="AQ107" si="148">AP107+1</f>
        <v>2010</v>
      </c>
      <c r="AR107" s="26">
        <f t="shared" ref="AR107" si="149">AQ107+1</f>
        <v>2011</v>
      </c>
      <c r="AS107" s="26">
        <f t="shared" ref="AS107" si="150">AR107+1</f>
        <v>2012</v>
      </c>
      <c r="AT107" s="26">
        <f t="shared" ref="AT107:AX107" si="151">AS107+1</f>
        <v>2013</v>
      </c>
      <c r="AU107" s="26">
        <f t="shared" si="151"/>
        <v>2014</v>
      </c>
      <c r="AV107" s="26">
        <f t="shared" si="151"/>
        <v>2015</v>
      </c>
      <c r="AW107" s="26">
        <f t="shared" si="151"/>
        <v>2016</v>
      </c>
      <c r="AX107" s="26">
        <f t="shared" si="151"/>
        <v>2017</v>
      </c>
    </row>
    <row r="108" spans="21:50" ht="13.5" customHeight="1">
      <c r="U108" s="124" t="s">
        <v>390</v>
      </c>
      <c r="V108" s="117" t="s">
        <v>48</v>
      </c>
      <c r="W108" s="134">
        <v>516.37800000000004</v>
      </c>
      <c r="X108" s="134">
        <v>537.375</v>
      </c>
      <c r="Y108" s="134">
        <v>542.05999999999995</v>
      </c>
      <c r="Z108" s="134">
        <v>505.721</v>
      </c>
      <c r="AA108" s="134">
        <v>532.67700000000002</v>
      </c>
      <c r="AB108" s="134">
        <v>545.73400000000004</v>
      </c>
      <c r="AC108" s="134">
        <v>551.59</v>
      </c>
      <c r="AD108" s="134">
        <v>552.05200000000002</v>
      </c>
      <c r="AE108" s="134">
        <v>525.21100000000001</v>
      </c>
      <c r="AF108" s="134">
        <v>598.30999999999995</v>
      </c>
      <c r="AG108" s="134">
        <v>575.02800000000002</v>
      </c>
      <c r="AH108" s="134">
        <v>505.54399999999998</v>
      </c>
      <c r="AI108" s="134">
        <v>531.61900000000003</v>
      </c>
      <c r="AJ108" s="134">
        <v>537.33900000000006</v>
      </c>
      <c r="AK108" s="134">
        <v>485.33600000000001</v>
      </c>
      <c r="AL108" s="134">
        <v>455.423</v>
      </c>
      <c r="AM108" s="134">
        <v>470.33100000000002</v>
      </c>
      <c r="AN108" s="134">
        <v>473.85399999999998</v>
      </c>
      <c r="AO108" s="134">
        <v>364.75799999999998</v>
      </c>
      <c r="AP108" s="134">
        <v>401.41699999999997</v>
      </c>
      <c r="AQ108" s="134">
        <v>411.10700000000003</v>
      </c>
      <c r="AR108" s="134">
        <v>392.41800000000001</v>
      </c>
      <c r="AS108" s="134">
        <v>366.06099999999998</v>
      </c>
      <c r="AT108" s="134">
        <v>341.50099999999998</v>
      </c>
      <c r="AU108" s="134">
        <v>265.87</v>
      </c>
      <c r="AV108" s="134">
        <v>240.786</v>
      </c>
      <c r="AW108" s="134">
        <v>220.47399999999999</v>
      </c>
      <c r="AX108" s="134">
        <v>223.297</v>
      </c>
    </row>
    <row r="109" spans="21:50" ht="13.5" customHeight="1"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9"/>
      <c r="AQ109" s="19"/>
      <c r="AR109" s="19"/>
      <c r="AS109" s="19"/>
      <c r="AT109" s="19"/>
      <c r="AU109" s="19"/>
      <c r="AV109" s="19"/>
      <c r="AW109" s="19"/>
      <c r="AX109" s="19"/>
    </row>
    <row r="110" spans="21:50" ht="13.5" customHeight="1"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9"/>
      <c r="AQ110" s="19"/>
      <c r="AR110" s="19"/>
      <c r="AS110" s="19"/>
      <c r="AT110" s="19"/>
      <c r="AU110" s="19"/>
      <c r="AV110" s="19"/>
      <c r="AW110" s="19"/>
      <c r="AX110" s="19"/>
    </row>
    <row r="111" spans="21:50" ht="13.5" customHeight="1">
      <c r="U111" s="1" t="s">
        <v>317</v>
      </c>
      <c r="V111" s="112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21:50" ht="13.5" customHeight="1">
      <c r="U112" s="123" t="s">
        <v>153</v>
      </c>
      <c r="V112" s="123" t="s">
        <v>164</v>
      </c>
      <c r="W112" s="26">
        <v>1990</v>
      </c>
      <c r="X112" s="26">
        <f t="shared" ref="X112:AK112" si="152">W112+1</f>
        <v>1991</v>
      </c>
      <c r="Y112" s="26">
        <f t="shared" si="152"/>
        <v>1992</v>
      </c>
      <c r="Z112" s="26">
        <f t="shared" si="152"/>
        <v>1993</v>
      </c>
      <c r="AA112" s="26">
        <f t="shared" si="152"/>
        <v>1994</v>
      </c>
      <c r="AB112" s="26">
        <f t="shared" si="152"/>
        <v>1995</v>
      </c>
      <c r="AC112" s="26">
        <f t="shared" si="152"/>
        <v>1996</v>
      </c>
      <c r="AD112" s="26">
        <f t="shared" si="152"/>
        <v>1997</v>
      </c>
      <c r="AE112" s="26">
        <f t="shared" si="152"/>
        <v>1998</v>
      </c>
      <c r="AF112" s="26">
        <f t="shared" si="152"/>
        <v>1999</v>
      </c>
      <c r="AG112" s="26">
        <f t="shared" si="152"/>
        <v>2000</v>
      </c>
      <c r="AH112" s="26">
        <f t="shared" si="152"/>
        <v>2001</v>
      </c>
      <c r="AI112" s="26">
        <f t="shared" si="152"/>
        <v>2002</v>
      </c>
      <c r="AJ112" s="26">
        <f t="shared" si="152"/>
        <v>2003</v>
      </c>
      <c r="AK112" s="26">
        <f t="shared" si="152"/>
        <v>2004</v>
      </c>
      <c r="AL112" s="26">
        <f t="shared" ref="AL112:AX112" si="153">AK112+1</f>
        <v>2005</v>
      </c>
      <c r="AM112" s="26">
        <f t="shared" si="153"/>
        <v>2006</v>
      </c>
      <c r="AN112" s="26">
        <f t="shared" si="153"/>
        <v>2007</v>
      </c>
      <c r="AO112" s="26">
        <f t="shared" si="153"/>
        <v>2008</v>
      </c>
      <c r="AP112" s="26">
        <f t="shared" si="153"/>
        <v>2009</v>
      </c>
      <c r="AQ112" s="26">
        <f t="shared" si="153"/>
        <v>2010</v>
      </c>
      <c r="AR112" s="26">
        <f t="shared" si="153"/>
        <v>2011</v>
      </c>
      <c r="AS112" s="26">
        <f t="shared" si="153"/>
        <v>2012</v>
      </c>
      <c r="AT112" s="26">
        <f t="shared" si="153"/>
        <v>2013</v>
      </c>
      <c r="AU112" s="26">
        <f t="shared" si="153"/>
        <v>2014</v>
      </c>
      <c r="AV112" s="26">
        <f t="shared" si="153"/>
        <v>2015</v>
      </c>
      <c r="AW112" s="26">
        <f t="shared" si="153"/>
        <v>2016</v>
      </c>
      <c r="AX112" s="26">
        <f t="shared" si="153"/>
        <v>2017</v>
      </c>
    </row>
    <row r="113" spans="21:50" ht="13.5" customHeight="1">
      <c r="U113" s="124" t="s">
        <v>184</v>
      </c>
      <c r="V113" s="117" t="s">
        <v>49</v>
      </c>
      <c r="W113" s="253">
        <v>83.850999999999999</v>
      </c>
      <c r="X113" s="253">
        <v>76.772000000000006</v>
      </c>
      <c r="Y113" s="253">
        <v>23.042999999999999</v>
      </c>
      <c r="Z113" s="253">
        <v>45.426000000000002</v>
      </c>
      <c r="AA113" s="253">
        <v>40.661999999999999</v>
      </c>
      <c r="AB113" s="253">
        <v>75.498000000000005</v>
      </c>
      <c r="AC113" s="253" t="s">
        <v>370</v>
      </c>
      <c r="AD113" s="253" t="s">
        <v>370</v>
      </c>
      <c r="AE113" s="253" t="s">
        <v>370</v>
      </c>
      <c r="AF113" s="253" t="s">
        <v>370</v>
      </c>
      <c r="AG113" s="253" t="s">
        <v>370</v>
      </c>
      <c r="AH113" s="253" t="s">
        <v>370</v>
      </c>
      <c r="AI113" s="253" t="s">
        <v>370</v>
      </c>
      <c r="AJ113" s="253" t="s">
        <v>370</v>
      </c>
      <c r="AK113" s="253" t="s">
        <v>370</v>
      </c>
      <c r="AL113" s="253" t="s">
        <v>370</v>
      </c>
      <c r="AM113" s="253" t="s">
        <v>370</v>
      </c>
      <c r="AN113" s="253" t="s">
        <v>370</v>
      </c>
      <c r="AO113" s="253" t="s">
        <v>370</v>
      </c>
      <c r="AP113" s="253" t="s">
        <v>370</v>
      </c>
      <c r="AQ113" s="253" t="s">
        <v>370</v>
      </c>
      <c r="AR113" s="253" t="s">
        <v>370</v>
      </c>
      <c r="AS113" s="253" t="s">
        <v>370</v>
      </c>
      <c r="AT113" s="253" t="s">
        <v>370</v>
      </c>
      <c r="AU113" s="253" t="s">
        <v>370</v>
      </c>
      <c r="AV113" s="253" t="s">
        <v>370</v>
      </c>
      <c r="AW113" s="253" t="s">
        <v>370</v>
      </c>
      <c r="AX113" s="253" t="s">
        <v>370</v>
      </c>
    </row>
    <row r="114" spans="21:50" ht="13.5" customHeight="1"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9"/>
      <c r="AQ114" s="19"/>
      <c r="AR114" s="19"/>
      <c r="AS114" s="19"/>
      <c r="AT114" s="19"/>
      <c r="AU114" s="19"/>
      <c r="AV114" s="19"/>
      <c r="AW114" s="19"/>
      <c r="AX114" s="19"/>
    </row>
    <row r="115" spans="21:50" ht="13.5" customHeight="1"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9"/>
      <c r="AQ115" s="19"/>
      <c r="AR115" s="19"/>
      <c r="AS115" s="19"/>
      <c r="AT115" s="19"/>
      <c r="AU115" s="19"/>
      <c r="AV115" s="19"/>
      <c r="AW115" s="19"/>
      <c r="AX115" s="19"/>
    </row>
    <row r="116" spans="21:50" ht="13.5" customHeight="1">
      <c r="U116" s="1" t="s">
        <v>321</v>
      </c>
      <c r="V116" s="112"/>
      <c r="W116" s="19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21:50" ht="13.5" customHeight="1">
      <c r="U117" s="123" t="s">
        <v>153</v>
      </c>
      <c r="V117" s="123" t="s">
        <v>164</v>
      </c>
      <c r="W117" s="26">
        <v>1990</v>
      </c>
      <c r="X117" s="26">
        <f t="shared" ref="X117:AK117" si="154">W117+1</f>
        <v>1991</v>
      </c>
      <c r="Y117" s="26">
        <f t="shared" si="154"/>
        <v>1992</v>
      </c>
      <c r="Z117" s="26">
        <f t="shared" si="154"/>
        <v>1993</v>
      </c>
      <c r="AA117" s="26">
        <f t="shared" si="154"/>
        <v>1994</v>
      </c>
      <c r="AB117" s="26">
        <f t="shared" si="154"/>
        <v>1995</v>
      </c>
      <c r="AC117" s="26">
        <f t="shared" si="154"/>
        <v>1996</v>
      </c>
      <c r="AD117" s="26">
        <f t="shared" si="154"/>
        <v>1997</v>
      </c>
      <c r="AE117" s="26">
        <f t="shared" si="154"/>
        <v>1998</v>
      </c>
      <c r="AF117" s="26">
        <f t="shared" si="154"/>
        <v>1999</v>
      </c>
      <c r="AG117" s="26">
        <f t="shared" si="154"/>
        <v>2000</v>
      </c>
      <c r="AH117" s="26">
        <f t="shared" si="154"/>
        <v>2001</v>
      </c>
      <c r="AI117" s="26">
        <f t="shared" si="154"/>
        <v>2002</v>
      </c>
      <c r="AJ117" s="26">
        <f t="shared" si="154"/>
        <v>2003</v>
      </c>
      <c r="AK117" s="26">
        <f t="shared" si="154"/>
        <v>2004</v>
      </c>
      <c r="AL117" s="26">
        <f t="shared" ref="AL117:AX117" si="155">AK117+1</f>
        <v>2005</v>
      </c>
      <c r="AM117" s="26">
        <f t="shared" si="155"/>
        <v>2006</v>
      </c>
      <c r="AN117" s="26">
        <f t="shared" si="155"/>
        <v>2007</v>
      </c>
      <c r="AO117" s="26">
        <f t="shared" si="155"/>
        <v>2008</v>
      </c>
      <c r="AP117" s="26">
        <f t="shared" si="155"/>
        <v>2009</v>
      </c>
      <c r="AQ117" s="26">
        <f t="shared" si="155"/>
        <v>2010</v>
      </c>
      <c r="AR117" s="26">
        <f t="shared" si="155"/>
        <v>2011</v>
      </c>
      <c r="AS117" s="26">
        <f t="shared" si="155"/>
        <v>2012</v>
      </c>
      <c r="AT117" s="26">
        <f t="shared" si="155"/>
        <v>2013</v>
      </c>
      <c r="AU117" s="26">
        <f t="shared" si="155"/>
        <v>2014</v>
      </c>
      <c r="AV117" s="26">
        <f t="shared" si="155"/>
        <v>2015</v>
      </c>
      <c r="AW117" s="26">
        <f t="shared" si="155"/>
        <v>2016</v>
      </c>
      <c r="AX117" s="26">
        <f t="shared" si="155"/>
        <v>2017</v>
      </c>
    </row>
    <row r="118" spans="21:50" ht="13.5" customHeight="1">
      <c r="U118" s="124" t="s">
        <v>185</v>
      </c>
      <c r="V118" s="117" t="s">
        <v>26</v>
      </c>
      <c r="W118" s="168">
        <v>5966.2160000000003</v>
      </c>
      <c r="X118" s="168">
        <v>6149.8950000000004</v>
      </c>
      <c r="Y118" s="168">
        <v>6009.1959999999999</v>
      </c>
      <c r="Z118" s="168">
        <v>5687.5540000000001</v>
      </c>
      <c r="AA118" s="168">
        <v>6470.0370000000003</v>
      </c>
      <c r="AB118" s="168">
        <v>6951.0940000000001</v>
      </c>
      <c r="AC118" s="168">
        <v>7247.5680000000002</v>
      </c>
      <c r="AD118" s="168">
        <v>7337.6580000000004</v>
      </c>
      <c r="AE118" s="168">
        <v>7223.1790000000001</v>
      </c>
      <c r="AF118" s="168">
        <v>7720.741</v>
      </c>
      <c r="AG118" s="168">
        <v>7566.4189999999999</v>
      </c>
      <c r="AH118" s="168">
        <v>7205.6369999999997</v>
      </c>
      <c r="AI118" s="168">
        <v>7283.1629999999996</v>
      </c>
      <c r="AJ118" s="168">
        <v>7418.6329999999998</v>
      </c>
      <c r="AK118" s="168">
        <v>7555.3530000000001</v>
      </c>
      <c r="AL118" s="168">
        <v>7548.5309999999999</v>
      </c>
      <c r="AM118" s="168">
        <v>7661.3540000000003</v>
      </c>
      <c r="AN118" s="168">
        <v>7558.7470000000003</v>
      </c>
      <c r="AO118" s="168">
        <v>6520.085</v>
      </c>
      <c r="AP118" s="168">
        <v>7218.6419999999998</v>
      </c>
      <c r="AQ118" s="168">
        <v>6998.5389999999998</v>
      </c>
      <c r="AR118" s="168">
        <v>6474.2340000000004</v>
      </c>
      <c r="AS118" s="168">
        <v>6260.9430000000002</v>
      </c>
      <c r="AT118" s="168">
        <v>6764.116</v>
      </c>
      <c r="AU118" s="168">
        <v>6687.4030000000002</v>
      </c>
      <c r="AV118" s="168">
        <v>6779.9009999999998</v>
      </c>
      <c r="AW118" s="168">
        <v>6286.3639999999996</v>
      </c>
      <c r="AX118" s="168">
        <v>6458.8069999999998</v>
      </c>
    </row>
    <row r="119" spans="21:50" ht="13.5" customHeight="1"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9"/>
      <c r="AQ119" s="19"/>
      <c r="AR119" s="19"/>
      <c r="AS119" s="19"/>
      <c r="AT119" s="19"/>
      <c r="AU119" s="19"/>
      <c r="AV119" s="19"/>
      <c r="AW119" s="19"/>
      <c r="AX119" s="19"/>
    </row>
    <row r="120" spans="21:50" ht="13.5" customHeight="1"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9"/>
      <c r="AQ120" s="19"/>
      <c r="AR120" s="19"/>
      <c r="AS120" s="19"/>
      <c r="AT120" s="19"/>
      <c r="AU120" s="19"/>
      <c r="AV120" s="19"/>
      <c r="AW120" s="19"/>
      <c r="AX120" s="19"/>
    </row>
    <row r="121" spans="21:50" ht="13.5" customHeight="1">
      <c r="U121" s="1" t="s">
        <v>322</v>
      </c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9"/>
      <c r="AQ121" s="19"/>
      <c r="AR121" s="19"/>
      <c r="AS121" s="19"/>
      <c r="AT121" s="19"/>
      <c r="AU121" s="19"/>
      <c r="AV121" s="19"/>
      <c r="AW121" s="19"/>
      <c r="AX121" s="19"/>
    </row>
    <row r="122" spans="21:50" ht="13.5" customHeight="1">
      <c r="U122" s="123" t="s">
        <v>153</v>
      </c>
      <c r="V122" s="123" t="s">
        <v>164</v>
      </c>
      <c r="W122" s="26">
        <v>1990</v>
      </c>
      <c r="X122" s="26">
        <f t="shared" ref="X122" si="156">W122+1</f>
        <v>1991</v>
      </c>
      <c r="Y122" s="26">
        <f t="shared" ref="Y122" si="157">X122+1</f>
        <v>1992</v>
      </c>
      <c r="Z122" s="26">
        <f t="shared" ref="Z122" si="158">Y122+1</f>
        <v>1993</v>
      </c>
      <c r="AA122" s="26">
        <f t="shared" ref="AA122" si="159">Z122+1</f>
        <v>1994</v>
      </c>
      <c r="AB122" s="26">
        <f t="shared" ref="AB122" si="160">AA122+1</f>
        <v>1995</v>
      </c>
      <c r="AC122" s="26">
        <f t="shared" ref="AC122" si="161">AB122+1</f>
        <v>1996</v>
      </c>
      <c r="AD122" s="26">
        <f t="shared" ref="AD122" si="162">AC122+1</f>
        <v>1997</v>
      </c>
      <c r="AE122" s="26">
        <f t="shared" ref="AE122" si="163">AD122+1</f>
        <v>1998</v>
      </c>
      <c r="AF122" s="26">
        <f t="shared" ref="AF122" si="164">AE122+1</f>
        <v>1999</v>
      </c>
      <c r="AG122" s="26">
        <f t="shared" ref="AG122" si="165">AF122+1</f>
        <v>2000</v>
      </c>
      <c r="AH122" s="26">
        <f t="shared" ref="AH122" si="166">AG122+1</f>
        <v>2001</v>
      </c>
      <c r="AI122" s="26">
        <f t="shared" ref="AI122" si="167">AH122+1</f>
        <v>2002</v>
      </c>
      <c r="AJ122" s="26">
        <f t="shared" ref="AJ122" si="168">AI122+1</f>
        <v>2003</v>
      </c>
      <c r="AK122" s="26">
        <f t="shared" ref="AK122" si="169">AJ122+1</f>
        <v>2004</v>
      </c>
      <c r="AL122" s="26">
        <f t="shared" ref="AL122" si="170">AK122+1</f>
        <v>2005</v>
      </c>
      <c r="AM122" s="26">
        <f t="shared" ref="AM122" si="171">AL122+1</f>
        <v>2006</v>
      </c>
      <c r="AN122" s="26">
        <f t="shared" ref="AN122" si="172">AM122+1</f>
        <v>2007</v>
      </c>
      <c r="AO122" s="26">
        <f t="shared" ref="AO122" si="173">AN122+1</f>
        <v>2008</v>
      </c>
      <c r="AP122" s="26">
        <f t="shared" ref="AP122" si="174">AO122+1</f>
        <v>2009</v>
      </c>
      <c r="AQ122" s="26">
        <f t="shared" ref="AQ122" si="175">AP122+1</f>
        <v>2010</v>
      </c>
      <c r="AR122" s="26">
        <f t="shared" ref="AR122" si="176">AQ122+1</f>
        <v>2011</v>
      </c>
      <c r="AS122" s="26">
        <f t="shared" ref="AS122" si="177">AR122+1</f>
        <v>2012</v>
      </c>
      <c r="AT122" s="26">
        <f t="shared" ref="AT122" si="178">AS122+1</f>
        <v>2013</v>
      </c>
      <c r="AU122" s="26">
        <f t="shared" ref="AU122:AX122" si="179">AT122+1</f>
        <v>2014</v>
      </c>
      <c r="AV122" s="26">
        <f t="shared" si="179"/>
        <v>2015</v>
      </c>
      <c r="AW122" s="26">
        <f t="shared" si="179"/>
        <v>2016</v>
      </c>
      <c r="AX122" s="26">
        <f t="shared" si="179"/>
        <v>2017</v>
      </c>
    </row>
    <row r="123" spans="21:50" ht="13.5" customHeight="1">
      <c r="U123" s="58" t="s">
        <v>391</v>
      </c>
      <c r="V123" s="117" t="s">
        <v>25</v>
      </c>
      <c r="W123" s="253">
        <v>2315.7620000000002</v>
      </c>
      <c r="X123" s="253">
        <v>2249.8490000000002</v>
      </c>
      <c r="Y123" s="253">
        <v>2302.1689999999999</v>
      </c>
      <c r="Z123" s="253">
        <v>2276.5129999999999</v>
      </c>
      <c r="AA123" s="253">
        <v>2383.9059999999999</v>
      </c>
      <c r="AB123" s="253">
        <v>2648.4479999999999</v>
      </c>
      <c r="AC123" s="253">
        <v>3051.2020000000002</v>
      </c>
      <c r="AD123" s="253">
        <v>3050.8760000000002</v>
      </c>
      <c r="AE123" s="253">
        <v>3016.55</v>
      </c>
      <c r="AF123" s="253">
        <v>3193.1610000000001</v>
      </c>
      <c r="AG123" s="253">
        <v>2976.1480000000001</v>
      </c>
      <c r="AH123" s="253">
        <v>2895.9810000000002</v>
      </c>
      <c r="AI123" s="253">
        <v>2979.2939999999999</v>
      </c>
      <c r="AJ123" s="253">
        <v>2956.0709999999999</v>
      </c>
      <c r="AK123" s="253">
        <v>2980.2979999999998</v>
      </c>
      <c r="AL123" s="253">
        <v>3098.0079999999998</v>
      </c>
      <c r="AM123" s="253">
        <v>3171.777</v>
      </c>
      <c r="AN123" s="253">
        <v>3076.9430000000002</v>
      </c>
      <c r="AO123" s="253">
        <v>2839.462</v>
      </c>
      <c r="AP123" s="253">
        <v>2958.0810000000001</v>
      </c>
      <c r="AQ123" s="253">
        <v>2849.78</v>
      </c>
      <c r="AR123" s="253">
        <v>2253.3339999999998</v>
      </c>
      <c r="AS123" s="253">
        <v>2009.2260000000001</v>
      </c>
      <c r="AT123" s="253">
        <v>2286.1579999999999</v>
      </c>
      <c r="AU123" s="253">
        <v>2314.7069999999999</v>
      </c>
      <c r="AV123" s="253">
        <v>2615.8969999999999</v>
      </c>
      <c r="AW123" s="253">
        <v>2620.5509999999999</v>
      </c>
      <c r="AX123" s="253">
        <v>2706.221</v>
      </c>
    </row>
    <row r="124" spans="21:50" ht="13.5" customHeight="1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9"/>
      <c r="AQ124" s="19"/>
      <c r="AR124" s="19"/>
      <c r="AS124" s="19"/>
      <c r="AT124" s="19"/>
      <c r="AU124" s="19"/>
      <c r="AV124" s="19"/>
      <c r="AW124" s="19"/>
      <c r="AX124" s="19"/>
    </row>
    <row r="125" spans="21:50" ht="13.5" customHeight="1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9"/>
      <c r="AQ125" s="19"/>
      <c r="AR125" s="19"/>
      <c r="AS125" s="19"/>
      <c r="AT125" s="19"/>
      <c r="AU125" s="19"/>
      <c r="AV125" s="19"/>
      <c r="AW125" s="19"/>
      <c r="AX125" s="19"/>
    </row>
    <row r="126" spans="21:50" ht="13.5" customHeight="1">
      <c r="U126" s="1" t="s">
        <v>323</v>
      </c>
      <c r="V126" s="112"/>
      <c r="W126" s="19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21:50" ht="13.5" customHeight="1">
      <c r="U127" s="123" t="s">
        <v>153</v>
      </c>
      <c r="V127" s="123" t="s">
        <v>164</v>
      </c>
      <c r="W127" s="26">
        <v>1990</v>
      </c>
      <c r="X127" s="26">
        <f t="shared" ref="X127:AK127" si="180">W127+1</f>
        <v>1991</v>
      </c>
      <c r="Y127" s="26">
        <f t="shared" si="180"/>
        <v>1992</v>
      </c>
      <c r="Z127" s="26">
        <f t="shared" si="180"/>
        <v>1993</v>
      </c>
      <c r="AA127" s="26">
        <f t="shared" si="180"/>
        <v>1994</v>
      </c>
      <c r="AB127" s="26">
        <f t="shared" si="180"/>
        <v>1995</v>
      </c>
      <c r="AC127" s="26">
        <f t="shared" si="180"/>
        <v>1996</v>
      </c>
      <c r="AD127" s="26">
        <f t="shared" si="180"/>
        <v>1997</v>
      </c>
      <c r="AE127" s="26">
        <f t="shared" si="180"/>
        <v>1998</v>
      </c>
      <c r="AF127" s="26">
        <f t="shared" si="180"/>
        <v>1999</v>
      </c>
      <c r="AG127" s="26">
        <f t="shared" si="180"/>
        <v>2000</v>
      </c>
      <c r="AH127" s="26">
        <f t="shared" si="180"/>
        <v>2001</v>
      </c>
      <c r="AI127" s="26">
        <f t="shared" si="180"/>
        <v>2002</v>
      </c>
      <c r="AJ127" s="26">
        <f t="shared" si="180"/>
        <v>2003</v>
      </c>
      <c r="AK127" s="26">
        <f t="shared" si="180"/>
        <v>2004</v>
      </c>
      <c r="AL127" s="26">
        <f t="shared" ref="AL127:AX127" si="181">AK127+1</f>
        <v>2005</v>
      </c>
      <c r="AM127" s="26">
        <f t="shared" si="181"/>
        <v>2006</v>
      </c>
      <c r="AN127" s="26">
        <f t="shared" si="181"/>
        <v>2007</v>
      </c>
      <c r="AO127" s="26">
        <f t="shared" si="181"/>
        <v>2008</v>
      </c>
      <c r="AP127" s="26">
        <f t="shared" si="181"/>
        <v>2009</v>
      </c>
      <c r="AQ127" s="26">
        <f t="shared" si="181"/>
        <v>2010</v>
      </c>
      <c r="AR127" s="26">
        <f t="shared" si="181"/>
        <v>2011</v>
      </c>
      <c r="AS127" s="26">
        <f t="shared" si="181"/>
        <v>2012</v>
      </c>
      <c r="AT127" s="26">
        <f t="shared" si="181"/>
        <v>2013</v>
      </c>
      <c r="AU127" s="26">
        <f t="shared" si="181"/>
        <v>2014</v>
      </c>
      <c r="AV127" s="26">
        <f t="shared" si="181"/>
        <v>2015</v>
      </c>
      <c r="AW127" s="26">
        <f t="shared" si="181"/>
        <v>2016</v>
      </c>
      <c r="AX127" s="26">
        <f t="shared" si="181"/>
        <v>2017</v>
      </c>
    </row>
    <row r="128" spans="21:50" ht="13.5" customHeight="1">
      <c r="U128" s="124" t="s">
        <v>392</v>
      </c>
      <c r="V128" s="117" t="s">
        <v>26</v>
      </c>
      <c r="W128" s="168">
        <v>2682.5610000000001</v>
      </c>
      <c r="X128" s="168">
        <v>2646.0250000000001</v>
      </c>
      <c r="Y128" s="168">
        <v>2704.4659999999999</v>
      </c>
      <c r="Z128" s="168">
        <v>2742.5369999999998</v>
      </c>
      <c r="AA128" s="168">
        <v>2809.846</v>
      </c>
      <c r="AB128" s="168">
        <v>3014.4250000000002</v>
      </c>
      <c r="AC128" s="168">
        <v>3188.4119999999998</v>
      </c>
      <c r="AD128" s="168">
        <v>3518.2930000000001</v>
      </c>
      <c r="AE128" s="168">
        <v>3421.634</v>
      </c>
      <c r="AF128" s="168">
        <v>3610.768</v>
      </c>
      <c r="AG128" s="168">
        <v>3346.3870000000002</v>
      </c>
      <c r="AH128" s="168">
        <v>3263.0830000000001</v>
      </c>
      <c r="AI128" s="168">
        <v>3396.8009999999999</v>
      </c>
      <c r="AJ128" s="168">
        <v>3493.71</v>
      </c>
      <c r="AK128" s="168">
        <v>3646.1559999999999</v>
      </c>
      <c r="AL128" s="168">
        <v>3639.1750000000002</v>
      </c>
      <c r="AM128" s="168">
        <v>3510.93</v>
      </c>
      <c r="AN128" s="168">
        <v>3516.9090000000001</v>
      </c>
      <c r="AO128" s="168">
        <v>3242.5990000000002</v>
      </c>
      <c r="AP128" s="168">
        <v>3212.634</v>
      </c>
      <c r="AQ128" s="168">
        <v>3154.5920000000001</v>
      </c>
      <c r="AR128" s="168">
        <v>2840.9560000000001</v>
      </c>
      <c r="AS128" s="168">
        <v>2558.402</v>
      </c>
      <c r="AT128" s="168">
        <v>2732.7910000000002</v>
      </c>
      <c r="AU128" s="168">
        <v>2729.5219999999999</v>
      </c>
      <c r="AV128" s="168">
        <v>3002.7809999999999</v>
      </c>
      <c r="AW128" s="168">
        <v>3011.8229999999999</v>
      </c>
      <c r="AX128" s="168">
        <v>3158.058</v>
      </c>
    </row>
    <row r="129" spans="21:50" ht="13.5" customHeight="1">
      <c r="U129" s="136"/>
      <c r="V129" s="121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</row>
    <row r="130" spans="21:50" ht="13.5" customHeight="1">
      <c r="U130" s="136"/>
      <c r="V130" s="121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</row>
    <row r="131" spans="21:50" ht="13.5" customHeight="1">
      <c r="U131" s="1" t="s">
        <v>324</v>
      </c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9"/>
      <c r="AQ131" s="19"/>
      <c r="AR131" s="19"/>
      <c r="AS131" s="19"/>
      <c r="AT131" s="19"/>
      <c r="AU131" s="19"/>
      <c r="AV131" s="19"/>
      <c r="AW131" s="19"/>
      <c r="AX131" s="19"/>
    </row>
    <row r="132" spans="21:50" ht="13.5" customHeight="1">
      <c r="U132" s="123" t="s">
        <v>153</v>
      </c>
      <c r="V132" s="123" t="s">
        <v>164</v>
      </c>
      <c r="W132" s="26">
        <v>1990</v>
      </c>
      <c r="X132" s="26">
        <f t="shared" ref="X132" si="182">W132+1</f>
        <v>1991</v>
      </c>
      <c r="Y132" s="26">
        <f t="shared" ref="Y132" si="183">X132+1</f>
        <v>1992</v>
      </c>
      <c r="Z132" s="26">
        <f t="shared" ref="Z132" si="184">Y132+1</f>
        <v>1993</v>
      </c>
      <c r="AA132" s="26">
        <f t="shared" ref="AA132" si="185">Z132+1</f>
        <v>1994</v>
      </c>
      <c r="AB132" s="26">
        <f t="shared" ref="AB132" si="186">AA132+1</f>
        <v>1995</v>
      </c>
      <c r="AC132" s="26">
        <f t="shared" ref="AC132" si="187">AB132+1</f>
        <v>1996</v>
      </c>
      <c r="AD132" s="26">
        <f t="shared" ref="AD132" si="188">AC132+1</f>
        <v>1997</v>
      </c>
      <c r="AE132" s="26">
        <f t="shared" ref="AE132" si="189">AD132+1</f>
        <v>1998</v>
      </c>
      <c r="AF132" s="26">
        <f t="shared" ref="AF132" si="190">AE132+1</f>
        <v>1999</v>
      </c>
      <c r="AG132" s="26">
        <f t="shared" ref="AG132" si="191">AF132+1</f>
        <v>2000</v>
      </c>
      <c r="AH132" s="26">
        <f t="shared" ref="AH132" si="192">AG132+1</f>
        <v>2001</v>
      </c>
      <c r="AI132" s="26">
        <f t="shared" ref="AI132" si="193">AH132+1</f>
        <v>2002</v>
      </c>
      <c r="AJ132" s="26">
        <f t="shared" ref="AJ132" si="194">AI132+1</f>
        <v>2003</v>
      </c>
      <c r="AK132" s="26">
        <f t="shared" ref="AK132" si="195">AJ132+1</f>
        <v>2004</v>
      </c>
      <c r="AL132" s="26">
        <f t="shared" ref="AL132" si="196">AK132+1</f>
        <v>2005</v>
      </c>
      <c r="AM132" s="26">
        <f t="shared" ref="AM132" si="197">AL132+1</f>
        <v>2006</v>
      </c>
      <c r="AN132" s="26">
        <f t="shared" ref="AN132" si="198">AM132+1</f>
        <v>2007</v>
      </c>
      <c r="AO132" s="26">
        <f t="shared" ref="AO132" si="199">AN132+1</f>
        <v>2008</v>
      </c>
      <c r="AP132" s="26">
        <f t="shared" ref="AP132" si="200">AO132+1</f>
        <v>2009</v>
      </c>
      <c r="AQ132" s="26">
        <f t="shared" ref="AQ132" si="201">AP132+1</f>
        <v>2010</v>
      </c>
      <c r="AR132" s="26">
        <f t="shared" ref="AR132" si="202">AQ132+1</f>
        <v>2011</v>
      </c>
      <c r="AS132" s="26">
        <f t="shared" ref="AS132" si="203">AR132+1</f>
        <v>2012</v>
      </c>
      <c r="AT132" s="26">
        <f t="shared" ref="AT132:AX132" si="204">AS132+1</f>
        <v>2013</v>
      </c>
      <c r="AU132" s="26">
        <f t="shared" si="204"/>
        <v>2014</v>
      </c>
      <c r="AV132" s="26">
        <f t="shared" si="204"/>
        <v>2015</v>
      </c>
      <c r="AW132" s="26">
        <f t="shared" si="204"/>
        <v>2016</v>
      </c>
      <c r="AX132" s="26">
        <f t="shared" si="204"/>
        <v>2017</v>
      </c>
    </row>
    <row r="133" spans="21:50" ht="13.5" customHeight="1">
      <c r="U133" s="124" t="s">
        <v>393</v>
      </c>
      <c r="V133" s="117" t="s">
        <v>48</v>
      </c>
      <c r="W133" s="253">
        <v>714.10400000000004</v>
      </c>
      <c r="X133" s="253">
        <v>741.94399999999996</v>
      </c>
      <c r="Y133" s="253">
        <v>725.221</v>
      </c>
      <c r="Z133" s="253">
        <v>661.80700000000002</v>
      </c>
      <c r="AA133" s="253">
        <v>742.18600000000004</v>
      </c>
      <c r="AB133" s="253">
        <v>794.86300000000006</v>
      </c>
      <c r="AC133" s="253">
        <v>885.26599999999996</v>
      </c>
      <c r="AD133" s="253">
        <v>956.57600000000002</v>
      </c>
      <c r="AE133" s="253">
        <v>961.05499999999995</v>
      </c>
      <c r="AF133" s="253">
        <v>992.50699999999995</v>
      </c>
      <c r="AG133" s="253">
        <v>961.13</v>
      </c>
      <c r="AH133" s="253">
        <v>869.07100000000003</v>
      </c>
      <c r="AI133" s="253">
        <v>887.42700000000002</v>
      </c>
      <c r="AJ133" s="253">
        <v>948.09699999999998</v>
      </c>
      <c r="AK133" s="253">
        <v>958.8</v>
      </c>
      <c r="AL133" s="253">
        <v>1000.568</v>
      </c>
      <c r="AM133" s="253">
        <v>972.44100000000003</v>
      </c>
      <c r="AN133" s="253">
        <v>957.35199999999998</v>
      </c>
      <c r="AO133" s="253">
        <v>794.96100000000001</v>
      </c>
      <c r="AP133" s="253">
        <v>792.14700000000005</v>
      </c>
      <c r="AQ133" s="253">
        <v>842.82600000000002</v>
      </c>
      <c r="AR133" s="253">
        <v>842.32399999999996</v>
      </c>
      <c r="AS133" s="253">
        <v>848.98500000000001</v>
      </c>
      <c r="AT133" s="253">
        <v>914.76499999999999</v>
      </c>
      <c r="AU133" s="253">
        <v>893.72500000000002</v>
      </c>
      <c r="AV133" s="253">
        <v>922.721</v>
      </c>
      <c r="AW133" s="253">
        <v>882.346</v>
      </c>
      <c r="AX133" s="253">
        <v>945.24599999999998</v>
      </c>
    </row>
    <row r="134" spans="21:50" ht="13.5" customHeight="1">
      <c r="U134" s="136"/>
      <c r="V134" s="121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</row>
    <row r="135" spans="21:50" ht="13.5" customHeight="1">
      <c r="U135" s="136"/>
      <c r="V135" s="121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</row>
    <row r="136" spans="21:50" ht="13.5" customHeight="1">
      <c r="U136" s="1" t="s">
        <v>325</v>
      </c>
      <c r="V136" s="121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</row>
    <row r="137" spans="21:50" ht="13.5" customHeight="1">
      <c r="U137" s="123" t="s">
        <v>153</v>
      </c>
      <c r="V137" s="123" t="s">
        <v>164</v>
      </c>
      <c r="W137" s="26">
        <v>1990</v>
      </c>
      <c r="X137" s="26">
        <f t="shared" ref="X137" si="205">W137+1</f>
        <v>1991</v>
      </c>
      <c r="Y137" s="26">
        <f t="shared" ref="Y137" si="206">X137+1</f>
        <v>1992</v>
      </c>
      <c r="Z137" s="26">
        <f t="shared" ref="Z137" si="207">Y137+1</f>
        <v>1993</v>
      </c>
      <c r="AA137" s="26">
        <f t="shared" ref="AA137" si="208">Z137+1</f>
        <v>1994</v>
      </c>
      <c r="AB137" s="26">
        <f t="shared" ref="AB137" si="209">AA137+1</f>
        <v>1995</v>
      </c>
      <c r="AC137" s="26">
        <f t="shared" ref="AC137" si="210">AB137+1</f>
        <v>1996</v>
      </c>
      <c r="AD137" s="26">
        <f t="shared" ref="AD137" si="211">AC137+1</f>
        <v>1997</v>
      </c>
      <c r="AE137" s="26">
        <f t="shared" ref="AE137" si="212">AD137+1</f>
        <v>1998</v>
      </c>
      <c r="AF137" s="26">
        <f t="shared" ref="AF137" si="213">AE137+1</f>
        <v>1999</v>
      </c>
      <c r="AG137" s="26">
        <f t="shared" ref="AG137" si="214">AF137+1</f>
        <v>2000</v>
      </c>
      <c r="AH137" s="26">
        <f t="shared" ref="AH137" si="215">AG137+1</f>
        <v>2001</v>
      </c>
      <c r="AI137" s="26">
        <f t="shared" ref="AI137" si="216">AH137+1</f>
        <v>2002</v>
      </c>
      <c r="AJ137" s="26">
        <f t="shared" ref="AJ137" si="217">AI137+1</f>
        <v>2003</v>
      </c>
      <c r="AK137" s="26">
        <f t="shared" ref="AK137" si="218">AJ137+1</f>
        <v>2004</v>
      </c>
      <c r="AL137" s="26">
        <f t="shared" ref="AL137" si="219">AK137+1</f>
        <v>2005</v>
      </c>
      <c r="AM137" s="26">
        <f t="shared" ref="AM137" si="220">AL137+1</f>
        <v>2006</v>
      </c>
      <c r="AN137" s="26">
        <f t="shared" ref="AN137" si="221">AM137+1</f>
        <v>2007</v>
      </c>
      <c r="AO137" s="26">
        <f t="shared" ref="AO137" si="222">AN137+1</f>
        <v>2008</v>
      </c>
      <c r="AP137" s="26">
        <f t="shared" ref="AP137" si="223">AO137+1</f>
        <v>2009</v>
      </c>
      <c r="AQ137" s="26">
        <f t="shared" ref="AQ137" si="224">AP137+1</f>
        <v>2010</v>
      </c>
      <c r="AR137" s="26">
        <f t="shared" ref="AR137" si="225">AQ137+1</f>
        <v>2011</v>
      </c>
      <c r="AS137" s="26">
        <f t="shared" ref="AS137" si="226">AR137+1</f>
        <v>2012</v>
      </c>
      <c r="AT137" s="26">
        <f t="shared" ref="AT137:AX137" si="227">AS137+1</f>
        <v>2013</v>
      </c>
      <c r="AU137" s="26">
        <f t="shared" si="227"/>
        <v>2014</v>
      </c>
      <c r="AV137" s="26">
        <f t="shared" si="227"/>
        <v>2015</v>
      </c>
      <c r="AW137" s="26">
        <f t="shared" si="227"/>
        <v>2016</v>
      </c>
      <c r="AX137" s="26">
        <f t="shared" si="227"/>
        <v>2017</v>
      </c>
    </row>
    <row r="138" spans="21:50" ht="13.5" customHeight="1">
      <c r="U138" s="124" t="s">
        <v>394</v>
      </c>
      <c r="V138" s="117" t="s">
        <v>48</v>
      </c>
      <c r="W138" s="253">
        <v>602.33600000000001</v>
      </c>
      <c r="X138" s="253">
        <v>605.75199999999995</v>
      </c>
      <c r="Y138" s="253">
        <v>621.77</v>
      </c>
      <c r="Z138" s="253">
        <v>587.04399999999998</v>
      </c>
      <c r="AA138" s="253">
        <v>639.89</v>
      </c>
      <c r="AB138" s="253">
        <v>651.56399999999996</v>
      </c>
      <c r="AC138" s="253">
        <v>701.03599999999994</v>
      </c>
      <c r="AD138" s="253">
        <v>707.77700000000004</v>
      </c>
      <c r="AE138" s="253">
        <v>679.678</v>
      </c>
      <c r="AF138" s="253">
        <v>739.08100000000002</v>
      </c>
      <c r="AG138" s="253">
        <v>733.61300000000006</v>
      </c>
      <c r="AH138" s="253">
        <v>712.524</v>
      </c>
      <c r="AI138" s="253">
        <v>751.15</v>
      </c>
      <c r="AJ138" s="253">
        <v>742.02300000000002</v>
      </c>
      <c r="AK138" s="253">
        <v>738.31700000000001</v>
      </c>
      <c r="AL138" s="253">
        <v>697.29100000000005</v>
      </c>
      <c r="AM138" s="253">
        <v>699.31399999999996</v>
      </c>
      <c r="AN138" s="253">
        <v>712.90099999999995</v>
      </c>
      <c r="AO138" s="253">
        <v>563.04300000000001</v>
      </c>
      <c r="AP138" s="253">
        <v>631.18399999999997</v>
      </c>
      <c r="AQ138" s="253">
        <v>717.97500000000002</v>
      </c>
      <c r="AR138" s="253">
        <v>665.1</v>
      </c>
      <c r="AS138" s="253">
        <v>553.45000000000005</v>
      </c>
      <c r="AT138" s="253">
        <v>498.65</v>
      </c>
      <c r="AU138" s="253">
        <v>467.96300000000002</v>
      </c>
      <c r="AV138" s="253">
        <v>431.029</v>
      </c>
      <c r="AW138" s="253">
        <v>437.392</v>
      </c>
      <c r="AX138" s="253">
        <v>443.101</v>
      </c>
    </row>
    <row r="139" spans="21:50" ht="13.5" customHeight="1">
      <c r="U139" s="136"/>
      <c r="V139" s="121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  <c r="AV139" s="137"/>
      <c r="AW139" s="137"/>
      <c r="AX139" s="137"/>
    </row>
    <row r="140" spans="21:50" ht="13.5" customHeight="1"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9"/>
      <c r="AQ140" s="19"/>
      <c r="AR140" s="19"/>
      <c r="AS140" s="19"/>
      <c r="AT140" s="19"/>
      <c r="AU140" s="19"/>
      <c r="AV140" s="19"/>
      <c r="AW140" s="19"/>
      <c r="AX140" s="19"/>
    </row>
    <row r="141" spans="21:50" ht="13.5" customHeight="1">
      <c r="U141" s="1" t="s">
        <v>326</v>
      </c>
      <c r="V141" s="112"/>
      <c r="W141" s="19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21:50" ht="13.5" customHeight="1">
      <c r="U142" s="123" t="s">
        <v>153</v>
      </c>
      <c r="V142" s="123" t="s">
        <v>164</v>
      </c>
      <c r="W142" s="26">
        <v>1990</v>
      </c>
      <c r="X142" s="26">
        <f t="shared" ref="X142:AK142" si="228">W142+1</f>
        <v>1991</v>
      </c>
      <c r="Y142" s="26">
        <f t="shared" si="228"/>
        <v>1992</v>
      </c>
      <c r="Z142" s="26">
        <f t="shared" si="228"/>
        <v>1993</v>
      </c>
      <c r="AA142" s="26">
        <f t="shared" si="228"/>
        <v>1994</v>
      </c>
      <c r="AB142" s="26">
        <f t="shared" si="228"/>
        <v>1995</v>
      </c>
      <c r="AC142" s="26">
        <f t="shared" si="228"/>
        <v>1996</v>
      </c>
      <c r="AD142" s="26">
        <f t="shared" si="228"/>
        <v>1997</v>
      </c>
      <c r="AE142" s="26">
        <f t="shared" si="228"/>
        <v>1998</v>
      </c>
      <c r="AF142" s="26">
        <f t="shared" si="228"/>
        <v>1999</v>
      </c>
      <c r="AG142" s="26">
        <f t="shared" si="228"/>
        <v>2000</v>
      </c>
      <c r="AH142" s="26">
        <f t="shared" si="228"/>
        <v>2001</v>
      </c>
      <c r="AI142" s="26">
        <f t="shared" si="228"/>
        <v>2002</v>
      </c>
      <c r="AJ142" s="26">
        <f t="shared" si="228"/>
        <v>2003</v>
      </c>
      <c r="AK142" s="26">
        <f t="shared" si="228"/>
        <v>2004</v>
      </c>
      <c r="AL142" s="26">
        <f t="shared" ref="AL142:AX142" si="229">AK142+1</f>
        <v>2005</v>
      </c>
      <c r="AM142" s="26">
        <f t="shared" si="229"/>
        <v>2006</v>
      </c>
      <c r="AN142" s="26">
        <f t="shared" si="229"/>
        <v>2007</v>
      </c>
      <c r="AO142" s="26">
        <f t="shared" si="229"/>
        <v>2008</v>
      </c>
      <c r="AP142" s="26">
        <f t="shared" si="229"/>
        <v>2009</v>
      </c>
      <c r="AQ142" s="26">
        <f t="shared" si="229"/>
        <v>2010</v>
      </c>
      <c r="AR142" s="26">
        <f t="shared" si="229"/>
        <v>2011</v>
      </c>
      <c r="AS142" s="26">
        <f t="shared" si="229"/>
        <v>2012</v>
      </c>
      <c r="AT142" s="26">
        <f t="shared" si="229"/>
        <v>2013</v>
      </c>
      <c r="AU142" s="26">
        <f t="shared" si="229"/>
        <v>2014</v>
      </c>
      <c r="AV142" s="26">
        <f t="shared" si="229"/>
        <v>2015</v>
      </c>
      <c r="AW142" s="26">
        <f t="shared" si="229"/>
        <v>2016</v>
      </c>
      <c r="AX142" s="26">
        <f t="shared" si="229"/>
        <v>2017</v>
      </c>
    </row>
    <row r="143" spans="21:50" ht="13.5" customHeight="1">
      <c r="U143" s="124" t="s">
        <v>186</v>
      </c>
      <c r="V143" s="117" t="s">
        <v>25</v>
      </c>
      <c r="W143" s="168">
        <v>792.72199999999998</v>
      </c>
      <c r="X143" s="168">
        <v>786.83100000000002</v>
      </c>
      <c r="Y143" s="168">
        <v>755.04200000000003</v>
      </c>
      <c r="Z143" s="168">
        <v>685.47199999999998</v>
      </c>
      <c r="AA143" s="168">
        <v>727.553</v>
      </c>
      <c r="AB143" s="168">
        <v>758.53599999999994</v>
      </c>
      <c r="AC143" s="168">
        <v>762.827</v>
      </c>
      <c r="AD143" s="168">
        <v>767.27</v>
      </c>
      <c r="AE143" s="168">
        <v>718.66600000000005</v>
      </c>
      <c r="AF143" s="168">
        <v>778.54899999999998</v>
      </c>
      <c r="AG143" s="168">
        <v>771.875</v>
      </c>
      <c r="AH143" s="168">
        <v>736.54399999999998</v>
      </c>
      <c r="AI143" s="168">
        <v>770.58699999999999</v>
      </c>
      <c r="AJ143" s="168">
        <v>792.11400000000003</v>
      </c>
      <c r="AK143" s="168">
        <v>809.09199999999998</v>
      </c>
      <c r="AL143" s="168">
        <v>805.46100000000001</v>
      </c>
      <c r="AM143" s="168">
        <v>832.47</v>
      </c>
      <c r="AN143" s="168">
        <v>840.63400000000001</v>
      </c>
      <c r="AO143" s="168">
        <v>725.11300000000006</v>
      </c>
      <c r="AP143" s="168">
        <v>634.73299999999995</v>
      </c>
      <c r="AQ143" s="168">
        <v>730.35199999999998</v>
      </c>
      <c r="AR143" s="168">
        <v>669.88699999999994</v>
      </c>
      <c r="AS143" s="168">
        <v>612.04300000000001</v>
      </c>
      <c r="AT143" s="168">
        <v>628.38699999999994</v>
      </c>
      <c r="AU143" s="168">
        <v>608.34699999999998</v>
      </c>
      <c r="AV143" s="168">
        <v>563.428</v>
      </c>
      <c r="AW143" s="168">
        <v>567.16499999999996</v>
      </c>
      <c r="AX143" s="168">
        <v>597.21299999999997</v>
      </c>
    </row>
    <row r="144" spans="21:50" ht="13.5" customHeight="1">
      <c r="U144" s="138"/>
      <c r="V144" s="121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21:50" ht="13.5" customHeight="1">
      <c r="U145" s="18"/>
      <c r="V145" s="2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21:50" ht="13.5" customHeight="1">
      <c r="U146" s="1" t="s">
        <v>327</v>
      </c>
      <c r="V146" s="112"/>
      <c r="W146" s="19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21:50" ht="13.5" customHeight="1">
      <c r="U147" s="123" t="s">
        <v>153</v>
      </c>
      <c r="V147" s="123" t="s">
        <v>164</v>
      </c>
      <c r="W147" s="26">
        <v>1990</v>
      </c>
      <c r="X147" s="26">
        <f t="shared" ref="X147:AX147" si="230">W147+1</f>
        <v>1991</v>
      </c>
      <c r="Y147" s="26">
        <f t="shared" si="230"/>
        <v>1992</v>
      </c>
      <c r="Z147" s="26">
        <f t="shared" si="230"/>
        <v>1993</v>
      </c>
      <c r="AA147" s="26">
        <f t="shared" si="230"/>
        <v>1994</v>
      </c>
      <c r="AB147" s="26">
        <f t="shared" si="230"/>
        <v>1995</v>
      </c>
      <c r="AC147" s="26">
        <f t="shared" si="230"/>
        <v>1996</v>
      </c>
      <c r="AD147" s="26">
        <f t="shared" si="230"/>
        <v>1997</v>
      </c>
      <c r="AE147" s="26">
        <f t="shared" si="230"/>
        <v>1998</v>
      </c>
      <c r="AF147" s="26">
        <f t="shared" si="230"/>
        <v>1999</v>
      </c>
      <c r="AG147" s="26">
        <f t="shared" si="230"/>
        <v>2000</v>
      </c>
      <c r="AH147" s="26">
        <f t="shared" si="230"/>
        <v>2001</v>
      </c>
      <c r="AI147" s="26">
        <f t="shared" si="230"/>
        <v>2002</v>
      </c>
      <c r="AJ147" s="26">
        <f t="shared" si="230"/>
        <v>2003</v>
      </c>
      <c r="AK147" s="26">
        <f t="shared" si="230"/>
        <v>2004</v>
      </c>
      <c r="AL147" s="26">
        <f t="shared" si="230"/>
        <v>2005</v>
      </c>
      <c r="AM147" s="26">
        <f t="shared" si="230"/>
        <v>2006</v>
      </c>
      <c r="AN147" s="26">
        <f t="shared" si="230"/>
        <v>2007</v>
      </c>
      <c r="AO147" s="26">
        <f t="shared" si="230"/>
        <v>2008</v>
      </c>
      <c r="AP147" s="26">
        <f t="shared" si="230"/>
        <v>2009</v>
      </c>
      <c r="AQ147" s="26">
        <f t="shared" si="230"/>
        <v>2010</v>
      </c>
      <c r="AR147" s="26">
        <f t="shared" si="230"/>
        <v>2011</v>
      </c>
      <c r="AS147" s="26">
        <f t="shared" si="230"/>
        <v>2012</v>
      </c>
      <c r="AT147" s="26">
        <f t="shared" si="230"/>
        <v>2013</v>
      </c>
      <c r="AU147" s="26">
        <f t="shared" si="230"/>
        <v>2014</v>
      </c>
      <c r="AV147" s="26">
        <f t="shared" si="230"/>
        <v>2015</v>
      </c>
      <c r="AW147" s="26">
        <f t="shared" si="230"/>
        <v>2016</v>
      </c>
      <c r="AX147" s="26">
        <f t="shared" si="230"/>
        <v>2017</v>
      </c>
    </row>
    <row r="148" spans="21:50" ht="13.5" customHeight="1">
      <c r="U148" s="139" t="s">
        <v>187</v>
      </c>
      <c r="V148" s="117" t="s">
        <v>26</v>
      </c>
      <c r="W148" s="168">
        <v>2227.1640000000002</v>
      </c>
      <c r="X148" s="168">
        <v>2187.576</v>
      </c>
      <c r="Y148" s="168">
        <v>2167.3919999999998</v>
      </c>
      <c r="Z148" s="168">
        <v>2252.4830000000002</v>
      </c>
      <c r="AA148" s="168">
        <v>2762.8919999999998</v>
      </c>
      <c r="AB148" s="168">
        <v>2951.703</v>
      </c>
      <c r="AC148" s="168">
        <v>3133.5619999999999</v>
      </c>
      <c r="AD148" s="168">
        <v>2865.2979999999998</v>
      </c>
      <c r="AE148" s="168">
        <v>2934.3150000000001</v>
      </c>
      <c r="AF148" s="168">
        <v>2994.5990000000002</v>
      </c>
      <c r="AG148" s="168">
        <v>3020.1790000000001</v>
      </c>
      <c r="AH148" s="168">
        <v>2947.8440000000001</v>
      </c>
      <c r="AI148" s="168">
        <v>3073.5929999999998</v>
      </c>
      <c r="AJ148" s="168">
        <v>3255.3209999999999</v>
      </c>
      <c r="AK148" s="168">
        <v>3323.5949999999998</v>
      </c>
      <c r="AL148" s="168">
        <v>3374.5709999999999</v>
      </c>
      <c r="AM148" s="168">
        <v>3372.7359999999999</v>
      </c>
      <c r="AN148" s="168">
        <v>3416.7739999999999</v>
      </c>
      <c r="AO148" s="168">
        <v>2698.7460000000001</v>
      </c>
      <c r="AP148" s="168">
        <v>3043.4569999999999</v>
      </c>
      <c r="AQ148" s="168">
        <v>3018.6210000000001</v>
      </c>
      <c r="AR148" s="168">
        <v>2593.9279999999999</v>
      </c>
      <c r="AS148" s="168">
        <v>2425.5729999999999</v>
      </c>
      <c r="AT148" s="168">
        <v>2538.5859999999998</v>
      </c>
      <c r="AU148" s="168">
        <v>2517.982</v>
      </c>
      <c r="AV148" s="168">
        <v>2259.69</v>
      </c>
      <c r="AW148" s="168">
        <v>1951.7059999999999</v>
      </c>
      <c r="AX148" s="168">
        <v>2100.232</v>
      </c>
    </row>
    <row r="149" spans="21:50" ht="13.5" customHeight="1">
      <c r="U149" s="138"/>
      <c r="V149" s="121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</row>
    <row r="150" spans="21:50" ht="13.5" customHeight="1">
      <c r="U150" s="18"/>
      <c r="V150" s="2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21:50" ht="13.5" customHeight="1">
      <c r="U151" s="1" t="s">
        <v>328</v>
      </c>
      <c r="V151" s="2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21:50" ht="13.5" customHeight="1">
      <c r="U152" s="123" t="s">
        <v>153</v>
      </c>
      <c r="V152" s="123" t="s">
        <v>164</v>
      </c>
      <c r="W152" s="26">
        <v>1990</v>
      </c>
      <c r="X152" s="26">
        <f t="shared" ref="X152" si="231">W152+1</f>
        <v>1991</v>
      </c>
      <c r="Y152" s="26">
        <f t="shared" ref="Y152" si="232">X152+1</f>
        <v>1992</v>
      </c>
      <c r="Z152" s="26">
        <f t="shared" ref="Z152" si="233">Y152+1</f>
        <v>1993</v>
      </c>
      <c r="AA152" s="26">
        <f t="shared" ref="AA152" si="234">Z152+1</f>
        <v>1994</v>
      </c>
      <c r="AB152" s="26">
        <f t="shared" ref="AB152" si="235">AA152+1</f>
        <v>1995</v>
      </c>
      <c r="AC152" s="26">
        <f t="shared" ref="AC152" si="236">AB152+1</f>
        <v>1996</v>
      </c>
      <c r="AD152" s="26">
        <f t="shared" ref="AD152" si="237">AC152+1</f>
        <v>1997</v>
      </c>
      <c r="AE152" s="26">
        <f t="shared" ref="AE152" si="238">AD152+1</f>
        <v>1998</v>
      </c>
      <c r="AF152" s="26">
        <f t="shared" ref="AF152" si="239">AE152+1</f>
        <v>1999</v>
      </c>
      <c r="AG152" s="26">
        <f t="shared" ref="AG152" si="240">AF152+1</f>
        <v>2000</v>
      </c>
      <c r="AH152" s="26">
        <f t="shared" ref="AH152" si="241">AG152+1</f>
        <v>2001</v>
      </c>
      <c r="AI152" s="26">
        <f t="shared" ref="AI152" si="242">AH152+1</f>
        <v>2002</v>
      </c>
      <c r="AJ152" s="26">
        <f t="shared" ref="AJ152" si="243">AI152+1</f>
        <v>2003</v>
      </c>
      <c r="AK152" s="26">
        <f t="shared" ref="AK152" si="244">AJ152+1</f>
        <v>2004</v>
      </c>
      <c r="AL152" s="26">
        <f t="shared" ref="AL152" si="245">AK152+1</f>
        <v>2005</v>
      </c>
      <c r="AM152" s="26">
        <f t="shared" ref="AM152" si="246">AL152+1</f>
        <v>2006</v>
      </c>
      <c r="AN152" s="26">
        <f t="shared" ref="AN152" si="247">AM152+1</f>
        <v>2007</v>
      </c>
      <c r="AO152" s="26">
        <f t="shared" ref="AO152" si="248">AN152+1</f>
        <v>2008</v>
      </c>
      <c r="AP152" s="26">
        <f t="shared" ref="AP152" si="249">AO152+1</f>
        <v>2009</v>
      </c>
      <c r="AQ152" s="26">
        <f t="shared" ref="AQ152" si="250">AP152+1</f>
        <v>2010</v>
      </c>
      <c r="AR152" s="26">
        <f t="shared" ref="AR152" si="251">AQ152+1</f>
        <v>2011</v>
      </c>
      <c r="AS152" s="26">
        <f t="shared" ref="AS152" si="252">AR152+1</f>
        <v>2012</v>
      </c>
      <c r="AT152" s="26">
        <f t="shared" ref="AT152:AX152" si="253">AS152+1</f>
        <v>2013</v>
      </c>
      <c r="AU152" s="26">
        <f t="shared" si="253"/>
        <v>2014</v>
      </c>
      <c r="AV152" s="26">
        <f t="shared" si="253"/>
        <v>2015</v>
      </c>
      <c r="AW152" s="26">
        <f t="shared" si="253"/>
        <v>2016</v>
      </c>
      <c r="AX152" s="26">
        <f t="shared" si="253"/>
        <v>2017</v>
      </c>
    </row>
    <row r="153" spans="21:50" ht="13.5" customHeight="1">
      <c r="U153" s="124" t="s">
        <v>395</v>
      </c>
      <c r="V153" s="117" t="s">
        <v>159</v>
      </c>
      <c r="W153" s="259">
        <v>0.38992764091676207</v>
      </c>
      <c r="X153" s="259">
        <v>0.38992764091676207</v>
      </c>
      <c r="Y153" s="259">
        <v>0.38992764091676207</v>
      </c>
      <c r="Z153" s="259">
        <v>0.38992764091676207</v>
      </c>
      <c r="AA153" s="259">
        <v>0.38992764091676207</v>
      </c>
      <c r="AB153" s="259">
        <v>0.38992764091676207</v>
      </c>
      <c r="AC153" s="259">
        <v>0.38992764091676207</v>
      </c>
      <c r="AD153" s="259">
        <v>0.39865395177075064</v>
      </c>
      <c r="AE153" s="259">
        <v>0.41646353109458767</v>
      </c>
      <c r="AF153" s="259">
        <v>0.41646353109458767</v>
      </c>
      <c r="AG153" s="259">
        <v>0.40991893108308014</v>
      </c>
      <c r="AH153" s="259">
        <v>0.4136851479128249</v>
      </c>
      <c r="AI153" s="259">
        <v>0.4136851479128249</v>
      </c>
      <c r="AJ153" s="259">
        <v>0.41151389066812605</v>
      </c>
      <c r="AK153" s="259">
        <v>0.41151389066812605</v>
      </c>
      <c r="AL153" s="259">
        <v>0.37391390402438957</v>
      </c>
      <c r="AM153" s="259">
        <v>0.37391390402438957</v>
      </c>
      <c r="AN153" s="259">
        <v>0.37391390402438957</v>
      </c>
      <c r="AO153" s="259">
        <v>0.37391390402438957</v>
      </c>
      <c r="AP153" s="259">
        <v>0.37391390402438957</v>
      </c>
      <c r="AQ153" s="259">
        <v>0.37391390402438957</v>
      </c>
      <c r="AR153" s="259">
        <v>0.37391390402438957</v>
      </c>
      <c r="AS153" s="259">
        <v>0.37391390402438957</v>
      </c>
      <c r="AT153" s="259">
        <v>0.37391390402438957</v>
      </c>
      <c r="AU153" s="259">
        <v>0.37391390402438957</v>
      </c>
      <c r="AV153" s="259">
        <v>0.37391390402438957</v>
      </c>
      <c r="AW153" s="259">
        <v>0.37391390402438957</v>
      </c>
      <c r="AX153" s="259">
        <v>0.37391390402438957</v>
      </c>
    </row>
    <row r="154" spans="21:50" ht="13.5" customHeight="1">
      <c r="U154" s="136"/>
      <c r="V154" s="121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</row>
    <row r="155" spans="21:50" ht="13.5" customHeight="1">
      <c r="U155" s="136"/>
      <c r="V155" s="121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</row>
    <row r="156" spans="21:50" ht="13.5" customHeight="1">
      <c r="U156" s="1" t="s">
        <v>329</v>
      </c>
      <c r="V156" s="121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</row>
    <row r="157" spans="21:50" ht="13.5" customHeight="1">
      <c r="U157" s="123" t="s">
        <v>153</v>
      </c>
      <c r="V157" s="123" t="s">
        <v>164</v>
      </c>
      <c r="W157" s="26">
        <v>1990</v>
      </c>
      <c r="X157" s="26">
        <f t="shared" ref="X157" si="254">W157+1</f>
        <v>1991</v>
      </c>
      <c r="Y157" s="26">
        <f t="shared" ref="Y157" si="255">X157+1</f>
        <v>1992</v>
      </c>
      <c r="Z157" s="26">
        <f t="shared" ref="Z157" si="256">Y157+1</f>
        <v>1993</v>
      </c>
      <c r="AA157" s="26">
        <f t="shared" ref="AA157" si="257">Z157+1</f>
        <v>1994</v>
      </c>
      <c r="AB157" s="26">
        <f t="shared" ref="AB157" si="258">AA157+1</f>
        <v>1995</v>
      </c>
      <c r="AC157" s="26">
        <f t="shared" ref="AC157" si="259">AB157+1</f>
        <v>1996</v>
      </c>
      <c r="AD157" s="26">
        <f t="shared" ref="AD157" si="260">AC157+1</f>
        <v>1997</v>
      </c>
      <c r="AE157" s="26">
        <f t="shared" ref="AE157" si="261">AD157+1</f>
        <v>1998</v>
      </c>
      <c r="AF157" s="26">
        <f t="shared" ref="AF157" si="262">AE157+1</f>
        <v>1999</v>
      </c>
      <c r="AG157" s="26">
        <f t="shared" ref="AG157" si="263">AF157+1</f>
        <v>2000</v>
      </c>
      <c r="AH157" s="26">
        <f t="shared" ref="AH157" si="264">AG157+1</f>
        <v>2001</v>
      </c>
      <c r="AI157" s="26">
        <f t="shared" ref="AI157" si="265">AH157+1</f>
        <v>2002</v>
      </c>
      <c r="AJ157" s="26">
        <f t="shared" ref="AJ157" si="266">AI157+1</f>
        <v>2003</v>
      </c>
      <c r="AK157" s="26">
        <f t="shared" ref="AK157" si="267">AJ157+1</f>
        <v>2004</v>
      </c>
      <c r="AL157" s="26">
        <f t="shared" ref="AL157" si="268">AK157+1</f>
        <v>2005</v>
      </c>
      <c r="AM157" s="26">
        <f t="shared" ref="AM157" si="269">AL157+1</f>
        <v>2006</v>
      </c>
      <c r="AN157" s="26">
        <f t="shared" ref="AN157" si="270">AM157+1</f>
        <v>2007</v>
      </c>
      <c r="AO157" s="26">
        <f t="shared" ref="AO157" si="271">AN157+1</f>
        <v>2008</v>
      </c>
      <c r="AP157" s="26">
        <f t="shared" ref="AP157" si="272">AO157+1</f>
        <v>2009</v>
      </c>
      <c r="AQ157" s="26">
        <f t="shared" ref="AQ157" si="273">AP157+1</f>
        <v>2010</v>
      </c>
      <c r="AR157" s="26">
        <f t="shared" ref="AR157" si="274">AQ157+1</f>
        <v>2011</v>
      </c>
      <c r="AS157" s="26">
        <f t="shared" ref="AS157" si="275">AR157+1</f>
        <v>2012</v>
      </c>
      <c r="AT157" s="26">
        <f t="shared" ref="AT157:AX157" si="276">AS157+1</f>
        <v>2013</v>
      </c>
      <c r="AU157" s="26">
        <f t="shared" si="276"/>
        <v>2014</v>
      </c>
      <c r="AV157" s="26">
        <f t="shared" si="276"/>
        <v>2015</v>
      </c>
      <c r="AW157" s="26">
        <f t="shared" si="276"/>
        <v>2016</v>
      </c>
      <c r="AX157" s="26">
        <f t="shared" si="276"/>
        <v>2017</v>
      </c>
    </row>
    <row r="158" spans="21:50" ht="13.5" customHeight="1">
      <c r="U158" s="124" t="s">
        <v>396</v>
      </c>
      <c r="V158" s="117" t="s">
        <v>48</v>
      </c>
      <c r="W158" s="253">
        <v>300.35599999999999</v>
      </c>
      <c r="X158" s="253">
        <v>313.34300000000002</v>
      </c>
      <c r="Y158" s="253">
        <v>294.41199999999998</v>
      </c>
      <c r="Z158" s="253">
        <v>286.45600000000002</v>
      </c>
      <c r="AA158" s="253">
        <v>312.81799999999998</v>
      </c>
      <c r="AB158" s="253">
        <v>318.59500000000003</v>
      </c>
      <c r="AC158" s="253">
        <v>345.45600000000002</v>
      </c>
      <c r="AD158" s="253">
        <v>325.58600000000001</v>
      </c>
      <c r="AE158" s="253">
        <v>296.84300000000002</v>
      </c>
      <c r="AF158" s="253">
        <v>296</v>
      </c>
      <c r="AG158" s="253">
        <v>288.10300000000001</v>
      </c>
      <c r="AH158" s="253">
        <v>254.01499999999999</v>
      </c>
      <c r="AI158" s="253">
        <v>268.22500000000002</v>
      </c>
      <c r="AJ158" s="253">
        <v>257.435</v>
      </c>
      <c r="AK158" s="253">
        <v>257.16800000000001</v>
      </c>
      <c r="AL158" s="253">
        <v>215.739</v>
      </c>
      <c r="AM158" s="253">
        <v>177.14699999999999</v>
      </c>
      <c r="AN158" s="253">
        <v>181.25299999999999</v>
      </c>
      <c r="AO158" s="253">
        <v>158.74600000000001</v>
      </c>
      <c r="AP158" s="253">
        <v>136.673</v>
      </c>
      <c r="AQ158" s="253">
        <v>159.501</v>
      </c>
      <c r="AR158" s="253">
        <v>148</v>
      </c>
      <c r="AS158" s="253">
        <v>161.68</v>
      </c>
      <c r="AT158" s="253">
        <v>158.304</v>
      </c>
      <c r="AU158" s="253">
        <v>155.68100000000001</v>
      </c>
      <c r="AV158" s="253">
        <v>159.44800000000001</v>
      </c>
      <c r="AW158" s="253">
        <v>156.16800000000001</v>
      </c>
      <c r="AX158" s="253">
        <v>162.858</v>
      </c>
    </row>
    <row r="159" spans="21:50" ht="13.5" customHeight="1">
      <c r="U159" s="136"/>
      <c r="V159" s="121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7"/>
    </row>
    <row r="160" spans="21:50" ht="13.5" customHeight="1">
      <c r="U160" s="136"/>
      <c r="V160" s="121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  <c r="AV160" s="137"/>
      <c r="AW160" s="137"/>
      <c r="AX160" s="137"/>
    </row>
    <row r="161" spans="21:50" ht="13.5" customHeight="1">
      <c r="U161" s="1" t="s">
        <v>330</v>
      </c>
      <c r="V161" s="121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  <c r="AV161" s="137"/>
      <c r="AW161" s="137"/>
      <c r="AX161" s="137"/>
    </row>
    <row r="162" spans="21:50" ht="13.5" customHeight="1">
      <c r="U162" s="123" t="s">
        <v>153</v>
      </c>
      <c r="V162" s="123" t="s">
        <v>164</v>
      </c>
      <c r="W162" s="26">
        <v>1990</v>
      </c>
      <c r="X162" s="26">
        <f t="shared" ref="X162" si="277">W162+1</f>
        <v>1991</v>
      </c>
      <c r="Y162" s="26">
        <f t="shared" ref="Y162" si="278">X162+1</f>
        <v>1992</v>
      </c>
      <c r="Z162" s="26">
        <f t="shared" ref="Z162" si="279">Y162+1</f>
        <v>1993</v>
      </c>
      <c r="AA162" s="26">
        <f t="shared" ref="AA162" si="280">Z162+1</f>
        <v>1994</v>
      </c>
      <c r="AB162" s="26">
        <f t="shared" ref="AB162" si="281">AA162+1</f>
        <v>1995</v>
      </c>
      <c r="AC162" s="26">
        <f t="shared" ref="AC162" si="282">AB162+1</f>
        <v>1996</v>
      </c>
      <c r="AD162" s="26">
        <f t="shared" ref="AD162" si="283">AC162+1</f>
        <v>1997</v>
      </c>
      <c r="AE162" s="26">
        <f t="shared" ref="AE162" si="284">AD162+1</f>
        <v>1998</v>
      </c>
      <c r="AF162" s="26">
        <f t="shared" ref="AF162" si="285">AE162+1</f>
        <v>1999</v>
      </c>
      <c r="AG162" s="26">
        <f t="shared" ref="AG162" si="286">AF162+1</f>
        <v>2000</v>
      </c>
      <c r="AH162" s="26">
        <f t="shared" ref="AH162" si="287">AG162+1</f>
        <v>2001</v>
      </c>
      <c r="AI162" s="26">
        <f t="shared" ref="AI162" si="288">AH162+1</f>
        <v>2002</v>
      </c>
      <c r="AJ162" s="26">
        <f t="shared" ref="AJ162" si="289">AI162+1</f>
        <v>2003</v>
      </c>
      <c r="AK162" s="26">
        <f t="shared" ref="AK162" si="290">AJ162+1</f>
        <v>2004</v>
      </c>
      <c r="AL162" s="26">
        <f t="shared" ref="AL162" si="291">AK162+1</f>
        <v>2005</v>
      </c>
      <c r="AM162" s="26">
        <f t="shared" ref="AM162" si="292">AL162+1</f>
        <v>2006</v>
      </c>
      <c r="AN162" s="26">
        <f t="shared" ref="AN162" si="293">AM162+1</f>
        <v>2007</v>
      </c>
      <c r="AO162" s="26">
        <f t="shared" ref="AO162" si="294">AN162+1</f>
        <v>2008</v>
      </c>
      <c r="AP162" s="26">
        <f t="shared" ref="AP162" si="295">AO162+1</f>
        <v>2009</v>
      </c>
      <c r="AQ162" s="26">
        <f t="shared" ref="AQ162" si="296">AP162+1</f>
        <v>2010</v>
      </c>
      <c r="AR162" s="26">
        <f t="shared" ref="AR162" si="297">AQ162+1</f>
        <v>2011</v>
      </c>
      <c r="AS162" s="26">
        <f t="shared" ref="AS162" si="298">AR162+1</f>
        <v>2012</v>
      </c>
      <c r="AT162" s="26">
        <f t="shared" ref="AT162:AX162" si="299">AS162+1</f>
        <v>2013</v>
      </c>
      <c r="AU162" s="26">
        <f t="shared" si="299"/>
        <v>2014</v>
      </c>
      <c r="AV162" s="26">
        <f t="shared" si="299"/>
        <v>2015</v>
      </c>
      <c r="AW162" s="26">
        <f t="shared" si="299"/>
        <v>2016</v>
      </c>
      <c r="AX162" s="26">
        <f t="shared" si="299"/>
        <v>2017</v>
      </c>
    </row>
    <row r="163" spans="21:50" ht="13.5" customHeight="1">
      <c r="U163" s="124" t="s">
        <v>395</v>
      </c>
      <c r="V163" s="117" t="s">
        <v>159</v>
      </c>
      <c r="W163" s="259">
        <v>1.1950658761528328</v>
      </c>
      <c r="X163" s="259">
        <v>1.1950658761528328</v>
      </c>
      <c r="Y163" s="259">
        <v>1.1950658761528328</v>
      </c>
      <c r="Z163" s="259">
        <v>1.1950658761528328</v>
      </c>
      <c r="AA163" s="259">
        <v>1.1950658761528328</v>
      </c>
      <c r="AB163" s="259">
        <v>1.1950658761528328</v>
      </c>
      <c r="AC163" s="259">
        <v>1.1950658761528328</v>
      </c>
      <c r="AD163" s="259">
        <v>1.2515892621870883</v>
      </c>
      <c r="AE163" s="259">
        <v>1.2515892621870883</v>
      </c>
      <c r="AF163" s="259">
        <v>1.2302660686532074</v>
      </c>
      <c r="AG163" s="259">
        <v>1.2302660686532074</v>
      </c>
      <c r="AH163" s="259">
        <v>1.1062434123847169</v>
      </c>
      <c r="AI163" s="259">
        <v>1.1062434123847169</v>
      </c>
      <c r="AJ163" s="259">
        <v>1.1062434123847169</v>
      </c>
      <c r="AK163" s="259">
        <v>1.1062434123847169</v>
      </c>
      <c r="AL163" s="259">
        <v>1.1062434123847169</v>
      </c>
      <c r="AM163" s="259">
        <v>1.1062434123847169</v>
      </c>
      <c r="AN163" s="259">
        <v>1.1062434123847169</v>
      </c>
      <c r="AO163" s="259">
        <v>1.1062434123847169</v>
      </c>
      <c r="AP163" s="259">
        <v>1.1062434123847169</v>
      </c>
      <c r="AQ163" s="259">
        <v>1.1062434123847169</v>
      </c>
      <c r="AR163" s="259">
        <v>1.0352017540357463</v>
      </c>
      <c r="AS163" s="259">
        <v>1.0352017540357463</v>
      </c>
      <c r="AT163" s="259">
        <v>1.0352017540357463</v>
      </c>
      <c r="AU163" s="259">
        <v>1.0352017540357463</v>
      </c>
      <c r="AV163" s="259">
        <v>1.0352017540357463</v>
      </c>
      <c r="AW163" s="259">
        <v>1.0352017540357463</v>
      </c>
      <c r="AX163" s="259">
        <v>1.0352017540357463</v>
      </c>
    </row>
    <row r="164" spans="21:50" ht="13.5" customHeight="1">
      <c r="U164" s="136"/>
      <c r="V164" s="121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7"/>
    </row>
    <row r="165" spans="21:50" ht="13.5" customHeight="1">
      <c r="U165" s="136"/>
      <c r="V165" s="121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137"/>
      <c r="AO165" s="137"/>
      <c r="AP165" s="137"/>
      <c r="AQ165" s="137"/>
      <c r="AR165" s="137"/>
      <c r="AS165" s="137"/>
      <c r="AT165" s="137"/>
      <c r="AU165" s="137"/>
      <c r="AV165" s="137"/>
      <c r="AW165" s="137"/>
      <c r="AX165" s="137"/>
    </row>
    <row r="166" spans="21:50" ht="13.5" customHeight="1">
      <c r="U166" s="1" t="s">
        <v>331</v>
      </c>
      <c r="V166" s="121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  <c r="AQ166" s="137"/>
      <c r="AR166" s="137"/>
      <c r="AS166" s="137"/>
      <c r="AT166" s="137"/>
      <c r="AU166" s="137"/>
      <c r="AV166" s="137"/>
      <c r="AW166" s="137"/>
      <c r="AX166" s="137"/>
    </row>
    <row r="167" spans="21:50" ht="13.5" customHeight="1">
      <c r="U167" s="123" t="s">
        <v>153</v>
      </c>
      <c r="V167" s="123" t="s">
        <v>164</v>
      </c>
      <c r="W167" s="26">
        <v>1990</v>
      </c>
      <c r="X167" s="26">
        <f t="shared" ref="X167" si="300">W167+1</f>
        <v>1991</v>
      </c>
      <c r="Y167" s="26">
        <f t="shared" ref="Y167" si="301">X167+1</f>
        <v>1992</v>
      </c>
      <c r="Z167" s="26">
        <f t="shared" ref="Z167" si="302">Y167+1</f>
        <v>1993</v>
      </c>
      <c r="AA167" s="26">
        <f t="shared" ref="AA167" si="303">Z167+1</f>
        <v>1994</v>
      </c>
      <c r="AB167" s="26">
        <f t="shared" ref="AB167" si="304">AA167+1</f>
        <v>1995</v>
      </c>
      <c r="AC167" s="26">
        <f t="shared" ref="AC167" si="305">AB167+1</f>
        <v>1996</v>
      </c>
      <c r="AD167" s="26">
        <f t="shared" ref="AD167" si="306">AC167+1</f>
        <v>1997</v>
      </c>
      <c r="AE167" s="26">
        <f t="shared" ref="AE167" si="307">AD167+1</f>
        <v>1998</v>
      </c>
      <c r="AF167" s="26">
        <f t="shared" ref="AF167" si="308">AE167+1</f>
        <v>1999</v>
      </c>
      <c r="AG167" s="26">
        <f t="shared" ref="AG167" si="309">AF167+1</f>
        <v>2000</v>
      </c>
      <c r="AH167" s="26">
        <f t="shared" ref="AH167" si="310">AG167+1</f>
        <v>2001</v>
      </c>
      <c r="AI167" s="26">
        <f t="shared" ref="AI167" si="311">AH167+1</f>
        <v>2002</v>
      </c>
      <c r="AJ167" s="26">
        <f t="shared" ref="AJ167" si="312">AI167+1</f>
        <v>2003</v>
      </c>
      <c r="AK167" s="26">
        <f t="shared" ref="AK167" si="313">AJ167+1</f>
        <v>2004</v>
      </c>
      <c r="AL167" s="26">
        <f t="shared" ref="AL167" si="314">AK167+1</f>
        <v>2005</v>
      </c>
      <c r="AM167" s="26">
        <f t="shared" ref="AM167" si="315">AL167+1</f>
        <v>2006</v>
      </c>
      <c r="AN167" s="26">
        <f t="shared" ref="AN167" si="316">AM167+1</f>
        <v>2007</v>
      </c>
      <c r="AO167" s="26">
        <f t="shared" ref="AO167" si="317">AN167+1</f>
        <v>2008</v>
      </c>
      <c r="AP167" s="26">
        <f t="shared" ref="AP167" si="318">AO167+1</f>
        <v>2009</v>
      </c>
      <c r="AQ167" s="26">
        <f t="shared" ref="AQ167" si="319">AP167+1</f>
        <v>2010</v>
      </c>
      <c r="AR167" s="26">
        <f t="shared" ref="AR167" si="320">AQ167+1</f>
        <v>2011</v>
      </c>
      <c r="AS167" s="26">
        <f t="shared" ref="AS167" si="321">AR167+1</f>
        <v>2012</v>
      </c>
      <c r="AT167" s="26">
        <f t="shared" ref="AT167:AX167" si="322">AS167+1</f>
        <v>2013</v>
      </c>
      <c r="AU167" s="26">
        <f t="shared" si="322"/>
        <v>2014</v>
      </c>
      <c r="AV167" s="26">
        <f t="shared" si="322"/>
        <v>2015</v>
      </c>
      <c r="AW167" s="26">
        <f t="shared" si="322"/>
        <v>2016</v>
      </c>
      <c r="AX167" s="26">
        <f t="shared" si="322"/>
        <v>2017</v>
      </c>
    </row>
    <row r="168" spans="21:50" ht="13.5" customHeight="1">
      <c r="U168" s="124" t="s">
        <v>397</v>
      </c>
      <c r="V168" s="117" t="s">
        <v>48</v>
      </c>
      <c r="W168" s="263">
        <v>103.303</v>
      </c>
      <c r="X168" s="263">
        <v>98.721000000000004</v>
      </c>
      <c r="Y168" s="263">
        <v>105.43899999999999</v>
      </c>
      <c r="Z168" s="263">
        <v>110.944</v>
      </c>
      <c r="AA168" s="263">
        <v>118.217</v>
      </c>
      <c r="AB168" s="263">
        <v>115.78400000000001</v>
      </c>
      <c r="AC168" s="263">
        <v>121.199</v>
      </c>
      <c r="AD168" s="263">
        <v>136.34399999999999</v>
      </c>
      <c r="AE168" s="263">
        <v>133.149</v>
      </c>
      <c r="AF168" s="263">
        <v>133.96899999999999</v>
      </c>
      <c r="AG168" s="263">
        <v>132.249</v>
      </c>
      <c r="AH168" s="263">
        <v>108.633</v>
      </c>
      <c r="AI168" s="263">
        <v>103.14100000000001</v>
      </c>
      <c r="AJ168" s="263">
        <v>109.87</v>
      </c>
      <c r="AK168" s="263">
        <v>111.604</v>
      </c>
      <c r="AL168" s="263">
        <v>102.779</v>
      </c>
      <c r="AM168" s="263">
        <v>106.26600000000001</v>
      </c>
      <c r="AN168" s="263">
        <v>103.825</v>
      </c>
      <c r="AO168" s="263">
        <v>86.423000000000002</v>
      </c>
      <c r="AP168" s="263">
        <v>84.894000000000005</v>
      </c>
      <c r="AQ168" s="263">
        <v>92.551000000000002</v>
      </c>
      <c r="AR168" s="263">
        <v>87.548000000000002</v>
      </c>
      <c r="AS168" s="263">
        <v>75.197000000000003</v>
      </c>
      <c r="AT168" s="263">
        <v>85.918000000000006</v>
      </c>
      <c r="AU168" s="263">
        <v>85.257000000000005</v>
      </c>
      <c r="AV168" s="263">
        <v>86.962000000000003</v>
      </c>
      <c r="AW168" s="263">
        <v>87.608999999999995</v>
      </c>
      <c r="AX168" s="263">
        <v>90.409000000000006</v>
      </c>
    </row>
    <row r="169" spans="21:50" ht="13.5" customHeight="1">
      <c r="U169" s="136"/>
      <c r="V169" s="121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7"/>
      <c r="AO169" s="137"/>
      <c r="AP169" s="137"/>
      <c r="AQ169" s="137"/>
      <c r="AR169" s="137"/>
      <c r="AS169" s="137"/>
      <c r="AT169" s="137"/>
      <c r="AU169" s="137"/>
      <c r="AV169" s="137"/>
      <c r="AW169" s="137"/>
      <c r="AX169" s="137"/>
    </row>
    <row r="170" spans="21:50" ht="13.5" customHeight="1">
      <c r="U170" s="136"/>
      <c r="V170" s="121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7"/>
    </row>
    <row r="171" spans="21:50" ht="13.5" customHeight="1">
      <c r="U171" s="1" t="s">
        <v>332</v>
      </c>
      <c r="V171" s="121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7"/>
      <c r="AQ171" s="137"/>
      <c r="AR171" s="137"/>
      <c r="AS171" s="137"/>
      <c r="AT171" s="137"/>
      <c r="AU171" s="137"/>
      <c r="AV171" s="137"/>
      <c r="AW171" s="137"/>
      <c r="AX171" s="137"/>
    </row>
    <row r="172" spans="21:50" ht="13.5" customHeight="1">
      <c r="U172" s="123" t="s">
        <v>153</v>
      </c>
      <c r="V172" s="123" t="s">
        <v>164</v>
      </c>
      <c r="W172" s="26">
        <v>1990</v>
      </c>
      <c r="X172" s="26">
        <f t="shared" ref="X172" si="323">W172+1</f>
        <v>1991</v>
      </c>
      <c r="Y172" s="26">
        <f t="shared" ref="Y172" si="324">X172+1</f>
        <v>1992</v>
      </c>
      <c r="Z172" s="26">
        <f t="shared" ref="Z172" si="325">Y172+1</f>
        <v>1993</v>
      </c>
      <c r="AA172" s="26">
        <f t="shared" ref="AA172" si="326">Z172+1</f>
        <v>1994</v>
      </c>
      <c r="AB172" s="26">
        <f t="shared" ref="AB172" si="327">AA172+1</f>
        <v>1995</v>
      </c>
      <c r="AC172" s="26">
        <f t="shared" ref="AC172" si="328">AB172+1</f>
        <v>1996</v>
      </c>
      <c r="AD172" s="26">
        <f t="shared" ref="AD172" si="329">AC172+1</f>
        <v>1997</v>
      </c>
      <c r="AE172" s="26">
        <f t="shared" ref="AE172" si="330">AD172+1</f>
        <v>1998</v>
      </c>
      <c r="AF172" s="26">
        <f t="shared" ref="AF172" si="331">AE172+1</f>
        <v>1999</v>
      </c>
      <c r="AG172" s="26">
        <f t="shared" ref="AG172" si="332">AF172+1</f>
        <v>2000</v>
      </c>
      <c r="AH172" s="26">
        <f t="shared" ref="AH172" si="333">AG172+1</f>
        <v>2001</v>
      </c>
      <c r="AI172" s="26">
        <f t="shared" ref="AI172" si="334">AH172+1</f>
        <v>2002</v>
      </c>
      <c r="AJ172" s="26">
        <f t="shared" ref="AJ172" si="335">AI172+1</f>
        <v>2003</v>
      </c>
      <c r="AK172" s="26">
        <f t="shared" ref="AK172" si="336">AJ172+1</f>
        <v>2004</v>
      </c>
      <c r="AL172" s="26">
        <f t="shared" ref="AL172" si="337">AK172+1</f>
        <v>2005</v>
      </c>
      <c r="AM172" s="26">
        <f t="shared" ref="AM172" si="338">AL172+1</f>
        <v>2006</v>
      </c>
      <c r="AN172" s="26">
        <f t="shared" ref="AN172" si="339">AM172+1</f>
        <v>2007</v>
      </c>
      <c r="AO172" s="26">
        <f t="shared" ref="AO172" si="340">AN172+1</f>
        <v>2008</v>
      </c>
      <c r="AP172" s="26">
        <f t="shared" ref="AP172" si="341">AO172+1</f>
        <v>2009</v>
      </c>
      <c r="AQ172" s="26">
        <f t="shared" ref="AQ172" si="342">AP172+1</f>
        <v>2010</v>
      </c>
      <c r="AR172" s="26">
        <f t="shared" ref="AR172" si="343">AQ172+1</f>
        <v>2011</v>
      </c>
      <c r="AS172" s="26">
        <f t="shared" ref="AS172" si="344">AR172+1</f>
        <v>2012</v>
      </c>
      <c r="AT172" s="26">
        <f t="shared" ref="AT172" si="345">AS172+1</f>
        <v>2013</v>
      </c>
      <c r="AU172" s="26">
        <f t="shared" ref="AU172:AX172" si="346">AT172+1</f>
        <v>2014</v>
      </c>
      <c r="AV172" s="26">
        <f t="shared" si="346"/>
        <v>2015</v>
      </c>
      <c r="AW172" s="26">
        <f t="shared" si="346"/>
        <v>2016</v>
      </c>
      <c r="AX172" s="26">
        <f t="shared" si="346"/>
        <v>2017</v>
      </c>
    </row>
    <row r="173" spans="21:50" ht="13.5" customHeight="1">
      <c r="U173" s="124" t="s">
        <v>398</v>
      </c>
      <c r="V173" s="117" t="s">
        <v>188</v>
      </c>
      <c r="W173" s="259">
        <v>0.82202425546517233</v>
      </c>
      <c r="X173" s="259">
        <v>0.82472034964585939</v>
      </c>
      <c r="Y173" s="259">
        <v>0.8094799400987136</v>
      </c>
      <c r="Z173" s="259">
        <v>0.78366917450545337</v>
      </c>
      <c r="AA173" s="259">
        <v>0.79093013845283977</v>
      </c>
      <c r="AB173" s="259">
        <v>0.83183768811447101</v>
      </c>
      <c r="AC173" s="259">
        <v>0.82943804652347541</v>
      </c>
      <c r="AD173" s="259">
        <v>0.85401118188801062</v>
      </c>
      <c r="AE173" s="259">
        <v>0.87129877849482695</v>
      </c>
      <c r="AF173" s="259">
        <v>0.88054776444374305</v>
      </c>
      <c r="AG173" s="259">
        <v>0.82888039635572686</v>
      </c>
      <c r="AH173" s="259">
        <v>0.83417762250014016</v>
      </c>
      <c r="AI173" s="259">
        <v>0.8447708695416779</v>
      </c>
      <c r="AJ173" s="259">
        <v>0.84378464754145466</v>
      </c>
      <c r="AK173" s="259">
        <v>0.86154468397651252</v>
      </c>
      <c r="AL173" s="259">
        <v>0.88493794837448392</v>
      </c>
      <c r="AM173" s="259">
        <v>0.86383305114185482</v>
      </c>
      <c r="AN173" s="259">
        <v>0.86666386970925602</v>
      </c>
      <c r="AO173" s="259">
        <v>0.8711209679334615</v>
      </c>
      <c r="AP173" s="259">
        <v>0.86741614192586913</v>
      </c>
      <c r="AQ173" s="259">
        <v>0.86781168291462518</v>
      </c>
      <c r="AR173" s="259">
        <v>0.86775700616970997</v>
      </c>
      <c r="AS173" s="259">
        <v>0.87565862629265001</v>
      </c>
      <c r="AT173" s="259">
        <v>0.86587690639671411</v>
      </c>
      <c r="AU173" s="259">
        <v>0.85260434562297116</v>
      </c>
      <c r="AV173" s="259">
        <v>0.85144135356357908</v>
      </c>
      <c r="AW173" s="259">
        <v>0.8420546051206369</v>
      </c>
      <c r="AX173" s="259">
        <v>0.85906808725609385</v>
      </c>
    </row>
    <row r="174" spans="21:50" ht="13.5" customHeight="1">
      <c r="U174" s="136"/>
      <c r="V174" s="121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</row>
    <row r="175" spans="21:50" ht="13.5" customHeight="1">
      <c r="U175" s="136"/>
      <c r="V175" s="121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  <c r="AG175" s="137"/>
      <c r="AH175" s="137"/>
      <c r="AI175" s="137"/>
      <c r="AJ175" s="137"/>
      <c r="AK175" s="137"/>
      <c r="AL175" s="137"/>
      <c r="AM175" s="137"/>
      <c r="AN175" s="137"/>
      <c r="AO175" s="137"/>
      <c r="AP175" s="137"/>
      <c r="AQ175" s="137"/>
      <c r="AR175" s="137"/>
      <c r="AS175" s="137"/>
      <c r="AT175" s="137"/>
      <c r="AU175" s="137"/>
      <c r="AV175" s="137"/>
      <c r="AW175" s="137"/>
      <c r="AX175" s="137"/>
    </row>
    <row r="176" spans="21:50" ht="13.5" customHeight="1">
      <c r="U176" s="1" t="s">
        <v>333</v>
      </c>
      <c r="V176" s="121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37"/>
      <c r="AG176" s="137"/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137"/>
    </row>
    <row r="177" spans="21:50" ht="13.5" customHeight="1">
      <c r="U177" s="123" t="s">
        <v>153</v>
      </c>
      <c r="V177" s="123" t="s">
        <v>164</v>
      </c>
      <c r="W177" s="26">
        <v>1990</v>
      </c>
      <c r="X177" s="26">
        <f t="shared" ref="X177" si="347">W177+1</f>
        <v>1991</v>
      </c>
      <c r="Y177" s="26">
        <f t="shared" ref="Y177" si="348">X177+1</f>
        <v>1992</v>
      </c>
      <c r="Z177" s="26">
        <f t="shared" ref="Z177" si="349">Y177+1</f>
        <v>1993</v>
      </c>
      <c r="AA177" s="26">
        <f t="shared" ref="AA177" si="350">Z177+1</f>
        <v>1994</v>
      </c>
      <c r="AB177" s="26">
        <f t="shared" ref="AB177" si="351">AA177+1</f>
        <v>1995</v>
      </c>
      <c r="AC177" s="26">
        <f t="shared" ref="AC177" si="352">AB177+1</f>
        <v>1996</v>
      </c>
      <c r="AD177" s="26">
        <f t="shared" ref="AD177" si="353">AC177+1</f>
        <v>1997</v>
      </c>
      <c r="AE177" s="26">
        <f t="shared" ref="AE177" si="354">AD177+1</f>
        <v>1998</v>
      </c>
      <c r="AF177" s="26">
        <f t="shared" ref="AF177" si="355">AE177+1</f>
        <v>1999</v>
      </c>
      <c r="AG177" s="26">
        <f t="shared" ref="AG177" si="356">AF177+1</f>
        <v>2000</v>
      </c>
      <c r="AH177" s="26">
        <f t="shared" ref="AH177" si="357">AG177+1</f>
        <v>2001</v>
      </c>
      <c r="AI177" s="26">
        <f t="shared" ref="AI177" si="358">AH177+1</f>
        <v>2002</v>
      </c>
      <c r="AJ177" s="26">
        <f t="shared" ref="AJ177" si="359">AI177+1</f>
        <v>2003</v>
      </c>
      <c r="AK177" s="26">
        <f t="shared" ref="AK177" si="360">AJ177+1</f>
        <v>2004</v>
      </c>
      <c r="AL177" s="26">
        <f t="shared" ref="AL177" si="361">AK177+1</f>
        <v>2005</v>
      </c>
      <c r="AM177" s="26">
        <f t="shared" ref="AM177" si="362">AL177+1</f>
        <v>2006</v>
      </c>
      <c r="AN177" s="26">
        <f t="shared" ref="AN177" si="363">AM177+1</f>
        <v>2007</v>
      </c>
      <c r="AO177" s="26">
        <f t="shared" ref="AO177" si="364">AN177+1</f>
        <v>2008</v>
      </c>
      <c r="AP177" s="26">
        <f t="shared" ref="AP177" si="365">AO177+1</f>
        <v>2009</v>
      </c>
      <c r="AQ177" s="26">
        <f t="shared" ref="AQ177" si="366">AP177+1</f>
        <v>2010</v>
      </c>
      <c r="AR177" s="26">
        <f t="shared" ref="AR177" si="367">AQ177+1</f>
        <v>2011</v>
      </c>
      <c r="AS177" s="26">
        <f t="shared" ref="AS177" si="368">AR177+1</f>
        <v>2012</v>
      </c>
      <c r="AT177" s="26">
        <f t="shared" ref="AT177" si="369">AS177+1</f>
        <v>2013</v>
      </c>
      <c r="AU177" s="26">
        <f t="shared" ref="AU177:AX177" si="370">AT177+1</f>
        <v>2014</v>
      </c>
      <c r="AV177" s="26">
        <f t="shared" si="370"/>
        <v>2015</v>
      </c>
      <c r="AW177" s="26">
        <f t="shared" si="370"/>
        <v>2016</v>
      </c>
      <c r="AX177" s="26">
        <f t="shared" si="370"/>
        <v>2017</v>
      </c>
    </row>
    <row r="178" spans="21:50" ht="13.5" customHeight="1">
      <c r="U178" s="124" t="s">
        <v>399</v>
      </c>
      <c r="V178" s="117" t="s">
        <v>189</v>
      </c>
      <c r="W178" s="253">
        <v>7430.6999208234365</v>
      </c>
      <c r="X178" s="253">
        <v>7546.3982581155979</v>
      </c>
      <c r="Y178" s="253">
        <v>9271.9184481393513</v>
      </c>
      <c r="Z178" s="253">
        <v>12731.429057798892</v>
      </c>
      <c r="AA178" s="253">
        <v>15604.942573238322</v>
      </c>
      <c r="AB178" s="253">
        <v>25116.152692003168</v>
      </c>
      <c r="AC178" s="253">
        <v>27127.627854315124</v>
      </c>
      <c r="AD178" s="253">
        <v>36682.53191607284</v>
      </c>
      <c r="AE178" s="253">
        <v>26986.780471892322</v>
      </c>
      <c r="AF178" s="253">
        <v>35358.340453681711</v>
      </c>
      <c r="AG178" s="253">
        <v>46561.57385906572</v>
      </c>
      <c r="AH178" s="253">
        <v>42344.830488519401</v>
      </c>
      <c r="AI178" s="253">
        <v>35125.903731591447</v>
      </c>
      <c r="AJ178" s="253">
        <v>39591.526917656374</v>
      </c>
      <c r="AK178" s="253">
        <v>39283.430422802849</v>
      </c>
      <c r="AL178" s="253">
        <v>37911.247286619167</v>
      </c>
      <c r="AM178" s="253">
        <v>37261.66788440221</v>
      </c>
      <c r="AN178" s="253">
        <v>36082.076041171815</v>
      </c>
      <c r="AO178" s="253">
        <v>34329.975941409342</v>
      </c>
      <c r="AP178" s="253">
        <v>36277.012442596992</v>
      </c>
      <c r="AQ178" s="253">
        <v>38888.884864608081</v>
      </c>
      <c r="AR178" s="253">
        <v>37436.535248614411</v>
      </c>
      <c r="AS178" s="253">
        <v>34845.520962787021</v>
      </c>
      <c r="AT178" s="253">
        <v>32169.702106096593</v>
      </c>
      <c r="AU178" s="253">
        <v>28394.236682501982</v>
      </c>
      <c r="AV178" s="253">
        <v>32257</v>
      </c>
      <c r="AW178" s="253">
        <v>34235</v>
      </c>
      <c r="AX178" s="253">
        <v>34094.684999999998</v>
      </c>
    </row>
    <row r="179" spans="21:50" ht="13.5" customHeight="1">
      <c r="U179" s="136"/>
      <c r="V179" s="121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</row>
    <row r="180" spans="21:50" ht="13.5" customHeight="1">
      <c r="U180" s="136"/>
      <c r="V180" s="121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7"/>
      <c r="AT180" s="137"/>
      <c r="AU180" s="137"/>
      <c r="AV180" s="137"/>
      <c r="AW180" s="137"/>
      <c r="AX180" s="137"/>
    </row>
    <row r="181" spans="21:50" ht="13.5" customHeight="1">
      <c r="U181" s="1" t="s">
        <v>334</v>
      </c>
      <c r="V181" s="112"/>
      <c r="W181" s="19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21:50" ht="13.5" customHeight="1">
      <c r="U182" s="123" t="s">
        <v>153</v>
      </c>
      <c r="V182" s="123" t="s">
        <v>164</v>
      </c>
      <c r="W182" s="26">
        <v>1990</v>
      </c>
      <c r="X182" s="26">
        <f t="shared" ref="X182:AK182" si="371">W182+1</f>
        <v>1991</v>
      </c>
      <c r="Y182" s="26">
        <f t="shared" si="371"/>
        <v>1992</v>
      </c>
      <c r="Z182" s="26">
        <f t="shared" si="371"/>
        <v>1993</v>
      </c>
      <c r="AA182" s="26">
        <f t="shared" si="371"/>
        <v>1994</v>
      </c>
      <c r="AB182" s="26">
        <f t="shared" si="371"/>
        <v>1995</v>
      </c>
      <c r="AC182" s="26">
        <f t="shared" si="371"/>
        <v>1996</v>
      </c>
      <c r="AD182" s="26">
        <f t="shared" si="371"/>
        <v>1997</v>
      </c>
      <c r="AE182" s="26">
        <f t="shared" si="371"/>
        <v>1998</v>
      </c>
      <c r="AF182" s="26">
        <f t="shared" si="371"/>
        <v>1999</v>
      </c>
      <c r="AG182" s="26">
        <f t="shared" si="371"/>
        <v>2000</v>
      </c>
      <c r="AH182" s="26">
        <f t="shared" si="371"/>
        <v>2001</v>
      </c>
      <c r="AI182" s="26">
        <f t="shared" si="371"/>
        <v>2002</v>
      </c>
      <c r="AJ182" s="26">
        <f t="shared" si="371"/>
        <v>2003</v>
      </c>
      <c r="AK182" s="26">
        <f t="shared" si="371"/>
        <v>2004</v>
      </c>
      <c r="AL182" s="26">
        <f t="shared" ref="AL182:AX182" si="372">AK182+1</f>
        <v>2005</v>
      </c>
      <c r="AM182" s="26">
        <f t="shared" si="372"/>
        <v>2006</v>
      </c>
      <c r="AN182" s="26">
        <f t="shared" si="372"/>
        <v>2007</v>
      </c>
      <c r="AO182" s="26">
        <f t="shared" si="372"/>
        <v>2008</v>
      </c>
      <c r="AP182" s="26">
        <f t="shared" si="372"/>
        <v>2009</v>
      </c>
      <c r="AQ182" s="26">
        <f t="shared" si="372"/>
        <v>2010</v>
      </c>
      <c r="AR182" s="26">
        <f t="shared" si="372"/>
        <v>2011</v>
      </c>
      <c r="AS182" s="26">
        <f t="shared" si="372"/>
        <v>2012</v>
      </c>
      <c r="AT182" s="26">
        <f t="shared" si="372"/>
        <v>2013</v>
      </c>
      <c r="AU182" s="26">
        <f t="shared" si="372"/>
        <v>2014</v>
      </c>
      <c r="AV182" s="26">
        <f t="shared" si="372"/>
        <v>2015</v>
      </c>
      <c r="AW182" s="26">
        <f t="shared" si="372"/>
        <v>2016</v>
      </c>
      <c r="AX182" s="26">
        <f t="shared" si="372"/>
        <v>2017</v>
      </c>
    </row>
    <row r="183" spans="21:50" ht="13.5" customHeight="1">
      <c r="U183" s="124" t="s">
        <v>190</v>
      </c>
      <c r="V183" s="117" t="s">
        <v>28</v>
      </c>
      <c r="W183" s="168">
        <v>60122.401006768785</v>
      </c>
      <c r="X183" s="168">
        <v>65485.491543985016</v>
      </c>
      <c r="Y183" s="168">
        <v>66355.480887907004</v>
      </c>
      <c r="Z183" s="168">
        <v>63383.521003564623</v>
      </c>
      <c r="AA183" s="168">
        <v>69513.762607549186</v>
      </c>
      <c r="AB183" s="168">
        <v>81000</v>
      </c>
      <c r="AC183" s="168">
        <v>79489</v>
      </c>
      <c r="AD183" s="168">
        <v>80265</v>
      </c>
      <c r="AE183" s="168">
        <v>85487</v>
      </c>
      <c r="AF183" s="168">
        <v>94525</v>
      </c>
      <c r="AG183" s="168">
        <v>95271</v>
      </c>
      <c r="AH183" s="168">
        <v>88157</v>
      </c>
      <c r="AI183" s="168">
        <v>72787</v>
      </c>
      <c r="AJ183" s="168">
        <v>77310</v>
      </c>
      <c r="AK183" s="168">
        <v>61900.4</v>
      </c>
      <c r="AL183" s="168">
        <v>65714.5</v>
      </c>
      <c r="AM183" s="168">
        <v>65905</v>
      </c>
      <c r="AN183" s="168">
        <v>61196.7</v>
      </c>
      <c r="AO183" s="168">
        <v>60401.2</v>
      </c>
      <c r="AP183" s="168">
        <v>26682.2</v>
      </c>
      <c r="AQ183" s="168">
        <v>46149.253731343284</v>
      </c>
      <c r="AR183" s="168">
        <v>45313.725490196077</v>
      </c>
      <c r="AS183" s="168">
        <v>54387.5</v>
      </c>
      <c r="AT183" s="168">
        <v>47546.099290780141</v>
      </c>
      <c r="AU183" s="168">
        <v>51753.424657534248</v>
      </c>
      <c r="AV183" s="168">
        <v>49121.4</v>
      </c>
      <c r="AW183" s="168">
        <v>48833.333333333336</v>
      </c>
      <c r="AX183" s="168">
        <v>52646.258503401361</v>
      </c>
    </row>
    <row r="184" spans="21:50" ht="13.5" customHeight="1">
      <c r="U184" s="124" t="s">
        <v>400</v>
      </c>
      <c r="V184" s="117" t="s">
        <v>21</v>
      </c>
      <c r="W184" s="142">
        <v>2.1271604938271606E-2</v>
      </c>
      <c r="X184" s="142">
        <v>2.1271604938271606E-2</v>
      </c>
      <c r="Y184" s="142">
        <v>2.1271604938271606E-2</v>
      </c>
      <c r="Z184" s="142">
        <v>2.1271604938271606E-2</v>
      </c>
      <c r="AA184" s="142">
        <v>2.1271604938271606E-2</v>
      </c>
      <c r="AB184" s="142">
        <v>2.1271604938271606E-2</v>
      </c>
      <c r="AC184" s="142">
        <v>2.0405339103523757E-2</v>
      </c>
      <c r="AD184" s="142">
        <v>2.0918208434560517E-2</v>
      </c>
      <c r="AE184" s="142">
        <v>1.9464947886813199E-2</v>
      </c>
      <c r="AF184" s="142">
        <v>1.7519174821475799E-2</v>
      </c>
      <c r="AG184" s="142">
        <v>1.6972635954277795E-2</v>
      </c>
      <c r="AH184" s="142">
        <v>1.3895663418673503E-2</v>
      </c>
      <c r="AI184" s="142">
        <v>1.5442317996345501E-2</v>
      </c>
      <c r="AJ184" s="142">
        <v>1.6517914888112793E-2</v>
      </c>
      <c r="AK184" s="142">
        <v>1.9381134855348269E-2</v>
      </c>
      <c r="AL184" s="142">
        <v>1.8957764268159996E-2</v>
      </c>
      <c r="AM184" s="142">
        <v>1.9427964494347926E-2</v>
      </c>
      <c r="AN184" s="142">
        <v>1.8156207769373184E-2</v>
      </c>
      <c r="AO184" s="142">
        <v>1.9981391098190103E-2</v>
      </c>
      <c r="AP184" s="142">
        <v>2.336389053376408E-2</v>
      </c>
      <c r="AQ184" s="142">
        <v>2.01E-2</v>
      </c>
      <c r="AR184" s="142">
        <v>1.5299999999999999E-2</v>
      </c>
      <c r="AS184" s="142">
        <v>1.6E-2</v>
      </c>
      <c r="AT184" s="142">
        <v>1.41E-2</v>
      </c>
      <c r="AU184" s="142">
        <v>1.46E-2</v>
      </c>
      <c r="AV184" s="142">
        <v>1.46E-2</v>
      </c>
      <c r="AW184" s="142">
        <v>1.38E-2</v>
      </c>
      <c r="AX184" s="142">
        <v>1.47E-2</v>
      </c>
    </row>
    <row r="185" spans="21:50" ht="27" customHeight="1">
      <c r="U185" s="124" t="s">
        <v>191</v>
      </c>
      <c r="V185" s="117" t="s">
        <v>21</v>
      </c>
      <c r="W185" s="142">
        <v>1.7901234567901235E-2</v>
      </c>
      <c r="X185" s="142">
        <v>1.7901234567901235E-2</v>
      </c>
      <c r="Y185" s="142">
        <v>1.7901234567901235E-2</v>
      </c>
      <c r="Z185" s="142">
        <v>1.7901234567901235E-2</v>
      </c>
      <c r="AA185" s="142">
        <v>1.7901234567901235E-2</v>
      </c>
      <c r="AB185" s="142">
        <v>1.7901234567901235E-2</v>
      </c>
      <c r="AC185" s="142">
        <v>1.6769615921699857E-2</v>
      </c>
      <c r="AD185" s="142">
        <v>1.5648165451940449E-2</v>
      </c>
      <c r="AE185" s="142">
        <v>1.3779872963140594E-2</v>
      </c>
      <c r="AF185" s="142">
        <v>1.2747950277704312E-2</v>
      </c>
      <c r="AG185" s="142">
        <v>1.1126155913132013E-2</v>
      </c>
      <c r="AH185" s="142">
        <v>9.0520321698787393E-3</v>
      </c>
      <c r="AI185" s="142">
        <v>7.1578715979501838E-3</v>
      </c>
      <c r="AJ185" s="142">
        <v>5.5529685681024446E-3</v>
      </c>
      <c r="AK185" s="142">
        <v>1.4054836479247307E-3</v>
      </c>
      <c r="AL185" s="142">
        <v>6.0260673063022624E-4</v>
      </c>
      <c r="AM185" s="142">
        <v>8.5198391624307713E-4</v>
      </c>
      <c r="AN185" s="142">
        <v>3.0393795743888154E-4</v>
      </c>
      <c r="AO185" s="142">
        <v>6.6389409481930827E-4</v>
      </c>
      <c r="AP185" s="142">
        <v>1.2742577448636167E-4</v>
      </c>
      <c r="AQ185" s="142">
        <v>7.8007761966364814E-5</v>
      </c>
      <c r="AR185" s="143">
        <v>2.4275205538727826E-5</v>
      </c>
      <c r="AS185" s="143">
        <v>2.2063893357848769E-5</v>
      </c>
      <c r="AT185" s="143">
        <v>2.3135441527446303E-5</v>
      </c>
      <c r="AU185" s="143">
        <v>3.0915828480677607E-5</v>
      </c>
      <c r="AV185" s="143">
        <v>4.0715451921158596E-5</v>
      </c>
      <c r="AW185" s="143">
        <v>3.2764505119453927E-5</v>
      </c>
      <c r="AX185" s="143">
        <v>4.9386225610543998E-5</v>
      </c>
    </row>
    <row r="186" spans="21:50" ht="13.5" customHeight="1">
      <c r="U186" s="412" t="s">
        <v>192</v>
      </c>
      <c r="V186" s="117" t="s">
        <v>28</v>
      </c>
      <c r="W186" s="144">
        <v>1076.2652032075894</v>
      </c>
      <c r="X186" s="144">
        <v>1172.2711449231886</v>
      </c>
      <c r="Y186" s="144">
        <v>1187.8450282403105</v>
      </c>
      <c r="Z186" s="144">
        <v>1134.6432772243049</v>
      </c>
      <c r="AA186" s="144">
        <v>1244.3821701351399</v>
      </c>
      <c r="AB186" s="144">
        <v>1450</v>
      </c>
      <c r="AC186" s="144">
        <v>1333</v>
      </c>
      <c r="AD186" s="144">
        <v>1256</v>
      </c>
      <c r="AE186" s="144">
        <v>1178</v>
      </c>
      <c r="AF186" s="144">
        <v>1205</v>
      </c>
      <c r="AG186" s="144">
        <v>1060</v>
      </c>
      <c r="AH186" s="144">
        <v>798</v>
      </c>
      <c r="AI186" s="144">
        <v>521</v>
      </c>
      <c r="AJ186" s="144">
        <v>429.3</v>
      </c>
      <c r="AK186" s="144">
        <v>87</v>
      </c>
      <c r="AL186" s="144">
        <v>39.6</v>
      </c>
      <c r="AM186" s="144">
        <v>56.15</v>
      </c>
      <c r="AN186" s="144">
        <v>18.600000000000001</v>
      </c>
      <c r="AO186" s="144">
        <v>40.1</v>
      </c>
      <c r="AP186" s="144">
        <v>3.4</v>
      </c>
      <c r="AQ186" s="144">
        <v>3.6</v>
      </c>
      <c r="AR186" s="144">
        <v>1.1000000000000001</v>
      </c>
      <c r="AS186" s="144">
        <v>1.2</v>
      </c>
      <c r="AT186" s="144">
        <v>1.1000000000000001</v>
      </c>
      <c r="AU186" s="144">
        <v>1.6</v>
      </c>
      <c r="AV186" s="144">
        <v>2</v>
      </c>
      <c r="AW186" s="144">
        <v>1.6</v>
      </c>
      <c r="AX186" s="144">
        <v>2.6</v>
      </c>
    </row>
    <row r="187" spans="21:50" ht="13.5" customHeight="1">
      <c r="U187" s="413"/>
      <c r="V187" s="145" t="s">
        <v>234</v>
      </c>
      <c r="W187" s="144">
        <v>15928.725007472323</v>
      </c>
      <c r="X187" s="144">
        <v>17349.612944863187</v>
      </c>
      <c r="Y187" s="144">
        <v>17580.106417956591</v>
      </c>
      <c r="Z187" s="144">
        <v>16792.720502919714</v>
      </c>
      <c r="AA187" s="144">
        <v>18416.856118000072</v>
      </c>
      <c r="AB187" s="144">
        <v>21460</v>
      </c>
      <c r="AC187" s="144">
        <v>19728.400000000001</v>
      </c>
      <c r="AD187" s="144">
        <v>18588.8</v>
      </c>
      <c r="AE187" s="144">
        <v>17434.400000000001</v>
      </c>
      <c r="AF187" s="144">
        <v>17834</v>
      </c>
      <c r="AG187" s="144">
        <v>15688</v>
      </c>
      <c r="AH187" s="144">
        <v>11810.4</v>
      </c>
      <c r="AI187" s="144">
        <v>7710.8</v>
      </c>
      <c r="AJ187" s="144">
        <v>6353.64</v>
      </c>
      <c r="AK187" s="144">
        <v>1287.5999999999999</v>
      </c>
      <c r="AL187" s="144">
        <v>586.08000000000004</v>
      </c>
      <c r="AM187" s="144">
        <v>831.02</v>
      </c>
      <c r="AN187" s="144">
        <v>275.27999999999997</v>
      </c>
      <c r="AO187" s="144">
        <v>593.48</v>
      </c>
      <c r="AP187" s="144">
        <v>50.32</v>
      </c>
      <c r="AQ187" s="144">
        <v>53.28</v>
      </c>
      <c r="AR187" s="144">
        <v>16.28</v>
      </c>
      <c r="AS187" s="144">
        <v>17.760000000000002</v>
      </c>
      <c r="AT187" s="144">
        <v>16.28</v>
      </c>
      <c r="AU187" s="144">
        <v>23.68</v>
      </c>
      <c r="AV187" s="144">
        <v>29.6</v>
      </c>
      <c r="AW187" s="144">
        <v>23.68</v>
      </c>
      <c r="AX187" s="144">
        <v>38.479999999999997</v>
      </c>
    </row>
    <row r="188" spans="21:50" ht="13.5" customHeight="1">
      <c r="U188" s="136"/>
      <c r="V188" s="146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</row>
    <row r="189" spans="21:50" ht="13.5" customHeight="1">
      <c r="U189" s="136"/>
      <c r="V189" s="121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37"/>
      <c r="AI189" s="137"/>
      <c r="AJ189" s="137"/>
      <c r="AK189" s="137"/>
      <c r="AL189" s="137"/>
      <c r="AM189" s="137"/>
      <c r="AN189" s="137"/>
      <c r="AO189" s="137"/>
      <c r="AP189" s="137"/>
      <c r="AQ189" s="137"/>
      <c r="AR189" s="137"/>
      <c r="AS189" s="137"/>
      <c r="AT189" s="137"/>
      <c r="AU189" s="137"/>
      <c r="AV189" s="137"/>
      <c r="AW189" s="137"/>
      <c r="AX189" s="137"/>
    </row>
    <row r="190" spans="21:50" ht="13.5" customHeight="1">
      <c r="U190" s="1" t="s">
        <v>335</v>
      </c>
      <c r="V190" s="112"/>
      <c r="W190" s="19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21:50" ht="13.5" customHeight="1">
      <c r="U191" s="113" t="s">
        <v>153</v>
      </c>
      <c r="V191" s="113" t="s">
        <v>164</v>
      </c>
      <c r="W191" s="26">
        <v>1990</v>
      </c>
      <c r="X191" s="26">
        <f t="shared" ref="X191:AJ191" si="373">W191+1</f>
        <v>1991</v>
      </c>
      <c r="Y191" s="26">
        <f t="shared" si="373"/>
        <v>1992</v>
      </c>
      <c r="Z191" s="26">
        <f t="shared" si="373"/>
        <v>1993</v>
      </c>
      <c r="AA191" s="26">
        <f t="shared" si="373"/>
        <v>1994</v>
      </c>
      <c r="AB191" s="26">
        <f t="shared" si="373"/>
        <v>1995</v>
      </c>
      <c r="AC191" s="26">
        <f t="shared" si="373"/>
        <v>1996</v>
      </c>
      <c r="AD191" s="26">
        <f t="shared" si="373"/>
        <v>1997</v>
      </c>
      <c r="AE191" s="26">
        <f t="shared" si="373"/>
        <v>1998</v>
      </c>
      <c r="AF191" s="26">
        <f t="shared" si="373"/>
        <v>1999</v>
      </c>
      <c r="AG191" s="26">
        <f t="shared" si="373"/>
        <v>2000</v>
      </c>
      <c r="AH191" s="26">
        <f t="shared" si="373"/>
        <v>2001</v>
      </c>
      <c r="AI191" s="26">
        <f t="shared" si="373"/>
        <v>2002</v>
      </c>
      <c r="AJ191" s="26">
        <f t="shared" si="373"/>
        <v>2003</v>
      </c>
      <c r="AK191" s="26">
        <f t="shared" ref="AK191:AX191" si="374">AJ191+1</f>
        <v>2004</v>
      </c>
      <c r="AL191" s="26">
        <f t="shared" si="374"/>
        <v>2005</v>
      </c>
      <c r="AM191" s="26">
        <f t="shared" si="374"/>
        <v>2006</v>
      </c>
      <c r="AN191" s="26">
        <f t="shared" si="374"/>
        <v>2007</v>
      </c>
      <c r="AO191" s="26">
        <f t="shared" si="374"/>
        <v>2008</v>
      </c>
      <c r="AP191" s="26">
        <f t="shared" si="374"/>
        <v>2009</v>
      </c>
      <c r="AQ191" s="26">
        <f t="shared" si="374"/>
        <v>2010</v>
      </c>
      <c r="AR191" s="26">
        <f t="shared" si="374"/>
        <v>2011</v>
      </c>
      <c r="AS191" s="26">
        <f t="shared" si="374"/>
        <v>2012</v>
      </c>
      <c r="AT191" s="26">
        <f t="shared" si="374"/>
        <v>2013</v>
      </c>
      <c r="AU191" s="26">
        <f t="shared" si="374"/>
        <v>2014</v>
      </c>
      <c r="AV191" s="26">
        <f t="shared" si="374"/>
        <v>2015</v>
      </c>
      <c r="AW191" s="26">
        <f t="shared" si="374"/>
        <v>2016</v>
      </c>
      <c r="AX191" s="26">
        <f t="shared" si="374"/>
        <v>2017</v>
      </c>
    </row>
    <row r="192" spans="21:50" ht="13.5" customHeight="1">
      <c r="U192" s="331" t="s">
        <v>273</v>
      </c>
      <c r="V192" s="145" t="s">
        <v>234</v>
      </c>
      <c r="W192" s="31">
        <v>1.5108061842099747</v>
      </c>
      <c r="X192" s="31" t="s">
        <v>370</v>
      </c>
      <c r="Y192" s="31">
        <v>45.324185526299246</v>
      </c>
      <c r="Z192" s="31">
        <v>294.60720592094515</v>
      </c>
      <c r="AA192" s="31">
        <v>506.12007171034162</v>
      </c>
      <c r="AB192" s="31">
        <v>558.99828815769069</v>
      </c>
      <c r="AC192" s="31">
        <v>532.59626158890399</v>
      </c>
      <c r="AD192" s="31">
        <v>428.58755931152115</v>
      </c>
      <c r="AE192" s="31">
        <v>308.07671766165294</v>
      </c>
      <c r="AF192" s="31">
        <v>188.64228618390447</v>
      </c>
      <c r="AG192" s="31">
        <v>296.21856583966508</v>
      </c>
      <c r="AH192" s="31">
        <v>436.30568618390453</v>
      </c>
      <c r="AI192" s="31">
        <v>410.4739861839044</v>
      </c>
      <c r="AJ192" s="31">
        <v>520.338639928671</v>
      </c>
      <c r="AK192" s="31">
        <v>564.94742226701817</v>
      </c>
      <c r="AL192" s="31">
        <v>449.37063436191647</v>
      </c>
      <c r="AM192" s="31">
        <v>366.55998714529392</v>
      </c>
      <c r="AN192" s="31">
        <v>356.72709827880294</v>
      </c>
      <c r="AO192" s="31">
        <v>306.47826027291057</v>
      </c>
      <c r="AP192" s="31">
        <v>233.75886027291054</v>
      </c>
      <c r="AQ192" s="31">
        <v>128.06176027291053</v>
      </c>
      <c r="AR192" s="31">
        <v>151.34906027291052</v>
      </c>
      <c r="AS192" s="31">
        <v>120.47619377291053</v>
      </c>
      <c r="AT192" s="31">
        <v>131.15786027291054</v>
      </c>
      <c r="AU192" s="31">
        <v>100.56856027291053</v>
      </c>
      <c r="AV192" s="31">
        <v>82.982160272910534</v>
      </c>
      <c r="AW192" s="31">
        <v>148.65688527291056</v>
      </c>
      <c r="AX192" s="31">
        <v>94.953960272910521</v>
      </c>
    </row>
    <row r="193" spans="21:50" ht="13.5" customHeight="1">
      <c r="U193" s="136"/>
      <c r="V193" s="148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  <c r="AM193" s="149"/>
      <c r="AN193" s="149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</row>
    <row r="194" spans="21:50" ht="13.5" customHeight="1">
      <c r="U194" s="151"/>
      <c r="V194" s="121"/>
      <c r="W194" s="141"/>
      <c r="X194" s="141"/>
      <c r="Y194" s="141"/>
      <c r="Z194" s="141"/>
      <c r="AA194" s="141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21:50" ht="13.5" customHeight="1">
      <c r="U195" s="1" t="s">
        <v>361</v>
      </c>
      <c r="V195" s="153"/>
      <c r="W195" s="155"/>
      <c r="X195" s="154"/>
      <c r="Y195" s="154"/>
      <c r="Z195" s="154"/>
      <c r="AA195" s="154"/>
      <c r="AB195" s="156"/>
      <c r="AC195" s="156"/>
      <c r="AD195" s="156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21:50" ht="13.5" customHeight="1">
      <c r="U196" s="113" t="s">
        <v>153</v>
      </c>
      <c r="V196" s="113" t="s">
        <v>164</v>
      </c>
      <c r="W196" s="26">
        <v>1990</v>
      </c>
      <c r="X196" s="26">
        <f t="shared" ref="X196:AJ196" si="375">W196+1</f>
        <v>1991</v>
      </c>
      <c r="Y196" s="26">
        <f t="shared" si="375"/>
        <v>1992</v>
      </c>
      <c r="Z196" s="26">
        <f t="shared" si="375"/>
        <v>1993</v>
      </c>
      <c r="AA196" s="26">
        <f t="shared" si="375"/>
        <v>1994</v>
      </c>
      <c r="AB196" s="26">
        <f t="shared" si="375"/>
        <v>1995</v>
      </c>
      <c r="AC196" s="26">
        <f t="shared" si="375"/>
        <v>1996</v>
      </c>
      <c r="AD196" s="26">
        <f t="shared" si="375"/>
        <v>1997</v>
      </c>
      <c r="AE196" s="26">
        <f t="shared" si="375"/>
        <v>1998</v>
      </c>
      <c r="AF196" s="26">
        <f t="shared" si="375"/>
        <v>1999</v>
      </c>
      <c r="AG196" s="26">
        <f t="shared" si="375"/>
        <v>2000</v>
      </c>
      <c r="AH196" s="26">
        <f t="shared" si="375"/>
        <v>2001</v>
      </c>
      <c r="AI196" s="26">
        <f t="shared" si="375"/>
        <v>2002</v>
      </c>
      <c r="AJ196" s="26">
        <f t="shared" si="375"/>
        <v>2003</v>
      </c>
      <c r="AK196" s="26">
        <f t="shared" ref="AK196:AX196" si="376">AJ196+1</f>
        <v>2004</v>
      </c>
      <c r="AL196" s="26">
        <f t="shared" si="376"/>
        <v>2005</v>
      </c>
      <c r="AM196" s="26">
        <f t="shared" si="376"/>
        <v>2006</v>
      </c>
      <c r="AN196" s="26">
        <f t="shared" si="376"/>
        <v>2007</v>
      </c>
      <c r="AO196" s="26">
        <f t="shared" si="376"/>
        <v>2008</v>
      </c>
      <c r="AP196" s="26">
        <f t="shared" si="376"/>
        <v>2009</v>
      </c>
      <c r="AQ196" s="26">
        <f t="shared" si="376"/>
        <v>2010</v>
      </c>
      <c r="AR196" s="26">
        <f t="shared" si="376"/>
        <v>2011</v>
      </c>
      <c r="AS196" s="26">
        <f t="shared" si="376"/>
        <v>2012</v>
      </c>
      <c r="AT196" s="26">
        <f t="shared" si="376"/>
        <v>2013</v>
      </c>
      <c r="AU196" s="26">
        <f t="shared" si="376"/>
        <v>2014</v>
      </c>
      <c r="AV196" s="26">
        <f t="shared" si="376"/>
        <v>2015</v>
      </c>
      <c r="AW196" s="26">
        <f t="shared" si="376"/>
        <v>2016</v>
      </c>
      <c r="AX196" s="26">
        <f t="shared" si="376"/>
        <v>2017</v>
      </c>
    </row>
    <row r="197" spans="21:50" ht="13.5" customHeight="1">
      <c r="U197" s="331" t="s">
        <v>273</v>
      </c>
      <c r="V197" s="145" t="s">
        <v>234</v>
      </c>
      <c r="W197" s="144">
        <v>330.91847619047621</v>
      </c>
      <c r="X197" s="144">
        <v>383.16876190476194</v>
      </c>
      <c r="Y197" s="144">
        <v>391.87714285714287</v>
      </c>
      <c r="Z197" s="144">
        <v>566.04476190476191</v>
      </c>
      <c r="AA197" s="144">
        <v>696.67047619047628</v>
      </c>
      <c r="AB197" s="144">
        <v>914.38</v>
      </c>
      <c r="AC197" s="144">
        <v>1206.7599999999998</v>
      </c>
      <c r="AD197" s="144">
        <v>1685.26</v>
      </c>
      <c r="AE197" s="144">
        <v>1645.7600000000002</v>
      </c>
      <c r="AF197" s="144">
        <v>1569.921</v>
      </c>
      <c r="AG197" s="144">
        <v>1661.28</v>
      </c>
      <c r="AH197" s="144">
        <v>1329.9640000000002</v>
      </c>
      <c r="AI197" s="144">
        <v>1257.3040000000001</v>
      </c>
      <c r="AJ197" s="144">
        <v>1211.5829999999999</v>
      </c>
      <c r="AK197" s="144">
        <v>1086.037</v>
      </c>
      <c r="AL197" s="144">
        <v>1040.597</v>
      </c>
      <c r="AM197" s="144">
        <v>1091.28648</v>
      </c>
      <c r="AN197" s="144">
        <v>976.84460999999999</v>
      </c>
      <c r="AO197" s="144">
        <v>648.96199999999999</v>
      </c>
      <c r="AP197" s="144">
        <v>458.69399999999985</v>
      </c>
      <c r="AQ197" s="144">
        <v>248.41200000000001</v>
      </c>
      <c r="AR197" s="144">
        <v>206.45000000000002</v>
      </c>
      <c r="AS197" s="144">
        <v>147.62800000000001</v>
      </c>
      <c r="AT197" s="144">
        <v>110.79899999999999</v>
      </c>
      <c r="AU197" s="144">
        <v>107.37300000000002</v>
      </c>
      <c r="AV197" s="144">
        <v>114.58500000000001</v>
      </c>
      <c r="AW197" s="144">
        <v>97.105001315251002</v>
      </c>
      <c r="AX197" s="144">
        <v>77.660500770881768</v>
      </c>
    </row>
    <row r="198" spans="21:50" ht="13.5" customHeight="1">
      <c r="U198" s="136"/>
      <c r="V198" s="148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8"/>
      <c r="AP198" s="158"/>
      <c r="AQ198" s="158"/>
      <c r="AR198" s="158"/>
      <c r="AS198" s="158"/>
      <c r="AT198" s="158"/>
      <c r="AU198" s="158"/>
      <c r="AV198" s="158"/>
      <c r="AW198" s="158"/>
      <c r="AX198" s="158"/>
    </row>
    <row r="199" spans="21:50" ht="13.5" customHeight="1">
      <c r="U199" s="151"/>
      <c r="V199" s="121"/>
      <c r="W199" s="141"/>
      <c r="X199" s="141"/>
      <c r="Y199" s="141"/>
      <c r="Z199" s="141"/>
      <c r="AA199" s="141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21:50" ht="13.5" customHeight="1">
      <c r="U200" s="1" t="s">
        <v>336</v>
      </c>
      <c r="V200" s="153"/>
      <c r="W200" s="155"/>
      <c r="X200" s="154"/>
      <c r="Y200" s="154"/>
      <c r="Z200" s="154"/>
      <c r="AA200" s="154"/>
      <c r="AB200" s="156"/>
      <c r="AC200" s="156"/>
      <c r="AD200" s="156"/>
      <c r="AE200" s="156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21:50" ht="13.5" customHeight="1">
      <c r="U201" s="113" t="s">
        <v>153</v>
      </c>
      <c r="V201" s="113" t="s">
        <v>164</v>
      </c>
      <c r="W201" s="26">
        <v>1990</v>
      </c>
      <c r="X201" s="26">
        <f t="shared" ref="X201:AJ201" si="377">W201+1</f>
        <v>1991</v>
      </c>
      <c r="Y201" s="26">
        <f t="shared" si="377"/>
        <v>1992</v>
      </c>
      <c r="Z201" s="26">
        <f t="shared" si="377"/>
        <v>1993</v>
      </c>
      <c r="AA201" s="26">
        <f t="shared" si="377"/>
        <v>1994</v>
      </c>
      <c r="AB201" s="26">
        <f t="shared" si="377"/>
        <v>1995</v>
      </c>
      <c r="AC201" s="26">
        <f t="shared" si="377"/>
        <v>1996</v>
      </c>
      <c r="AD201" s="26">
        <f t="shared" si="377"/>
        <v>1997</v>
      </c>
      <c r="AE201" s="26">
        <f t="shared" si="377"/>
        <v>1998</v>
      </c>
      <c r="AF201" s="26">
        <f t="shared" si="377"/>
        <v>1999</v>
      </c>
      <c r="AG201" s="26">
        <f t="shared" si="377"/>
        <v>2000</v>
      </c>
      <c r="AH201" s="26">
        <f t="shared" si="377"/>
        <v>2001</v>
      </c>
      <c r="AI201" s="26">
        <f t="shared" si="377"/>
        <v>2002</v>
      </c>
      <c r="AJ201" s="26">
        <f t="shared" si="377"/>
        <v>2003</v>
      </c>
      <c r="AK201" s="26">
        <f t="shared" ref="AK201:AX201" si="378">AJ201+1</f>
        <v>2004</v>
      </c>
      <c r="AL201" s="26">
        <f t="shared" si="378"/>
        <v>2005</v>
      </c>
      <c r="AM201" s="26">
        <f t="shared" si="378"/>
        <v>2006</v>
      </c>
      <c r="AN201" s="26">
        <f t="shared" si="378"/>
        <v>2007</v>
      </c>
      <c r="AO201" s="26">
        <f t="shared" si="378"/>
        <v>2008</v>
      </c>
      <c r="AP201" s="26">
        <f t="shared" si="378"/>
        <v>2009</v>
      </c>
      <c r="AQ201" s="26">
        <f t="shared" si="378"/>
        <v>2010</v>
      </c>
      <c r="AR201" s="26">
        <f t="shared" si="378"/>
        <v>2011</v>
      </c>
      <c r="AS201" s="26">
        <f t="shared" si="378"/>
        <v>2012</v>
      </c>
      <c r="AT201" s="26">
        <f t="shared" si="378"/>
        <v>2013</v>
      </c>
      <c r="AU201" s="26">
        <f t="shared" si="378"/>
        <v>2014</v>
      </c>
      <c r="AV201" s="26">
        <f t="shared" si="378"/>
        <v>2015</v>
      </c>
      <c r="AW201" s="26">
        <f t="shared" si="378"/>
        <v>2016</v>
      </c>
      <c r="AX201" s="26">
        <f t="shared" si="378"/>
        <v>2017</v>
      </c>
    </row>
    <row r="202" spans="21:50" ht="13.5" customHeight="1">
      <c r="U202" s="161" t="s">
        <v>193</v>
      </c>
      <c r="V202" s="117" t="s">
        <v>28</v>
      </c>
      <c r="W202" s="162">
        <v>1848.3636363636363</v>
      </c>
      <c r="X202" s="162">
        <v>2065.818181818182</v>
      </c>
      <c r="Y202" s="162">
        <v>2283.2727272727275</v>
      </c>
      <c r="Z202" s="162">
        <v>2283.2727272727275</v>
      </c>
      <c r="AA202" s="162">
        <v>2174.5454545454545</v>
      </c>
      <c r="AB202" s="162">
        <v>2392</v>
      </c>
      <c r="AC202" s="162">
        <v>2420</v>
      </c>
      <c r="AD202" s="162">
        <v>2542</v>
      </c>
      <c r="AE202" s="162">
        <v>2440</v>
      </c>
      <c r="AF202" s="162">
        <v>1838</v>
      </c>
      <c r="AG202" s="162">
        <v>1556</v>
      </c>
      <c r="AH202" s="162">
        <v>1666</v>
      </c>
      <c r="AI202" s="162">
        <v>1642</v>
      </c>
      <c r="AJ202" s="162">
        <v>1757</v>
      </c>
      <c r="AK202" s="162">
        <v>1895</v>
      </c>
      <c r="AL202" s="162">
        <v>2313</v>
      </c>
      <c r="AM202" s="162">
        <v>2787</v>
      </c>
      <c r="AN202" s="162">
        <v>2723</v>
      </c>
      <c r="AO202" s="162">
        <v>2647</v>
      </c>
      <c r="AP202" s="162">
        <v>2562</v>
      </c>
      <c r="AQ202" s="162">
        <v>2201</v>
      </c>
      <c r="AR202" s="162">
        <v>1993</v>
      </c>
      <c r="AS202" s="162">
        <v>2230</v>
      </c>
      <c r="AT202" s="162">
        <v>2128</v>
      </c>
      <c r="AU202" s="162">
        <v>1997</v>
      </c>
      <c r="AV202" s="162">
        <v>2027</v>
      </c>
      <c r="AW202" s="162">
        <v>2002.7449951171875</v>
      </c>
      <c r="AX202" s="162">
        <v>1680.3900146484375</v>
      </c>
    </row>
    <row r="203" spans="21:50" ht="13.5" customHeight="1">
      <c r="U203" s="412" t="s">
        <v>194</v>
      </c>
      <c r="V203" s="117" t="s">
        <v>28</v>
      </c>
      <c r="W203" s="144">
        <v>152.22727272727272</v>
      </c>
      <c r="X203" s="144">
        <v>170.13636363636365</v>
      </c>
      <c r="Y203" s="144">
        <v>188.04545454545456</v>
      </c>
      <c r="Z203" s="144">
        <v>188.04545454545456</v>
      </c>
      <c r="AA203" s="144">
        <v>179.09090909090909</v>
      </c>
      <c r="AB203" s="144">
        <v>197</v>
      </c>
      <c r="AC203" s="144">
        <v>175</v>
      </c>
      <c r="AD203" s="144">
        <v>108</v>
      </c>
      <c r="AE203" s="144">
        <v>88</v>
      </c>
      <c r="AF203" s="144">
        <v>64</v>
      </c>
      <c r="AG203" s="144">
        <v>36</v>
      </c>
      <c r="AH203" s="144">
        <v>33</v>
      </c>
      <c r="AI203" s="144">
        <v>36</v>
      </c>
      <c r="AJ203" s="144">
        <v>34</v>
      </c>
      <c r="AK203" s="144">
        <v>32</v>
      </c>
      <c r="AL203" s="144">
        <v>40.799999999999997</v>
      </c>
      <c r="AM203" s="144">
        <v>57.17</v>
      </c>
      <c r="AN203" s="144">
        <v>50.16</v>
      </c>
      <c r="AO203" s="144">
        <v>53.9</v>
      </c>
      <c r="AP203" s="144">
        <v>10.199999999999999</v>
      </c>
      <c r="AQ203" s="144">
        <v>8.3000000000000007</v>
      </c>
      <c r="AR203" s="144">
        <v>5.8</v>
      </c>
      <c r="AS203" s="144">
        <v>5.4</v>
      </c>
      <c r="AT203" s="144">
        <v>4.07</v>
      </c>
      <c r="AU203" s="144">
        <v>2.7</v>
      </c>
      <c r="AV203" s="144">
        <v>2.2999999999999998</v>
      </c>
      <c r="AW203" s="144">
        <v>2.2119999527931213</v>
      </c>
      <c r="AX203" s="144">
        <v>1.7849999666213989</v>
      </c>
    </row>
    <row r="204" spans="21:50" ht="13.5" customHeight="1">
      <c r="U204" s="413"/>
      <c r="V204" s="145" t="s">
        <v>234</v>
      </c>
      <c r="W204" s="144">
        <v>3470.7818181818179</v>
      </c>
      <c r="X204" s="144">
        <v>3879.1090909090917</v>
      </c>
      <c r="Y204" s="144">
        <v>4287.4363636363641</v>
      </c>
      <c r="Z204" s="144">
        <v>4287.4363636363641</v>
      </c>
      <c r="AA204" s="144">
        <v>4083.2727272727275</v>
      </c>
      <c r="AB204" s="144">
        <v>4491.6000000000004</v>
      </c>
      <c r="AC204" s="144">
        <v>3990</v>
      </c>
      <c r="AD204" s="144">
        <v>2462.4</v>
      </c>
      <c r="AE204" s="144">
        <v>2006.4</v>
      </c>
      <c r="AF204" s="144">
        <v>1459.2</v>
      </c>
      <c r="AG204" s="144">
        <v>820.8</v>
      </c>
      <c r="AH204" s="144">
        <v>752.4</v>
      </c>
      <c r="AI204" s="144">
        <v>820.8</v>
      </c>
      <c r="AJ204" s="144">
        <v>775.2</v>
      </c>
      <c r="AK204" s="144">
        <v>729.6</v>
      </c>
      <c r="AL204" s="144">
        <v>930.2399999999999</v>
      </c>
      <c r="AM204" s="144">
        <v>1303.4760000000001</v>
      </c>
      <c r="AN204" s="144">
        <v>1143.6479999999999</v>
      </c>
      <c r="AO204" s="144">
        <v>1228.92</v>
      </c>
      <c r="AP204" s="144">
        <v>232.55999999999997</v>
      </c>
      <c r="AQ204" s="144">
        <v>189.24000000000004</v>
      </c>
      <c r="AR204" s="144">
        <v>132.24</v>
      </c>
      <c r="AS204" s="144">
        <v>123.12000000000002</v>
      </c>
      <c r="AT204" s="144">
        <v>92.796000000000006</v>
      </c>
      <c r="AU204" s="144">
        <v>61.560000000000009</v>
      </c>
      <c r="AV204" s="144">
        <v>52.439999999999991</v>
      </c>
      <c r="AW204" s="144">
        <v>50.433598923683164</v>
      </c>
      <c r="AX204" s="144">
        <v>40.697999238967896</v>
      </c>
    </row>
    <row r="205" spans="21:50" ht="13.5" customHeight="1">
      <c r="U205" s="136"/>
      <c r="V205" s="121"/>
      <c r="W205" s="158"/>
      <c r="X205" s="158"/>
      <c r="Y205" s="158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  <c r="AK205" s="158"/>
      <c r="AL205" s="158"/>
      <c r="AM205" s="158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8"/>
    </row>
    <row r="206" spans="21:50" ht="13.5" customHeight="1">
      <c r="U206" s="18"/>
      <c r="V206" s="2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21:50" ht="13.5" customHeight="1">
      <c r="U207" s="1" t="s">
        <v>337</v>
      </c>
      <c r="V207" s="153"/>
      <c r="W207" s="155"/>
      <c r="X207" s="154"/>
      <c r="Y207" s="154"/>
      <c r="Z207" s="154"/>
      <c r="AA207" s="154"/>
      <c r="AB207" s="156"/>
      <c r="AC207" s="156"/>
      <c r="AD207" s="156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6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21:50" ht="13.5" customHeight="1">
      <c r="U208" s="113" t="s">
        <v>153</v>
      </c>
      <c r="V208" s="113" t="s">
        <v>164</v>
      </c>
      <c r="W208" s="26">
        <v>1990</v>
      </c>
      <c r="X208" s="26">
        <f t="shared" ref="X208" si="379">W208+1</f>
        <v>1991</v>
      </c>
      <c r="Y208" s="26">
        <f t="shared" ref="Y208" si="380">X208+1</f>
        <v>1992</v>
      </c>
      <c r="Z208" s="26">
        <f t="shared" ref="Z208" si="381">Y208+1</f>
        <v>1993</v>
      </c>
      <c r="AA208" s="26">
        <f t="shared" ref="AA208" si="382">Z208+1</f>
        <v>1994</v>
      </c>
      <c r="AB208" s="26">
        <f t="shared" ref="AB208" si="383">AA208+1</f>
        <v>1995</v>
      </c>
      <c r="AC208" s="26">
        <f t="shared" ref="AC208" si="384">AB208+1</f>
        <v>1996</v>
      </c>
      <c r="AD208" s="26">
        <f t="shared" ref="AD208" si="385">AC208+1</f>
        <v>1997</v>
      </c>
      <c r="AE208" s="26">
        <f t="shared" ref="AE208" si="386">AD208+1</f>
        <v>1998</v>
      </c>
      <c r="AF208" s="26">
        <f t="shared" ref="AF208" si="387">AE208+1</f>
        <v>1999</v>
      </c>
      <c r="AG208" s="26">
        <f t="shared" ref="AG208" si="388">AF208+1</f>
        <v>2000</v>
      </c>
      <c r="AH208" s="26">
        <f t="shared" ref="AH208" si="389">AG208+1</f>
        <v>2001</v>
      </c>
      <c r="AI208" s="26">
        <f t="shared" ref="AI208" si="390">AH208+1</f>
        <v>2002</v>
      </c>
      <c r="AJ208" s="26">
        <f t="shared" ref="AJ208" si="391">AI208+1</f>
        <v>2003</v>
      </c>
      <c r="AK208" s="26">
        <f t="shared" ref="AK208" si="392">AJ208+1</f>
        <v>2004</v>
      </c>
      <c r="AL208" s="26">
        <f t="shared" ref="AL208" si="393">AK208+1</f>
        <v>2005</v>
      </c>
      <c r="AM208" s="26">
        <f t="shared" ref="AM208" si="394">AL208+1</f>
        <v>2006</v>
      </c>
      <c r="AN208" s="26">
        <f t="shared" ref="AN208" si="395">AM208+1</f>
        <v>2007</v>
      </c>
      <c r="AO208" s="26">
        <f t="shared" ref="AO208" si="396">AN208+1</f>
        <v>2008</v>
      </c>
      <c r="AP208" s="26">
        <f t="shared" ref="AP208" si="397">AO208+1</f>
        <v>2009</v>
      </c>
      <c r="AQ208" s="26">
        <f t="shared" ref="AQ208" si="398">AP208+1</f>
        <v>2010</v>
      </c>
      <c r="AR208" s="26">
        <f t="shared" ref="AR208" si="399">AQ208+1</f>
        <v>2011</v>
      </c>
      <c r="AS208" s="26">
        <f t="shared" ref="AS208" si="400">AR208+1</f>
        <v>2012</v>
      </c>
      <c r="AT208" s="26">
        <f t="shared" ref="AT208:AX208" si="401">AS208+1</f>
        <v>2013</v>
      </c>
      <c r="AU208" s="26">
        <f t="shared" si="401"/>
        <v>2014</v>
      </c>
      <c r="AV208" s="26">
        <f t="shared" si="401"/>
        <v>2015</v>
      </c>
      <c r="AW208" s="26">
        <f t="shared" si="401"/>
        <v>2016</v>
      </c>
      <c r="AX208" s="26">
        <f t="shared" si="401"/>
        <v>2017</v>
      </c>
    </row>
    <row r="209" spans="21:54" ht="13.5" customHeight="1">
      <c r="U209" s="161" t="s">
        <v>195</v>
      </c>
      <c r="V209" s="117" t="s">
        <v>28</v>
      </c>
      <c r="W209" s="162">
        <v>6</v>
      </c>
      <c r="X209" s="162">
        <v>6</v>
      </c>
      <c r="Y209" s="162">
        <v>6</v>
      </c>
      <c r="Z209" s="162">
        <v>8</v>
      </c>
      <c r="AA209" s="162">
        <v>14</v>
      </c>
      <c r="AB209" s="162">
        <v>37</v>
      </c>
      <c r="AC209" s="162">
        <v>45</v>
      </c>
      <c r="AD209" s="162">
        <v>50</v>
      </c>
      <c r="AE209" s="162">
        <v>62</v>
      </c>
      <c r="AF209" s="162">
        <v>107</v>
      </c>
      <c r="AG209" s="162">
        <v>208</v>
      </c>
      <c r="AH209" s="162">
        <v>274</v>
      </c>
      <c r="AI209" s="162">
        <v>371</v>
      </c>
      <c r="AJ209" s="162">
        <v>487</v>
      </c>
      <c r="AK209" s="162">
        <v>609</v>
      </c>
      <c r="AL209" s="162">
        <v>1663</v>
      </c>
      <c r="AM209" s="162">
        <v>2390</v>
      </c>
      <c r="AN209" s="162">
        <v>3028</v>
      </c>
      <c r="AO209" s="162">
        <v>3353</v>
      </c>
      <c r="AP209" s="162">
        <v>2887</v>
      </c>
      <c r="AQ209" s="162">
        <v>3642</v>
      </c>
      <c r="AR209" s="162">
        <v>3612</v>
      </c>
      <c r="AS209" s="162">
        <v>3501</v>
      </c>
      <c r="AT209" s="162">
        <v>4148</v>
      </c>
      <c r="AU209" s="162">
        <v>4660.08</v>
      </c>
      <c r="AV209" s="162">
        <v>4963</v>
      </c>
      <c r="AW209" s="162">
        <v>4365.5</v>
      </c>
      <c r="AX209" s="162">
        <v>4649.39990234375</v>
      </c>
    </row>
    <row r="210" spans="21:54" ht="13.5" customHeight="1">
      <c r="U210" s="412" t="s">
        <v>194</v>
      </c>
      <c r="V210" s="117" t="s">
        <v>28</v>
      </c>
      <c r="W210" s="163">
        <v>0.16216216216216217</v>
      </c>
      <c r="X210" s="163">
        <v>0.16216216216216217</v>
      </c>
      <c r="Y210" s="163">
        <v>0.16216216216216217</v>
      </c>
      <c r="Z210" s="163">
        <v>0.21621621621621623</v>
      </c>
      <c r="AA210" s="163">
        <v>0.3783783783783784</v>
      </c>
      <c r="AB210" s="163">
        <v>1</v>
      </c>
      <c r="AC210" s="163">
        <v>1</v>
      </c>
      <c r="AD210" s="163">
        <v>1</v>
      </c>
      <c r="AE210" s="163">
        <v>2</v>
      </c>
      <c r="AF210" s="163">
        <v>3</v>
      </c>
      <c r="AG210" s="163">
        <v>7</v>
      </c>
      <c r="AH210" s="163">
        <v>7</v>
      </c>
      <c r="AI210" s="163">
        <v>9</v>
      </c>
      <c r="AJ210" s="163">
        <v>8</v>
      </c>
      <c r="AK210" s="163">
        <v>8.1</v>
      </c>
      <c r="AL210" s="163">
        <v>72.099999999999994</v>
      </c>
      <c r="AM210" s="163">
        <v>65.300000000000011</v>
      </c>
      <c r="AN210" s="163">
        <v>71.399999999999991</v>
      </c>
      <c r="AO210" s="163">
        <v>71.099999999999994</v>
      </c>
      <c r="AP210" s="163">
        <v>66.800000000000011</v>
      </c>
      <c r="AQ210" s="163">
        <v>76.899999999999991</v>
      </c>
      <c r="AR210" s="163">
        <v>93.1</v>
      </c>
      <c r="AS210" s="163">
        <v>76.399999999999991</v>
      </c>
      <c r="AT210" s="163">
        <v>86.399999999999991</v>
      </c>
      <c r="AU210" s="163">
        <v>56.0854</v>
      </c>
      <c r="AV210" s="163">
        <v>23.5</v>
      </c>
      <c r="AW210" s="163">
        <v>25.100000381469727</v>
      </c>
      <c r="AX210" s="163">
        <v>13.610000252723694</v>
      </c>
    </row>
    <row r="211" spans="21:54" ht="13.5" customHeight="1">
      <c r="U211" s="413"/>
      <c r="V211" s="145" t="s">
        <v>234</v>
      </c>
      <c r="W211" s="144">
        <v>2.7891891891891891</v>
      </c>
      <c r="X211" s="144">
        <v>2.7891891891891891</v>
      </c>
      <c r="Y211" s="144">
        <v>2.7891891891891891</v>
      </c>
      <c r="Z211" s="144">
        <v>3.7189189189189191</v>
      </c>
      <c r="AA211" s="144">
        <v>6.5081081081081082</v>
      </c>
      <c r="AB211" s="144">
        <v>17.2</v>
      </c>
      <c r="AC211" s="144">
        <v>17.2</v>
      </c>
      <c r="AD211" s="144">
        <v>17.2</v>
      </c>
      <c r="AE211" s="144">
        <v>34.4</v>
      </c>
      <c r="AF211" s="144">
        <v>51.6</v>
      </c>
      <c r="AG211" s="144">
        <v>120.4</v>
      </c>
      <c r="AH211" s="144">
        <v>120.4</v>
      </c>
      <c r="AI211" s="144">
        <v>154.80000000000001</v>
      </c>
      <c r="AJ211" s="144">
        <v>137.6</v>
      </c>
      <c r="AK211" s="144">
        <v>139.32</v>
      </c>
      <c r="AL211" s="144">
        <v>1240.1199999999999</v>
      </c>
      <c r="AM211" s="144">
        <v>1123.1600000000003</v>
      </c>
      <c r="AN211" s="144">
        <v>1228.0799999999997</v>
      </c>
      <c r="AO211" s="144">
        <v>1222.92</v>
      </c>
      <c r="AP211" s="144">
        <v>1148.9600000000003</v>
      </c>
      <c r="AQ211" s="144">
        <v>1322.6799999999998</v>
      </c>
      <c r="AR211" s="144">
        <v>1601.32</v>
      </c>
      <c r="AS211" s="144">
        <v>1314.0799999999997</v>
      </c>
      <c r="AT211" s="144">
        <v>1486.0799999999997</v>
      </c>
      <c r="AU211" s="144">
        <v>964.66888000000006</v>
      </c>
      <c r="AV211" s="144">
        <v>404.2</v>
      </c>
      <c r="AW211" s="144">
        <v>431.72000656127932</v>
      </c>
      <c r="AX211" s="144">
        <v>234.09200434684752</v>
      </c>
    </row>
    <row r="212" spans="21:54" ht="13.5" customHeight="1">
      <c r="U212" s="136"/>
      <c r="V212" s="121"/>
      <c r="W212" s="158"/>
      <c r="X212" s="158"/>
      <c r="Y212" s="158"/>
      <c r="Z212" s="158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8"/>
      <c r="AK212" s="158"/>
      <c r="AL212" s="158"/>
      <c r="AM212" s="158"/>
      <c r="AN212" s="158"/>
      <c r="AO212" s="158"/>
      <c r="AP212" s="158"/>
      <c r="AQ212" s="158"/>
      <c r="AR212" s="158"/>
      <c r="AS212" s="158"/>
      <c r="AT212" s="158"/>
      <c r="AU212" s="158"/>
      <c r="AV212" s="158"/>
      <c r="AW212" s="158"/>
      <c r="AX212" s="158"/>
    </row>
    <row r="213" spans="21:54" ht="13.5" customHeight="1">
      <c r="U213" s="18"/>
      <c r="V213" s="2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21:54" ht="13.5" customHeight="1">
      <c r="U214" s="1" t="s">
        <v>338</v>
      </c>
      <c r="V214" s="112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21:54" ht="13.5" customHeight="1">
      <c r="U215" s="123" t="s">
        <v>153</v>
      </c>
      <c r="V215" s="123" t="s">
        <v>164</v>
      </c>
      <c r="W215" s="26">
        <v>1990</v>
      </c>
      <c r="X215" s="26">
        <f t="shared" ref="X215:AJ215" si="402">W215+1</f>
        <v>1991</v>
      </c>
      <c r="Y215" s="26">
        <f t="shared" si="402"/>
        <v>1992</v>
      </c>
      <c r="Z215" s="26">
        <f t="shared" si="402"/>
        <v>1993</v>
      </c>
      <c r="AA215" s="26">
        <f t="shared" si="402"/>
        <v>1994</v>
      </c>
      <c r="AB215" s="26">
        <f t="shared" si="402"/>
        <v>1995</v>
      </c>
      <c r="AC215" s="26">
        <f t="shared" si="402"/>
        <v>1996</v>
      </c>
      <c r="AD215" s="26">
        <f t="shared" si="402"/>
        <v>1997</v>
      </c>
      <c r="AE215" s="26">
        <f t="shared" si="402"/>
        <v>1998</v>
      </c>
      <c r="AF215" s="26">
        <f t="shared" si="402"/>
        <v>1999</v>
      </c>
      <c r="AG215" s="26">
        <f t="shared" si="402"/>
        <v>2000</v>
      </c>
      <c r="AH215" s="26">
        <f t="shared" si="402"/>
        <v>2001</v>
      </c>
      <c r="AI215" s="26">
        <f t="shared" si="402"/>
        <v>2002</v>
      </c>
      <c r="AJ215" s="26">
        <f t="shared" si="402"/>
        <v>2003</v>
      </c>
      <c r="AK215" s="26">
        <f t="shared" ref="AK215:AX215" si="403">AJ215+1</f>
        <v>2004</v>
      </c>
      <c r="AL215" s="26">
        <f t="shared" si="403"/>
        <v>2005</v>
      </c>
      <c r="AM215" s="26">
        <f t="shared" si="403"/>
        <v>2006</v>
      </c>
      <c r="AN215" s="26">
        <f t="shared" si="403"/>
        <v>2007</v>
      </c>
      <c r="AO215" s="26">
        <f t="shared" si="403"/>
        <v>2008</v>
      </c>
      <c r="AP215" s="26">
        <f t="shared" si="403"/>
        <v>2009</v>
      </c>
      <c r="AQ215" s="26">
        <f t="shared" si="403"/>
        <v>2010</v>
      </c>
      <c r="AR215" s="26">
        <f t="shared" si="403"/>
        <v>2011</v>
      </c>
      <c r="AS215" s="26">
        <f t="shared" si="403"/>
        <v>2012</v>
      </c>
      <c r="AT215" s="26">
        <f t="shared" si="403"/>
        <v>2013</v>
      </c>
      <c r="AU215" s="26">
        <f t="shared" si="403"/>
        <v>2014</v>
      </c>
      <c r="AV215" s="26">
        <f t="shared" si="403"/>
        <v>2015</v>
      </c>
      <c r="AW215" s="26">
        <f t="shared" si="403"/>
        <v>2016</v>
      </c>
      <c r="AX215" s="26">
        <f t="shared" si="403"/>
        <v>2017</v>
      </c>
      <c r="BB215" s="310"/>
    </row>
    <row r="216" spans="21:54" ht="13.5" customHeight="1">
      <c r="U216" s="161" t="s">
        <v>196</v>
      </c>
      <c r="V216" s="117" t="s">
        <v>31</v>
      </c>
      <c r="W216" s="168">
        <v>12341.442999999999</v>
      </c>
      <c r="X216" s="168">
        <v>12843.708999999999</v>
      </c>
      <c r="Y216" s="168">
        <v>10775.846</v>
      </c>
      <c r="Z216" s="168">
        <v>9723.5950000000012</v>
      </c>
      <c r="AA216" s="168">
        <v>14185.394</v>
      </c>
      <c r="AB216" s="168">
        <v>18462.688000000002</v>
      </c>
      <c r="AC216" s="168">
        <v>17406.936000000002</v>
      </c>
      <c r="AD216" s="168">
        <v>15457.859</v>
      </c>
      <c r="AE216" s="168">
        <v>10998.045999999998</v>
      </c>
      <c r="AF216" s="168">
        <v>10857.964</v>
      </c>
      <c r="AG216" s="168">
        <v>11362.501</v>
      </c>
      <c r="AH216" s="168">
        <v>10905.974</v>
      </c>
      <c r="AI216" s="168">
        <v>10860.174999999999</v>
      </c>
      <c r="AJ216" s="168">
        <v>12000.827000000001</v>
      </c>
      <c r="AK216" s="168">
        <v>15430.298999999999</v>
      </c>
      <c r="AL216" s="168">
        <v>15075.115</v>
      </c>
      <c r="AM216" s="168">
        <v>13892.597</v>
      </c>
      <c r="AN216" s="168">
        <v>15035.397999999999</v>
      </c>
      <c r="AO216" s="168">
        <v>15115.924999999999</v>
      </c>
      <c r="AP216" s="168">
        <v>11218.203</v>
      </c>
      <c r="AQ216" s="168">
        <v>17321.311000000002</v>
      </c>
      <c r="AR216" s="168">
        <v>20437.419000000002</v>
      </c>
      <c r="AS216" s="168">
        <v>20026.878000000001</v>
      </c>
      <c r="AT216" s="168">
        <v>19959.734</v>
      </c>
      <c r="AU216" s="168">
        <v>19225.965</v>
      </c>
      <c r="AV216" s="168">
        <v>18209.348000000002</v>
      </c>
      <c r="AW216" s="168">
        <v>19772.577000000001</v>
      </c>
      <c r="AX216" s="168">
        <v>16652.808000000001</v>
      </c>
    </row>
    <row r="217" spans="21:54" ht="13.5" customHeight="1">
      <c r="U217" s="161" t="s">
        <v>197</v>
      </c>
      <c r="V217" s="117" t="s">
        <v>31</v>
      </c>
      <c r="W217" s="168">
        <v>211933</v>
      </c>
      <c r="X217" s="168">
        <v>193576</v>
      </c>
      <c r="Y217" s="168">
        <v>185992</v>
      </c>
      <c r="Z217" s="168">
        <v>181946</v>
      </c>
      <c r="AA217" s="168">
        <v>174855</v>
      </c>
      <c r="AB217" s="168">
        <v>186143</v>
      </c>
      <c r="AC217" s="168">
        <v>187298</v>
      </c>
      <c r="AD217" s="168">
        <v>185335</v>
      </c>
      <c r="AE217" s="168">
        <v>175089</v>
      </c>
      <c r="AF217" s="168">
        <v>182145</v>
      </c>
      <c r="AG217" s="168">
        <v>184728</v>
      </c>
      <c r="AH217" s="168">
        <v>179028</v>
      </c>
      <c r="AI217" s="168">
        <v>208655</v>
      </c>
      <c r="AJ217" s="168">
        <v>206088</v>
      </c>
      <c r="AK217" s="168">
        <v>206924</v>
      </c>
      <c r="AL217" s="168">
        <v>216061</v>
      </c>
      <c r="AM217" s="168">
        <v>221112</v>
      </c>
      <c r="AN217" s="168">
        <v>229734</v>
      </c>
      <c r="AO217" s="168">
        <v>201256</v>
      </c>
      <c r="AP217" s="168">
        <v>169545</v>
      </c>
      <c r="AQ217" s="168">
        <v>205081</v>
      </c>
      <c r="AR217" s="168">
        <v>217847</v>
      </c>
      <c r="AS217" s="168">
        <v>197278</v>
      </c>
      <c r="AT217" s="168">
        <v>180322</v>
      </c>
      <c r="AU217" s="168">
        <v>180555</v>
      </c>
      <c r="AV217" s="168">
        <v>151979</v>
      </c>
      <c r="AW217" s="168">
        <v>141193</v>
      </c>
      <c r="AX217" s="168">
        <v>161919</v>
      </c>
    </row>
    <row r="218" spans="21:54" ht="13.5" customHeight="1">
      <c r="U218" s="161" t="s">
        <v>198</v>
      </c>
      <c r="V218" s="117" t="s">
        <v>31</v>
      </c>
      <c r="W218" s="168">
        <v>87107.68</v>
      </c>
      <c r="X218" s="168">
        <v>80293.747000000003</v>
      </c>
      <c r="Y218" s="168">
        <v>82122.777000000002</v>
      </c>
      <c r="Z218" s="168">
        <v>78185.839000000007</v>
      </c>
      <c r="AA218" s="168">
        <v>75067.235000000001</v>
      </c>
      <c r="AB218" s="168">
        <v>92812.304999999993</v>
      </c>
      <c r="AC218" s="168">
        <v>90500.349000000002</v>
      </c>
      <c r="AD218" s="168">
        <v>85569.335999999996</v>
      </c>
      <c r="AE218" s="168">
        <v>94022.895000000004</v>
      </c>
      <c r="AF218" s="168">
        <v>101046.086</v>
      </c>
      <c r="AG218" s="168">
        <v>107997.958</v>
      </c>
      <c r="AH218" s="168">
        <v>112142.38</v>
      </c>
      <c r="AI218" s="168">
        <v>135294.44500000001</v>
      </c>
      <c r="AJ218" s="168">
        <v>131169.06200000001</v>
      </c>
      <c r="AK218" s="168">
        <v>130259.97499999999</v>
      </c>
      <c r="AL218" s="168">
        <v>138408.74900000001</v>
      </c>
      <c r="AM218" s="168">
        <v>149330.242</v>
      </c>
      <c r="AN218" s="168">
        <v>150490.592</v>
      </c>
      <c r="AO218" s="168">
        <v>134509.31599999999</v>
      </c>
      <c r="AP218" s="168">
        <v>116489.412</v>
      </c>
      <c r="AQ218" s="168">
        <v>139756.91800000001</v>
      </c>
      <c r="AR218" s="168">
        <v>154203.541</v>
      </c>
      <c r="AS218" s="168">
        <v>135863.39499999999</v>
      </c>
      <c r="AT218" s="168">
        <v>128435.29300000001</v>
      </c>
      <c r="AU218" s="168">
        <v>121079.383</v>
      </c>
      <c r="AV218" s="168">
        <v>103833.73299999999</v>
      </c>
      <c r="AW218" s="168">
        <v>90663.925000000003</v>
      </c>
      <c r="AX218" s="168">
        <v>104031.678</v>
      </c>
    </row>
    <row r="219" spans="21:54" ht="13.5" customHeight="1">
      <c r="U219" s="161" t="s">
        <v>199</v>
      </c>
      <c r="V219" s="117" t="s">
        <v>31</v>
      </c>
      <c r="W219" s="168">
        <v>39982.710974711998</v>
      </c>
      <c r="X219" s="168">
        <v>37960.371949895991</v>
      </c>
      <c r="Y219" s="168">
        <v>25932.861387443998</v>
      </c>
      <c r="Z219" s="168">
        <v>23212.808962595998</v>
      </c>
      <c r="AA219" s="168">
        <v>19608.385493795995</v>
      </c>
      <c r="AB219" s="168">
        <v>14299.906465415997</v>
      </c>
      <c r="AC219" s="168">
        <v>10498.205176403999</v>
      </c>
      <c r="AD219" s="168">
        <v>10290.629003423999</v>
      </c>
      <c r="AE219" s="168">
        <v>15220.321744055997</v>
      </c>
      <c r="AF219" s="168">
        <v>35700.205340843997</v>
      </c>
      <c r="AG219" s="168">
        <v>33200.897079999995</v>
      </c>
      <c r="AH219" s="168">
        <v>34292.291710400001</v>
      </c>
      <c r="AI219" s="168">
        <v>39978.470666000001</v>
      </c>
      <c r="AJ219" s="168">
        <v>36114.300044800002</v>
      </c>
      <c r="AK219" s="168">
        <v>32924.169057599996</v>
      </c>
      <c r="AL219" s="168">
        <v>26699.728235999995</v>
      </c>
      <c r="AM219" s="168">
        <v>37216.686208799998</v>
      </c>
      <c r="AN219" s="168">
        <v>36414.950816799996</v>
      </c>
      <c r="AO219" s="168">
        <v>39349.043727199998</v>
      </c>
      <c r="AP219" s="168">
        <v>33709.417149200002</v>
      </c>
      <c r="AQ219" s="168">
        <v>39016.711475999997</v>
      </c>
      <c r="AR219" s="168">
        <v>39949.37543</v>
      </c>
      <c r="AS219" s="168">
        <v>33897.566342000006</v>
      </c>
      <c r="AT219" s="168">
        <v>32572.080861346556</v>
      </c>
      <c r="AU219" s="168">
        <v>35221.02858859719</v>
      </c>
      <c r="AV219" s="168">
        <v>30847.762824476638</v>
      </c>
      <c r="AW219" s="168">
        <v>31687.292160727164</v>
      </c>
      <c r="AX219" s="168">
        <v>28420.968456135121</v>
      </c>
    </row>
    <row r="220" spans="21:54" ht="27.75" customHeight="1" thickBot="1">
      <c r="U220" s="292" t="s">
        <v>200</v>
      </c>
      <c r="V220" s="293" t="s">
        <v>32</v>
      </c>
      <c r="W220" s="294">
        <v>97184.052025288009</v>
      </c>
      <c r="X220" s="294">
        <v>88165.590050104016</v>
      </c>
      <c r="Y220" s="294">
        <v>88712.207612555998</v>
      </c>
      <c r="Z220" s="294">
        <v>90270.947037403996</v>
      </c>
      <c r="AA220" s="294">
        <v>94364.773506204001</v>
      </c>
      <c r="AB220" s="294">
        <v>97493.476534583999</v>
      </c>
      <c r="AC220" s="294">
        <v>103706.38182359599</v>
      </c>
      <c r="AD220" s="294">
        <v>104932.89399657601</v>
      </c>
      <c r="AE220" s="294">
        <v>76843.829255944001</v>
      </c>
      <c r="AF220" s="294">
        <v>56256.672659156015</v>
      </c>
      <c r="AG220" s="294">
        <v>54891.645919999995</v>
      </c>
      <c r="AH220" s="294">
        <v>43499.302289599982</v>
      </c>
      <c r="AI220" s="294">
        <v>44242.25933399998</v>
      </c>
      <c r="AJ220" s="294">
        <v>50805.464955199983</v>
      </c>
      <c r="AK220" s="294">
        <v>59170.154942400011</v>
      </c>
      <c r="AL220" s="294">
        <v>66027.637763999985</v>
      </c>
      <c r="AM220" s="294">
        <v>48457.668791200012</v>
      </c>
      <c r="AN220" s="294">
        <v>57863.855183199987</v>
      </c>
      <c r="AO220" s="294">
        <v>42513.565272799999</v>
      </c>
      <c r="AP220" s="294">
        <v>30564.37385080001</v>
      </c>
      <c r="AQ220" s="294">
        <v>43628.681523999985</v>
      </c>
      <c r="AR220" s="294">
        <v>44131.502569999997</v>
      </c>
      <c r="AS220" s="294">
        <v>47543.916658000002</v>
      </c>
      <c r="AT220" s="294">
        <v>39274.360138653436</v>
      </c>
      <c r="AU220" s="294">
        <v>43480.553411402805</v>
      </c>
      <c r="AV220" s="294">
        <v>35506.852175523367</v>
      </c>
      <c r="AW220" s="294">
        <v>38614.359839272824</v>
      </c>
      <c r="AX220" s="294">
        <v>46119.161543864873</v>
      </c>
    </row>
    <row r="221" spans="21:54" ht="13.5" customHeight="1" thickTop="1">
      <c r="U221" s="291" t="s">
        <v>201</v>
      </c>
      <c r="V221" s="274" t="s">
        <v>401</v>
      </c>
      <c r="W221" s="279">
        <v>356.08799813345269</v>
      </c>
      <c r="X221" s="279">
        <v>323.04383086462639</v>
      </c>
      <c r="Y221" s="279">
        <v>325.04666928823383</v>
      </c>
      <c r="Z221" s="279">
        <v>330.7579808649665</v>
      </c>
      <c r="AA221" s="279">
        <v>345.75799827112917</v>
      </c>
      <c r="AB221" s="279">
        <v>357.22174746569874</v>
      </c>
      <c r="AC221" s="279">
        <v>379.98619246312848</v>
      </c>
      <c r="AD221" s="279">
        <v>384.48020413748344</v>
      </c>
      <c r="AE221" s="279">
        <v>281.56024325408708</v>
      </c>
      <c r="AF221" s="279">
        <v>206.12770852192136</v>
      </c>
      <c r="AG221" s="279">
        <v>201.12617145061029</v>
      </c>
      <c r="AH221" s="279">
        <v>159.38396423803229</v>
      </c>
      <c r="AI221" s="279">
        <v>162.10620190075809</v>
      </c>
      <c r="AJ221" s="279">
        <v>186.15416761413672</v>
      </c>
      <c r="AK221" s="279">
        <v>216.80287643494151</v>
      </c>
      <c r="AL221" s="279">
        <v>241.92909086303183</v>
      </c>
      <c r="AM221" s="279">
        <v>177.5517064217735</v>
      </c>
      <c r="AN221" s="279">
        <v>212.01651842123457</v>
      </c>
      <c r="AO221" s="279">
        <v>155.77216668809052</v>
      </c>
      <c r="AP221" s="279">
        <v>111.98963689949694</v>
      </c>
      <c r="AQ221" s="279">
        <v>159.85801724999712</v>
      </c>
      <c r="AR221" s="279">
        <v>161.700382699453</v>
      </c>
      <c r="AS221" s="279">
        <v>174.20366565664159</v>
      </c>
      <c r="AT221" s="279">
        <v>143.90353137473974</v>
      </c>
      <c r="AU221" s="279">
        <v>159.3152672618788</v>
      </c>
      <c r="AV221" s="279">
        <v>130.09916388249172</v>
      </c>
      <c r="AW221" s="279">
        <v>141.4852520328497</v>
      </c>
      <c r="AX221" s="279">
        <v>168.98328035833399</v>
      </c>
    </row>
    <row r="222" spans="21:54" ht="13.5" customHeight="1">
      <c r="U222" s="164"/>
      <c r="V222" s="121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</row>
    <row r="223" spans="21:54" ht="13.5" customHeight="1">
      <c r="U223" s="18"/>
      <c r="V223" s="2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21:54" ht="13.5" customHeight="1">
      <c r="U224" s="1" t="s">
        <v>339</v>
      </c>
      <c r="V224" s="112"/>
      <c r="W224" s="19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21:54" ht="13.5" customHeight="1">
      <c r="U225" s="123" t="s">
        <v>202</v>
      </c>
      <c r="V225" s="123" t="s">
        <v>164</v>
      </c>
      <c r="W225" s="26">
        <v>1990</v>
      </c>
      <c r="X225" s="26">
        <f t="shared" ref="X225:AK225" si="404">W225+1</f>
        <v>1991</v>
      </c>
      <c r="Y225" s="26">
        <f t="shared" si="404"/>
        <v>1992</v>
      </c>
      <c r="Z225" s="26">
        <f t="shared" si="404"/>
        <v>1993</v>
      </c>
      <c r="AA225" s="26">
        <f t="shared" si="404"/>
        <v>1994</v>
      </c>
      <c r="AB225" s="26">
        <f t="shared" si="404"/>
        <v>1995</v>
      </c>
      <c r="AC225" s="26">
        <f t="shared" si="404"/>
        <v>1996</v>
      </c>
      <c r="AD225" s="26">
        <f t="shared" si="404"/>
        <v>1997</v>
      </c>
      <c r="AE225" s="26">
        <f t="shared" si="404"/>
        <v>1998</v>
      </c>
      <c r="AF225" s="26">
        <f t="shared" si="404"/>
        <v>1999</v>
      </c>
      <c r="AG225" s="26">
        <f t="shared" si="404"/>
        <v>2000</v>
      </c>
      <c r="AH225" s="26">
        <f t="shared" si="404"/>
        <v>2001</v>
      </c>
      <c r="AI225" s="26">
        <f t="shared" si="404"/>
        <v>2002</v>
      </c>
      <c r="AJ225" s="26">
        <f t="shared" si="404"/>
        <v>2003</v>
      </c>
      <c r="AK225" s="26">
        <f t="shared" si="404"/>
        <v>2004</v>
      </c>
      <c r="AL225" s="26">
        <f t="shared" ref="AL225:AX225" si="405">AK225+1</f>
        <v>2005</v>
      </c>
      <c r="AM225" s="26">
        <f t="shared" si="405"/>
        <v>2006</v>
      </c>
      <c r="AN225" s="26">
        <f t="shared" si="405"/>
        <v>2007</v>
      </c>
      <c r="AO225" s="26">
        <f t="shared" si="405"/>
        <v>2008</v>
      </c>
      <c r="AP225" s="26">
        <f t="shared" si="405"/>
        <v>2009</v>
      </c>
      <c r="AQ225" s="26">
        <f t="shared" si="405"/>
        <v>2010</v>
      </c>
      <c r="AR225" s="26">
        <f t="shared" si="405"/>
        <v>2011</v>
      </c>
      <c r="AS225" s="26">
        <f t="shared" si="405"/>
        <v>2012</v>
      </c>
      <c r="AT225" s="26">
        <f t="shared" si="405"/>
        <v>2013</v>
      </c>
      <c r="AU225" s="26">
        <f t="shared" si="405"/>
        <v>2014</v>
      </c>
      <c r="AV225" s="26">
        <f t="shared" si="405"/>
        <v>2015</v>
      </c>
      <c r="AW225" s="26">
        <f t="shared" si="405"/>
        <v>2016</v>
      </c>
      <c r="AX225" s="26">
        <f t="shared" si="405"/>
        <v>2017</v>
      </c>
      <c r="BB225" s="310"/>
    </row>
    <row r="226" spans="21:54" ht="13.5" customHeight="1">
      <c r="U226" s="124" t="s">
        <v>203</v>
      </c>
      <c r="V226" s="117" t="s">
        <v>33</v>
      </c>
      <c r="W226" s="168">
        <v>57563.960399999996</v>
      </c>
      <c r="X226" s="168">
        <v>54379.71</v>
      </c>
      <c r="Y226" s="168">
        <v>54539.330399999999</v>
      </c>
      <c r="Z226" s="168">
        <v>52580.5524</v>
      </c>
      <c r="AA226" s="168">
        <v>55338.7212</v>
      </c>
      <c r="AB226" s="168">
        <v>55985.724000000002</v>
      </c>
      <c r="AC226" s="168">
        <v>57270.445200000002</v>
      </c>
      <c r="AD226" s="168">
        <v>57095.351999999999</v>
      </c>
      <c r="AE226" s="168">
        <v>50392.612800000003</v>
      </c>
      <c r="AF226" s="168">
        <v>50198.263200000001</v>
      </c>
      <c r="AG226" s="168">
        <v>52456.582799999996</v>
      </c>
      <c r="AH226" s="168">
        <v>49307.090400000001</v>
      </c>
      <c r="AI226" s="168">
        <v>51998.871599999999</v>
      </c>
      <c r="AJ226" s="168">
        <v>51905.617200000001</v>
      </c>
      <c r="AK226" s="168">
        <v>53453.3148</v>
      </c>
      <c r="AL226" s="168">
        <v>52747.063199999997</v>
      </c>
      <c r="AM226" s="168">
        <v>55051.113600000004</v>
      </c>
      <c r="AN226" s="168">
        <v>55686.668400000002</v>
      </c>
      <c r="AO226" s="168">
        <v>47316.466800000002</v>
      </c>
      <c r="AP226" s="168">
        <v>39752.8704</v>
      </c>
      <c r="AQ226" s="168">
        <v>45793.065600000002</v>
      </c>
      <c r="AR226" s="168">
        <v>47185.228799999997</v>
      </c>
      <c r="AS226" s="168">
        <v>46195.462800000001</v>
      </c>
      <c r="AT226" s="168">
        <v>46785.664799999999</v>
      </c>
      <c r="AU226" s="168">
        <v>46155.639600000002</v>
      </c>
      <c r="AV226" s="168">
        <v>42918.7932</v>
      </c>
      <c r="AW226" s="168">
        <v>43045.099199999997</v>
      </c>
      <c r="AX226" s="168">
        <v>46112.853600000002</v>
      </c>
    </row>
    <row r="227" spans="21:54" ht="13.5" customHeight="1">
      <c r="U227" s="136"/>
      <c r="V227" s="121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</row>
    <row r="228" spans="21:54" ht="13.5" customHeight="1">
      <c r="U228" s="18"/>
      <c r="V228" s="2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21:54" ht="13.5" customHeight="1">
      <c r="U229" s="1" t="s">
        <v>340</v>
      </c>
      <c r="V229" s="2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21:54" ht="13.5" customHeight="1">
      <c r="U230" s="123" t="s">
        <v>153</v>
      </c>
      <c r="V230" s="123" t="s">
        <v>164</v>
      </c>
      <c r="W230" s="26">
        <v>1990</v>
      </c>
      <c r="X230" s="26">
        <f t="shared" ref="X230" si="406">W230+1</f>
        <v>1991</v>
      </c>
      <c r="Y230" s="26">
        <f t="shared" ref="Y230" si="407">X230+1</f>
        <v>1992</v>
      </c>
      <c r="Z230" s="26">
        <f t="shared" ref="Z230" si="408">Y230+1</f>
        <v>1993</v>
      </c>
      <c r="AA230" s="26">
        <f t="shared" ref="AA230" si="409">Z230+1</f>
        <v>1994</v>
      </c>
      <c r="AB230" s="26">
        <f t="shared" ref="AB230" si="410">AA230+1</f>
        <v>1995</v>
      </c>
      <c r="AC230" s="26">
        <f t="shared" ref="AC230" si="411">AB230+1</f>
        <v>1996</v>
      </c>
      <c r="AD230" s="26">
        <f t="shared" ref="AD230" si="412">AC230+1</f>
        <v>1997</v>
      </c>
      <c r="AE230" s="26">
        <f t="shared" ref="AE230" si="413">AD230+1</f>
        <v>1998</v>
      </c>
      <c r="AF230" s="26">
        <f t="shared" ref="AF230" si="414">AE230+1</f>
        <v>1999</v>
      </c>
      <c r="AG230" s="26">
        <f t="shared" ref="AG230" si="415">AF230+1</f>
        <v>2000</v>
      </c>
      <c r="AH230" s="26">
        <f t="shared" ref="AH230" si="416">AG230+1</f>
        <v>2001</v>
      </c>
      <c r="AI230" s="26">
        <f t="shared" ref="AI230" si="417">AH230+1</f>
        <v>2002</v>
      </c>
      <c r="AJ230" s="26">
        <f t="shared" ref="AJ230" si="418">AI230+1</f>
        <v>2003</v>
      </c>
      <c r="AK230" s="26">
        <f t="shared" ref="AK230" si="419">AJ230+1</f>
        <v>2004</v>
      </c>
      <c r="AL230" s="26">
        <f t="shared" ref="AL230" si="420">AK230+1</f>
        <v>2005</v>
      </c>
      <c r="AM230" s="26">
        <f t="shared" ref="AM230" si="421">AL230+1</f>
        <v>2006</v>
      </c>
      <c r="AN230" s="26">
        <f t="shared" ref="AN230" si="422">AM230+1</f>
        <v>2007</v>
      </c>
      <c r="AO230" s="26">
        <f t="shared" ref="AO230" si="423">AN230+1</f>
        <v>2008</v>
      </c>
      <c r="AP230" s="26">
        <f t="shared" ref="AP230" si="424">AO230+1</f>
        <v>2009</v>
      </c>
      <c r="AQ230" s="26">
        <f t="shared" ref="AQ230" si="425">AP230+1</f>
        <v>2010</v>
      </c>
      <c r="AR230" s="26">
        <f t="shared" ref="AR230" si="426">AQ230+1</f>
        <v>2011</v>
      </c>
      <c r="AS230" s="26">
        <f t="shared" ref="AS230" si="427">AR230+1</f>
        <v>2012</v>
      </c>
      <c r="AT230" s="26">
        <f t="shared" ref="AT230" si="428">AS230+1</f>
        <v>2013</v>
      </c>
      <c r="AU230" s="26">
        <f t="shared" ref="AU230:AX230" si="429">AT230+1</f>
        <v>2014</v>
      </c>
      <c r="AV230" s="26">
        <f t="shared" si="429"/>
        <v>2015</v>
      </c>
      <c r="AW230" s="26">
        <f t="shared" si="429"/>
        <v>2016</v>
      </c>
      <c r="AX230" s="26">
        <f t="shared" si="429"/>
        <v>2017</v>
      </c>
    </row>
    <row r="231" spans="21:54" ht="13.5" customHeight="1">
      <c r="U231" s="297" t="s">
        <v>167</v>
      </c>
      <c r="V231" s="298"/>
      <c r="W231" s="299"/>
      <c r="X231" s="299"/>
      <c r="Y231" s="299"/>
      <c r="Z231" s="299"/>
      <c r="AA231" s="299"/>
      <c r="AB231" s="299"/>
      <c r="AC231" s="299"/>
      <c r="AD231" s="299"/>
      <c r="AE231" s="299"/>
      <c r="AF231" s="299"/>
      <c r="AG231" s="299"/>
      <c r="AH231" s="299"/>
      <c r="AI231" s="299"/>
      <c r="AJ231" s="299"/>
      <c r="AK231" s="299"/>
      <c r="AL231" s="299"/>
      <c r="AM231" s="299"/>
      <c r="AN231" s="299"/>
      <c r="AO231" s="299"/>
      <c r="AP231" s="299"/>
      <c r="AQ231" s="299"/>
      <c r="AR231" s="299"/>
      <c r="AS231" s="299"/>
      <c r="AT231" s="299"/>
      <c r="AU231" s="299"/>
      <c r="AV231" s="299"/>
      <c r="AW231" s="299"/>
      <c r="AX231" s="299"/>
    </row>
    <row r="232" spans="21:54" ht="13.5" customHeight="1">
      <c r="U232" s="331" t="s">
        <v>204</v>
      </c>
      <c r="V232" s="295" t="s">
        <v>25</v>
      </c>
      <c r="W232" s="296">
        <v>14429.685973048581</v>
      </c>
      <c r="X232" s="296">
        <v>14220.098919299802</v>
      </c>
      <c r="Y232" s="296">
        <v>13516.83854395782</v>
      </c>
      <c r="Z232" s="296">
        <v>13251.881136003622</v>
      </c>
      <c r="AA232" s="296">
        <v>13340.679110815958</v>
      </c>
      <c r="AB232" s="296">
        <v>13589.544356340988</v>
      </c>
      <c r="AC232" s="296">
        <v>13422.966572534326</v>
      </c>
      <c r="AD232" s="296">
        <v>13403.453207078122</v>
      </c>
      <c r="AE232" s="296">
        <v>13059.920661462955</v>
      </c>
      <c r="AF232" s="296">
        <v>12999.977175390944</v>
      </c>
      <c r="AG232" s="296">
        <v>13618.542086447593</v>
      </c>
      <c r="AH232" s="296">
        <v>13725.763329072395</v>
      </c>
      <c r="AI232" s="296">
        <v>13202.66407091504</v>
      </c>
      <c r="AJ232" s="296">
        <v>12474.756996266799</v>
      </c>
      <c r="AK232" s="296">
        <v>12659.71530891524</v>
      </c>
      <c r="AL232" s="296">
        <v>12577.12328623549</v>
      </c>
      <c r="AM232" s="296">
        <v>12777.270835389738</v>
      </c>
      <c r="AN232" s="296">
        <v>12872.736704135572</v>
      </c>
      <c r="AO232" s="296">
        <v>12177.095974492295</v>
      </c>
      <c r="AP232" s="296">
        <v>10999.988134132434</v>
      </c>
      <c r="AQ232" s="296">
        <v>11815.197708774191</v>
      </c>
      <c r="AR232" s="296">
        <v>11540.888137379812</v>
      </c>
      <c r="AS232" s="296">
        <v>11663.055326652493</v>
      </c>
      <c r="AT232" s="296">
        <v>11878.248870659114</v>
      </c>
      <c r="AU232" s="296">
        <v>11702.436493113863</v>
      </c>
      <c r="AV232" s="296">
        <v>11454.684244871789</v>
      </c>
      <c r="AW232" s="296">
        <v>11188.442214819635</v>
      </c>
      <c r="AX232" s="296">
        <v>10998.149098482123</v>
      </c>
    </row>
    <row r="233" spans="21:54" ht="13.5" customHeight="1">
      <c r="U233" s="297" t="s">
        <v>169</v>
      </c>
      <c r="V233" s="300"/>
      <c r="W233" s="299"/>
      <c r="X233" s="299"/>
      <c r="Y233" s="299"/>
      <c r="Z233" s="299"/>
      <c r="AA233" s="299"/>
      <c r="AB233" s="299"/>
      <c r="AC233" s="299"/>
      <c r="AD233" s="299"/>
      <c r="AE233" s="299"/>
      <c r="AF233" s="299"/>
      <c r="AG233" s="299"/>
      <c r="AH233" s="299"/>
      <c r="AI233" s="299"/>
      <c r="AJ233" s="299"/>
      <c r="AK233" s="299"/>
      <c r="AL233" s="299"/>
      <c r="AM233" s="299"/>
      <c r="AN233" s="299"/>
      <c r="AO233" s="299"/>
      <c r="AP233" s="299"/>
      <c r="AQ233" s="299"/>
      <c r="AR233" s="299"/>
      <c r="AS233" s="299"/>
      <c r="AT233" s="299"/>
      <c r="AU233" s="299"/>
      <c r="AV233" s="299"/>
      <c r="AW233" s="299"/>
      <c r="AX233" s="299"/>
    </row>
    <row r="234" spans="21:54" ht="13.5" customHeight="1">
      <c r="U234" s="331" t="s">
        <v>204</v>
      </c>
      <c r="V234" s="295" t="s">
        <v>25</v>
      </c>
      <c r="W234" s="296">
        <v>1144.4834766447505</v>
      </c>
      <c r="X234" s="296">
        <v>1086.0848318375145</v>
      </c>
      <c r="Y234" s="296">
        <v>1111.6165866463584</v>
      </c>
      <c r="Z234" s="296">
        <v>1041.7042594983161</v>
      </c>
      <c r="AA234" s="296">
        <v>935.3082485380661</v>
      </c>
      <c r="AB234" s="296">
        <v>1089.1158676971256</v>
      </c>
      <c r="AC234" s="296">
        <v>1240.8181670806578</v>
      </c>
      <c r="AD234" s="296">
        <v>1172.2439588130442</v>
      </c>
      <c r="AE234" s="296">
        <v>1098.9736682829016</v>
      </c>
      <c r="AF234" s="296">
        <v>1140.2624137805997</v>
      </c>
      <c r="AG234" s="296">
        <v>1159.7511355386323</v>
      </c>
      <c r="AH234" s="296">
        <v>1196.9954239999902</v>
      </c>
      <c r="AI234" s="296">
        <v>1336.3413177767247</v>
      </c>
      <c r="AJ234" s="296">
        <v>1468.0426008741028</v>
      </c>
      <c r="AK234" s="296">
        <v>1477.6269699950892</v>
      </c>
      <c r="AL234" s="296">
        <v>1530.3050797285143</v>
      </c>
      <c r="AM234" s="296">
        <v>1631.4722162280696</v>
      </c>
      <c r="AN234" s="296">
        <v>1738.6706750662108</v>
      </c>
      <c r="AO234" s="296">
        <v>1534.7650125341117</v>
      </c>
      <c r="AP234" s="296">
        <v>1096.3102005677549</v>
      </c>
      <c r="AQ234" s="296">
        <v>1575.6940228046813</v>
      </c>
      <c r="AR234" s="296">
        <v>1539.1330042091363</v>
      </c>
      <c r="AS234" s="296">
        <v>1602.6297066187838</v>
      </c>
      <c r="AT234" s="296">
        <v>1720.2672836562249</v>
      </c>
      <c r="AU234" s="296">
        <v>1695.1818644411646</v>
      </c>
      <c r="AV234" s="296">
        <v>1583.5166097244403</v>
      </c>
      <c r="AW234" s="296">
        <v>1564.9447921618703</v>
      </c>
      <c r="AX234" s="296">
        <v>1517.882036307486</v>
      </c>
    </row>
    <row r="235" spans="21:54" ht="13.5" customHeight="1">
      <c r="U235" s="136"/>
      <c r="V235" s="166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  <c r="AP235" s="167"/>
      <c r="AQ235" s="167"/>
      <c r="AR235" s="167"/>
      <c r="AS235" s="167"/>
      <c r="AT235" s="167"/>
      <c r="AU235" s="167"/>
      <c r="AV235" s="167"/>
      <c r="AW235" s="167"/>
      <c r="AX235" s="167"/>
    </row>
    <row r="236" spans="21:54" ht="13.5" customHeight="1">
      <c r="U236" s="18"/>
      <c r="V236" s="2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21:54" ht="13.5" customHeight="1">
      <c r="U237" s="1" t="s">
        <v>341</v>
      </c>
      <c r="V237" s="112"/>
      <c r="W237" s="19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21:54" ht="13.5" customHeight="1">
      <c r="U238" s="123" t="s">
        <v>202</v>
      </c>
      <c r="V238" s="123" t="s">
        <v>164</v>
      </c>
      <c r="W238" s="26">
        <v>1990</v>
      </c>
      <c r="X238" s="26">
        <f t="shared" ref="X238:AJ238" si="430">W238+1</f>
        <v>1991</v>
      </c>
      <c r="Y238" s="26">
        <f t="shared" si="430"/>
        <v>1992</v>
      </c>
      <c r="Z238" s="26">
        <f t="shared" si="430"/>
        <v>1993</v>
      </c>
      <c r="AA238" s="26">
        <f t="shared" si="430"/>
        <v>1994</v>
      </c>
      <c r="AB238" s="26">
        <f t="shared" si="430"/>
        <v>1995</v>
      </c>
      <c r="AC238" s="26">
        <f t="shared" si="430"/>
        <v>1996</v>
      </c>
      <c r="AD238" s="26">
        <f t="shared" si="430"/>
        <v>1997</v>
      </c>
      <c r="AE238" s="26">
        <f t="shared" si="430"/>
        <v>1998</v>
      </c>
      <c r="AF238" s="26">
        <f t="shared" si="430"/>
        <v>1999</v>
      </c>
      <c r="AG238" s="26">
        <f t="shared" si="430"/>
        <v>2000</v>
      </c>
      <c r="AH238" s="26">
        <f t="shared" si="430"/>
        <v>2001</v>
      </c>
      <c r="AI238" s="26">
        <f t="shared" si="430"/>
        <v>2002</v>
      </c>
      <c r="AJ238" s="26">
        <f t="shared" si="430"/>
        <v>2003</v>
      </c>
      <c r="AK238" s="26">
        <f t="shared" ref="AK238:AX238" si="431">AJ238+1</f>
        <v>2004</v>
      </c>
      <c r="AL238" s="26">
        <f t="shared" si="431"/>
        <v>2005</v>
      </c>
      <c r="AM238" s="26">
        <f t="shared" si="431"/>
        <v>2006</v>
      </c>
      <c r="AN238" s="26">
        <f t="shared" si="431"/>
        <v>2007</v>
      </c>
      <c r="AO238" s="26">
        <f t="shared" si="431"/>
        <v>2008</v>
      </c>
      <c r="AP238" s="26">
        <f t="shared" si="431"/>
        <v>2009</v>
      </c>
      <c r="AQ238" s="26">
        <f t="shared" si="431"/>
        <v>2010</v>
      </c>
      <c r="AR238" s="26">
        <f t="shared" si="431"/>
        <v>2011</v>
      </c>
      <c r="AS238" s="26">
        <f t="shared" si="431"/>
        <v>2012</v>
      </c>
      <c r="AT238" s="26">
        <f t="shared" si="431"/>
        <v>2013</v>
      </c>
      <c r="AU238" s="26">
        <f t="shared" si="431"/>
        <v>2014</v>
      </c>
      <c r="AV238" s="26">
        <f t="shared" si="431"/>
        <v>2015</v>
      </c>
      <c r="AW238" s="26">
        <f t="shared" si="431"/>
        <v>2016</v>
      </c>
      <c r="AX238" s="26">
        <f t="shared" si="431"/>
        <v>2017</v>
      </c>
    </row>
    <row r="239" spans="21:54" ht="13.5" customHeight="1">
      <c r="U239" s="124" t="s">
        <v>402</v>
      </c>
      <c r="V239" s="117" t="s">
        <v>33</v>
      </c>
      <c r="W239" s="125">
        <v>14455.800000000001</v>
      </c>
      <c r="X239" s="125">
        <v>13847.284799999999</v>
      </c>
      <c r="Y239" s="125">
        <v>11545.9596</v>
      </c>
      <c r="Z239" s="125">
        <v>9551.7252000000008</v>
      </c>
      <c r="AA239" s="125">
        <v>9587.3544000000002</v>
      </c>
      <c r="AB239" s="125">
        <v>10699.380000000001</v>
      </c>
      <c r="AC239" s="125">
        <v>10504.3752</v>
      </c>
      <c r="AD239" s="125">
        <v>11081.2896</v>
      </c>
      <c r="AE239" s="125">
        <v>9677.6028000000006</v>
      </c>
      <c r="AF239" s="125">
        <v>9638.0784000000003</v>
      </c>
      <c r="AG239" s="125">
        <v>10181.304000000002</v>
      </c>
      <c r="AH239" s="125">
        <v>9634.1615999999995</v>
      </c>
      <c r="AI239" s="125">
        <v>9902.6639999999989</v>
      </c>
      <c r="AJ239" s="125">
        <v>9486.6083999999992</v>
      </c>
      <c r="AK239" s="125">
        <v>9818.402399999999</v>
      </c>
      <c r="AL239" s="125">
        <v>10071.828</v>
      </c>
      <c r="AM239" s="125">
        <v>8782.9416000000001</v>
      </c>
      <c r="AN239" s="125">
        <v>8675.9027999999998</v>
      </c>
      <c r="AO239" s="125">
        <v>8577.6588000000011</v>
      </c>
      <c r="AP239" s="125">
        <v>8458.2180000000008</v>
      </c>
      <c r="AQ239" s="125">
        <v>9510.4007999999994</v>
      </c>
      <c r="AR239" s="125">
        <v>8938.1483999999982</v>
      </c>
      <c r="AS239" s="125">
        <v>10037.581200000001</v>
      </c>
      <c r="AT239" s="125">
        <v>9955.9727999999996</v>
      </c>
      <c r="AU239" s="125">
        <v>9102.2904000000035</v>
      </c>
      <c r="AV239" s="125">
        <v>9227.6963999999989</v>
      </c>
      <c r="AW239" s="125">
        <v>8507.3148000000001</v>
      </c>
      <c r="AX239" s="125">
        <v>8361.8316000000013</v>
      </c>
    </row>
    <row r="240" spans="21:54" ht="13.5" customHeight="1">
      <c r="U240" s="136"/>
      <c r="V240" s="121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  <c r="AR240" s="135"/>
      <c r="AS240" s="135"/>
      <c r="AT240" s="135"/>
      <c r="AU240" s="135"/>
      <c r="AV240" s="135"/>
      <c r="AW240" s="135"/>
      <c r="AX240" s="135"/>
    </row>
    <row r="241" spans="21:50" ht="13.5" customHeight="1">
      <c r="U241" s="18"/>
      <c r="V241" s="2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21:50" ht="13.5" customHeight="1">
      <c r="U242" s="1" t="s">
        <v>342</v>
      </c>
      <c r="V242" s="112"/>
      <c r="W242" s="19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21:50" ht="13.5" customHeight="1">
      <c r="U243" s="123" t="s">
        <v>153</v>
      </c>
      <c r="V243" s="123" t="s">
        <v>164</v>
      </c>
      <c r="W243" s="26">
        <v>1990</v>
      </c>
      <c r="X243" s="26">
        <f t="shared" ref="X243:AK243" si="432">W243+1</f>
        <v>1991</v>
      </c>
      <c r="Y243" s="26">
        <f t="shared" si="432"/>
        <v>1992</v>
      </c>
      <c r="Z243" s="26">
        <f t="shared" si="432"/>
        <v>1993</v>
      </c>
      <c r="AA243" s="26">
        <f t="shared" si="432"/>
        <v>1994</v>
      </c>
      <c r="AB243" s="26">
        <f t="shared" si="432"/>
        <v>1995</v>
      </c>
      <c r="AC243" s="26">
        <f t="shared" si="432"/>
        <v>1996</v>
      </c>
      <c r="AD243" s="26">
        <f t="shared" si="432"/>
        <v>1997</v>
      </c>
      <c r="AE243" s="26">
        <f t="shared" si="432"/>
        <v>1998</v>
      </c>
      <c r="AF243" s="26">
        <f t="shared" si="432"/>
        <v>1999</v>
      </c>
      <c r="AG243" s="26">
        <f t="shared" si="432"/>
        <v>2000</v>
      </c>
      <c r="AH243" s="26">
        <f t="shared" si="432"/>
        <v>2001</v>
      </c>
      <c r="AI243" s="26">
        <f t="shared" si="432"/>
        <v>2002</v>
      </c>
      <c r="AJ243" s="26">
        <f t="shared" si="432"/>
        <v>2003</v>
      </c>
      <c r="AK243" s="26">
        <f t="shared" si="432"/>
        <v>2004</v>
      </c>
      <c r="AL243" s="26">
        <f t="shared" ref="AL243:AX243" si="433">AK243+1</f>
        <v>2005</v>
      </c>
      <c r="AM243" s="26">
        <f t="shared" si="433"/>
        <v>2006</v>
      </c>
      <c r="AN243" s="26">
        <f t="shared" si="433"/>
        <v>2007</v>
      </c>
      <c r="AO243" s="26">
        <f t="shared" si="433"/>
        <v>2008</v>
      </c>
      <c r="AP243" s="26">
        <f t="shared" si="433"/>
        <v>2009</v>
      </c>
      <c r="AQ243" s="26">
        <f t="shared" si="433"/>
        <v>2010</v>
      </c>
      <c r="AR243" s="26">
        <f t="shared" si="433"/>
        <v>2011</v>
      </c>
      <c r="AS243" s="26">
        <f t="shared" si="433"/>
        <v>2012</v>
      </c>
      <c r="AT243" s="26">
        <f t="shared" si="433"/>
        <v>2013</v>
      </c>
      <c r="AU243" s="26">
        <f t="shared" si="433"/>
        <v>2014</v>
      </c>
      <c r="AV243" s="26">
        <f t="shared" si="433"/>
        <v>2015</v>
      </c>
      <c r="AW243" s="26">
        <f t="shared" si="433"/>
        <v>2016</v>
      </c>
      <c r="AX243" s="26">
        <f t="shared" si="433"/>
        <v>2017</v>
      </c>
    </row>
    <row r="244" spans="21:50" ht="13.5" customHeight="1">
      <c r="U244" s="124" t="s">
        <v>403</v>
      </c>
      <c r="V244" s="165" t="s">
        <v>38</v>
      </c>
      <c r="W244" s="252">
        <v>0.70873110000000006</v>
      </c>
      <c r="X244" s="252">
        <v>0.70873110000000006</v>
      </c>
      <c r="Y244" s="252">
        <v>0.70873110000000006</v>
      </c>
      <c r="Z244" s="252">
        <v>0.70873110000000006</v>
      </c>
      <c r="AA244" s="252">
        <v>0.70873110000000006</v>
      </c>
      <c r="AB244" s="252">
        <v>0.70873110000000006</v>
      </c>
      <c r="AC244" s="252">
        <v>0.67498199999999997</v>
      </c>
      <c r="AD244" s="252">
        <v>0.62676900000000002</v>
      </c>
      <c r="AE244" s="252">
        <v>0.57855600000000007</v>
      </c>
      <c r="AF244" s="252">
        <v>0.53034300000000001</v>
      </c>
      <c r="AG244" s="252">
        <v>0.48213000000000006</v>
      </c>
      <c r="AH244" s="252">
        <v>0.40685040000000006</v>
      </c>
      <c r="AI244" s="252">
        <v>0.41122620000000004</v>
      </c>
      <c r="AJ244" s="252">
        <v>0.40653359999999999</v>
      </c>
      <c r="AK244" s="252">
        <v>0.40100940000000002</v>
      </c>
      <c r="AL244" s="252">
        <v>0.39783150000000006</v>
      </c>
      <c r="AM244" s="252">
        <v>0.39221820000000002</v>
      </c>
      <c r="AN244" s="252">
        <v>0.38815919999999998</v>
      </c>
      <c r="AO244" s="252">
        <v>0.38815919999999998</v>
      </c>
      <c r="AP244" s="252">
        <v>0.39045599999999997</v>
      </c>
      <c r="AQ244" s="252">
        <v>0.38815919999999998</v>
      </c>
      <c r="AR244" s="252">
        <v>0.38736561600000002</v>
      </c>
      <c r="AS244" s="252">
        <v>0.38636432999999998</v>
      </c>
      <c r="AT244" s="252">
        <v>0.38586239999999999</v>
      </c>
      <c r="AU244" s="252">
        <v>0.38586239999999999</v>
      </c>
      <c r="AV244" s="262">
        <v>0</v>
      </c>
      <c r="AW244" s="262">
        <v>0</v>
      </c>
      <c r="AX244" s="262">
        <v>0</v>
      </c>
    </row>
    <row r="245" spans="21:50" ht="13.5" customHeight="1">
      <c r="U245" s="124" t="s">
        <v>404</v>
      </c>
      <c r="V245" s="165" t="s">
        <v>39</v>
      </c>
      <c r="W245" s="252">
        <v>6.0242143500000012E-2</v>
      </c>
      <c r="X245" s="252">
        <v>6.0242143500000012E-2</v>
      </c>
      <c r="Y245" s="252">
        <v>6.0242143500000012E-2</v>
      </c>
      <c r="Z245" s="252">
        <v>6.0242143500000012E-2</v>
      </c>
      <c r="AA245" s="252">
        <v>6.0242143500000012E-2</v>
      </c>
      <c r="AB245" s="252">
        <v>6.0242143500000012E-2</v>
      </c>
      <c r="AC245" s="252">
        <v>5.7373470000000003E-2</v>
      </c>
      <c r="AD245" s="252">
        <v>5.3275365000000005E-2</v>
      </c>
      <c r="AE245" s="252">
        <v>4.9177260000000014E-2</v>
      </c>
      <c r="AF245" s="252">
        <v>4.5079155000000003E-2</v>
      </c>
      <c r="AG245" s="252">
        <v>4.0981050000000005E-2</v>
      </c>
      <c r="AH245" s="252">
        <v>3.4582284000000012E-2</v>
      </c>
      <c r="AI245" s="252">
        <v>3.4954227000000004E-2</v>
      </c>
      <c r="AJ245" s="252">
        <v>3.4555355999999995E-2</v>
      </c>
      <c r="AK245" s="252">
        <v>3.4085799000000007E-2</v>
      </c>
      <c r="AL245" s="252">
        <v>3.3815677500000002E-2</v>
      </c>
      <c r="AM245" s="252">
        <v>3.3338547000000003E-2</v>
      </c>
      <c r="AN245" s="252">
        <v>3.2993532000000006E-2</v>
      </c>
      <c r="AO245" s="252">
        <v>3.2993532000000006E-2</v>
      </c>
      <c r="AP245" s="252">
        <v>3.3188759999999998E-2</v>
      </c>
      <c r="AQ245" s="252">
        <v>3.2993532000000006E-2</v>
      </c>
      <c r="AR245" s="252">
        <v>3.292607736E-2</v>
      </c>
      <c r="AS245" s="252">
        <v>3.2840968050000002E-2</v>
      </c>
      <c r="AT245" s="252">
        <v>3.2798304E-2</v>
      </c>
      <c r="AU245" s="252">
        <v>3.2798304E-2</v>
      </c>
      <c r="AV245" s="262">
        <v>0</v>
      </c>
      <c r="AW245" s="262">
        <v>0</v>
      </c>
      <c r="AX245" s="262">
        <v>0</v>
      </c>
    </row>
    <row r="246" spans="21:50" ht="13.5" customHeight="1">
      <c r="U246" s="340" t="s">
        <v>405</v>
      </c>
      <c r="V246" s="117" t="s">
        <v>28</v>
      </c>
      <c r="W246" s="168">
        <v>34100</v>
      </c>
      <c r="X246" s="168">
        <v>28618</v>
      </c>
      <c r="Y246" s="168">
        <v>19182</v>
      </c>
      <c r="Z246" s="168">
        <v>17668</v>
      </c>
      <c r="AA246" s="168">
        <v>17627</v>
      </c>
      <c r="AB246" s="168">
        <v>17338</v>
      </c>
      <c r="AC246" s="168">
        <v>17198</v>
      </c>
      <c r="AD246" s="168">
        <v>16709</v>
      </c>
      <c r="AE246" s="168">
        <v>15045</v>
      </c>
      <c r="AF246" s="168">
        <v>9676</v>
      </c>
      <c r="AG246" s="168">
        <v>6500</v>
      </c>
      <c r="AH246" s="168">
        <v>6675</v>
      </c>
      <c r="AI246" s="168">
        <v>6300</v>
      </c>
      <c r="AJ246" s="168">
        <v>6466</v>
      </c>
      <c r="AK246" s="168">
        <v>6432</v>
      </c>
      <c r="AL246" s="168">
        <v>6490</v>
      </c>
      <c r="AM246" s="168">
        <v>6600</v>
      </c>
      <c r="AN246" s="168">
        <v>6610</v>
      </c>
      <c r="AO246" s="168">
        <v>6600</v>
      </c>
      <c r="AP246" s="168">
        <v>4930</v>
      </c>
      <c r="AQ246" s="168">
        <v>4670</v>
      </c>
      <c r="AR246" s="168">
        <v>4670</v>
      </c>
      <c r="AS246" s="168">
        <v>4075</v>
      </c>
      <c r="AT246" s="168">
        <v>2950</v>
      </c>
      <c r="AU246" s="168">
        <v>588</v>
      </c>
      <c r="AV246" s="262">
        <v>0</v>
      </c>
      <c r="AW246" s="262">
        <v>0</v>
      </c>
      <c r="AX246" s="262">
        <v>0</v>
      </c>
    </row>
    <row r="247" spans="21:50" ht="13.5" customHeight="1">
      <c r="U247" s="151"/>
      <c r="V247" s="121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9"/>
    </row>
    <row r="248" spans="21:50" ht="13.5" customHeight="1">
      <c r="U248" s="151"/>
      <c r="V248" s="121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9"/>
    </row>
    <row r="249" spans="21:50" ht="13.5" customHeight="1">
      <c r="U249" s="1" t="s">
        <v>369</v>
      </c>
      <c r="V249" s="112"/>
      <c r="W249" s="19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9"/>
      <c r="AQ249" s="19"/>
      <c r="AR249" s="19"/>
      <c r="AS249" s="19"/>
      <c r="AT249" s="19"/>
      <c r="AU249" s="19"/>
      <c r="AV249" s="19"/>
      <c r="AW249" s="19"/>
      <c r="AX249" s="19"/>
    </row>
    <row r="250" spans="21:50" ht="13.5" customHeight="1">
      <c r="U250" s="123" t="s">
        <v>153</v>
      </c>
      <c r="V250" s="123" t="s">
        <v>164</v>
      </c>
      <c r="W250" s="26">
        <v>1990</v>
      </c>
      <c r="X250" s="26">
        <f t="shared" ref="X250:AK250" si="434">W250+1</f>
        <v>1991</v>
      </c>
      <c r="Y250" s="26">
        <f t="shared" si="434"/>
        <v>1992</v>
      </c>
      <c r="Z250" s="26">
        <f t="shared" si="434"/>
        <v>1993</v>
      </c>
      <c r="AA250" s="26">
        <f t="shared" si="434"/>
        <v>1994</v>
      </c>
      <c r="AB250" s="26">
        <f t="shared" si="434"/>
        <v>1995</v>
      </c>
      <c r="AC250" s="26">
        <f t="shared" si="434"/>
        <v>1996</v>
      </c>
      <c r="AD250" s="26">
        <f t="shared" si="434"/>
        <v>1997</v>
      </c>
      <c r="AE250" s="26">
        <f t="shared" si="434"/>
        <v>1998</v>
      </c>
      <c r="AF250" s="26">
        <f t="shared" si="434"/>
        <v>1999</v>
      </c>
      <c r="AG250" s="26">
        <f t="shared" si="434"/>
        <v>2000</v>
      </c>
      <c r="AH250" s="26">
        <f t="shared" si="434"/>
        <v>2001</v>
      </c>
      <c r="AI250" s="26">
        <f t="shared" si="434"/>
        <v>2002</v>
      </c>
      <c r="AJ250" s="26">
        <f t="shared" si="434"/>
        <v>2003</v>
      </c>
      <c r="AK250" s="26">
        <f t="shared" si="434"/>
        <v>2004</v>
      </c>
      <c r="AL250" s="26">
        <f t="shared" ref="AL250:AX250" si="435">AK250+1</f>
        <v>2005</v>
      </c>
      <c r="AM250" s="26">
        <f t="shared" si="435"/>
        <v>2006</v>
      </c>
      <c r="AN250" s="26">
        <f t="shared" si="435"/>
        <v>2007</v>
      </c>
      <c r="AO250" s="26">
        <f t="shared" si="435"/>
        <v>2008</v>
      </c>
      <c r="AP250" s="26">
        <f t="shared" si="435"/>
        <v>2009</v>
      </c>
      <c r="AQ250" s="26">
        <f t="shared" si="435"/>
        <v>2010</v>
      </c>
      <c r="AR250" s="26">
        <f t="shared" si="435"/>
        <v>2011</v>
      </c>
      <c r="AS250" s="26">
        <f t="shared" si="435"/>
        <v>2012</v>
      </c>
      <c r="AT250" s="26">
        <f t="shared" si="435"/>
        <v>2013</v>
      </c>
      <c r="AU250" s="26">
        <f t="shared" si="435"/>
        <v>2014</v>
      </c>
      <c r="AV250" s="26">
        <f t="shared" si="435"/>
        <v>2015</v>
      </c>
      <c r="AW250" s="26">
        <f t="shared" si="435"/>
        <v>2016</v>
      </c>
      <c r="AX250" s="26">
        <f t="shared" si="435"/>
        <v>2017</v>
      </c>
    </row>
    <row r="251" spans="21:50" ht="13.5" customHeight="1">
      <c r="U251" s="124" t="s">
        <v>205</v>
      </c>
      <c r="V251" s="117" t="s">
        <v>28</v>
      </c>
      <c r="W251" s="170">
        <v>0</v>
      </c>
      <c r="X251" s="170">
        <v>0</v>
      </c>
      <c r="Y251" s="170">
        <v>0</v>
      </c>
      <c r="Z251" s="170">
        <v>0</v>
      </c>
      <c r="AA251" s="170">
        <v>0</v>
      </c>
      <c r="AB251" s="170">
        <v>0</v>
      </c>
      <c r="AC251" s="170">
        <v>0</v>
      </c>
      <c r="AD251" s="170">
        <v>0</v>
      </c>
      <c r="AE251" s="170">
        <v>0</v>
      </c>
      <c r="AF251" s="170">
        <v>0</v>
      </c>
      <c r="AG251" s="170">
        <v>0</v>
      </c>
      <c r="AH251" s="170">
        <v>0</v>
      </c>
      <c r="AI251" s="170">
        <v>0</v>
      </c>
      <c r="AJ251" s="170">
        <v>0</v>
      </c>
      <c r="AK251" s="170">
        <v>0</v>
      </c>
      <c r="AL251" s="170">
        <v>0</v>
      </c>
      <c r="AM251" s="170">
        <v>0</v>
      </c>
      <c r="AN251" s="170">
        <v>0</v>
      </c>
      <c r="AO251" s="170">
        <v>0</v>
      </c>
      <c r="AP251" s="170">
        <v>0</v>
      </c>
      <c r="AQ251" s="170">
        <v>0</v>
      </c>
      <c r="AR251" s="170">
        <v>0.69999999999999984</v>
      </c>
      <c r="AS251" s="170">
        <v>0.9</v>
      </c>
      <c r="AT251" s="170">
        <v>0.9</v>
      </c>
      <c r="AU251" s="170">
        <v>0.9</v>
      </c>
      <c r="AV251" s="170">
        <v>0.6</v>
      </c>
      <c r="AW251" s="170">
        <v>0.79999999999999993</v>
      </c>
      <c r="AX251" s="170">
        <v>1</v>
      </c>
    </row>
    <row r="252" spans="21:50" ht="13.5" customHeight="1">
      <c r="U252" s="124" t="s">
        <v>206</v>
      </c>
      <c r="V252" s="117" t="s">
        <v>28</v>
      </c>
      <c r="W252" s="254">
        <v>6.4273116654069051</v>
      </c>
      <c r="X252" s="254">
        <v>5.545477450239356</v>
      </c>
      <c r="Y252" s="254">
        <v>4.6938775510204085</v>
      </c>
      <c r="Z252" s="254">
        <v>4.9294532627865957</v>
      </c>
      <c r="AA252" s="254">
        <v>4.7883597883597888</v>
      </c>
      <c r="AB252" s="254">
        <v>5</v>
      </c>
      <c r="AC252" s="254">
        <v>6</v>
      </c>
      <c r="AD252" s="254">
        <v>8</v>
      </c>
      <c r="AE252" s="254">
        <v>17</v>
      </c>
      <c r="AF252" s="254">
        <v>27</v>
      </c>
      <c r="AG252" s="254">
        <v>43</v>
      </c>
      <c r="AH252" s="254">
        <v>48</v>
      </c>
      <c r="AI252" s="254">
        <v>46.999999999999993</v>
      </c>
      <c r="AJ252" s="254">
        <v>47.093188284518824</v>
      </c>
      <c r="AK252" s="254">
        <v>46.486234309623434</v>
      </c>
      <c r="AL252" s="254">
        <v>48.423054393305435</v>
      </c>
      <c r="AM252" s="254">
        <v>45.652050209205022</v>
      </c>
      <c r="AN252" s="254">
        <v>45.579163179916321</v>
      </c>
      <c r="AO252" s="254">
        <v>27.3</v>
      </c>
      <c r="AP252" s="254">
        <v>10</v>
      </c>
      <c r="AQ252" s="254">
        <v>12.882999999999999</v>
      </c>
      <c r="AR252" s="254">
        <v>8</v>
      </c>
      <c r="AS252" s="254">
        <v>8</v>
      </c>
      <c r="AT252" s="254">
        <v>7</v>
      </c>
      <c r="AU252" s="254">
        <v>8</v>
      </c>
      <c r="AV252" s="254">
        <v>10</v>
      </c>
      <c r="AW252" s="254">
        <v>13.799999999999999</v>
      </c>
      <c r="AX252" s="254">
        <v>10.800000000000002</v>
      </c>
    </row>
    <row r="253" spans="21:50" ht="13.5" customHeight="1">
      <c r="U253" s="18"/>
      <c r="V253" s="2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21:50" ht="13.5" customHeight="1">
      <c r="U254" s="18"/>
      <c r="V254" s="2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21:50" ht="13.5" customHeight="1">
      <c r="U255" s="1" t="s">
        <v>343</v>
      </c>
      <c r="V255" s="112"/>
      <c r="W255" s="19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9"/>
      <c r="AQ255" s="19"/>
      <c r="AR255" s="19"/>
      <c r="AS255" s="19"/>
      <c r="AT255" s="19"/>
      <c r="AU255" s="19"/>
      <c r="AV255" s="19"/>
      <c r="AW255" s="19"/>
      <c r="AX255" s="19"/>
    </row>
    <row r="256" spans="21:50" ht="13.5" customHeight="1">
      <c r="U256" s="123" t="s">
        <v>153</v>
      </c>
      <c r="V256" s="123" t="s">
        <v>164</v>
      </c>
      <c r="W256" s="26">
        <v>1990</v>
      </c>
      <c r="X256" s="26">
        <f t="shared" ref="X256" si="436">W256+1</f>
        <v>1991</v>
      </c>
      <c r="Y256" s="26">
        <f t="shared" ref="Y256" si="437">X256+1</f>
        <v>1992</v>
      </c>
      <c r="Z256" s="26">
        <f t="shared" ref="Z256" si="438">Y256+1</f>
        <v>1993</v>
      </c>
      <c r="AA256" s="26">
        <f t="shared" ref="AA256" si="439">Z256+1</f>
        <v>1994</v>
      </c>
      <c r="AB256" s="26">
        <f t="shared" ref="AB256" si="440">AA256+1</f>
        <v>1995</v>
      </c>
      <c r="AC256" s="26">
        <f t="shared" ref="AC256" si="441">AB256+1</f>
        <v>1996</v>
      </c>
      <c r="AD256" s="26">
        <f t="shared" ref="AD256" si="442">AC256+1</f>
        <v>1997</v>
      </c>
      <c r="AE256" s="26">
        <f t="shared" ref="AE256" si="443">AD256+1</f>
        <v>1998</v>
      </c>
      <c r="AF256" s="26">
        <f t="shared" ref="AF256" si="444">AE256+1</f>
        <v>1999</v>
      </c>
      <c r="AG256" s="26">
        <f t="shared" ref="AG256" si="445">AF256+1</f>
        <v>2000</v>
      </c>
      <c r="AH256" s="26">
        <f t="shared" ref="AH256" si="446">AG256+1</f>
        <v>2001</v>
      </c>
      <c r="AI256" s="26">
        <f t="shared" ref="AI256" si="447">AH256+1</f>
        <v>2002</v>
      </c>
      <c r="AJ256" s="26">
        <f t="shared" ref="AJ256" si="448">AI256+1</f>
        <v>2003</v>
      </c>
      <c r="AK256" s="26">
        <f t="shared" ref="AK256" si="449">AJ256+1</f>
        <v>2004</v>
      </c>
      <c r="AL256" s="26">
        <f t="shared" ref="AL256" si="450">AK256+1</f>
        <v>2005</v>
      </c>
      <c r="AM256" s="26">
        <f t="shared" ref="AM256" si="451">AL256+1</f>
        <v>2006</v>
      </c>
      <c r="AN256" s="26">
        <f t="shared" ref="AN256" si="452">AM256+1</f>
        <v>2007</v>
      </c>
      <c r="AO256" s="26">
        <f t="shared" ref="AO256" si="453">AN256+1</f>
        <v>2008</v>
      </c>
      <c r="AP256" s="26">
        <f t="shared" ref="AP256" si="454">AO256+1</f>
        <v>2009</v>
      </c>
      <c r="AQ256" s="26">
        <f t="shared" ref="AQ256" si="455">AP256+1</f>
        <v>2010</v>
      </c>
      <c r="AR256" s="26">
        <f t="shared" ref="AR256" si="456">AQ256+1</f>
        <v>2011</v>
      </c>
      <c r="AS256" s="26">
        <f t="shared" ref="AS256" si="457">AR256+1</f>
        <v>2012</v>
      </c>
      <c r="AT256" s="26">
        <f t="shared" ref="AT256:AX256" si="458">AS256+1</f>
        <v>2013</v>
      </c>
      <c r="AU256" s="26">
        <f t="shared" si="458"/>
        <v>2014</v>
      </c>
      <c r="AV256" s="26">
        <f t="shared" si="458"/>
        <v>2015</v>
      </c>
      <c r="AW256" s="26">
        <f t="shared" si="458"/>
        <v>2016</v>
      </c>
      <c r="AX256" s="26">
        <f t="shared" si="458"/>
        <v>2017</v>
      </c>
    </row>
    <row r="257" spans="21:50" ht="12.75">
      <c r="U257" s="124" t="s">
        <v>406</v>
      </c>
      <c r="V257" s="117" t="s">
        <v>75</v>
      </c>
      <c r="W257" s="171">
        <v>23449.03385191183</v>
      </c>
      <c r="X257" s="171">
        <v>23582.188519848478</v>
      </c>
      <c r="Y257" s="171">
        <v>24008.060368401868</v>
      </c>
      <c r="Z257" s="171">
        <v>23610.935458474218</v>
      </c>
      <c r="AA257" s="171">
        <v>25207.270104854939</v>
      </c>
      <c r="AB257" s="171">
        <v>24385.029552553009</v>
      </c>
      <c r="AC257" s="171">
        <v>25989.618612255588</v>
      </c>
      <c r="AD257" s="171">
        <v>25481.191364059043</v>
      </c>
      <c r="AE257" s="171">
        <v>25066.250634075495</v>
      </c>
      <c r="AF257" s="171">
        <v>24221.069350060898</v>
      </c>
      <c r="AG257" s="171">
        <v>24143.513653132726</v>
      </c>
      <c r="AH257" s="171">
        <v>23428.613378573587</v>
      </c>
      <c r="AI257" s="171">
        <v>23244.322750857431</v>
      </c>
      <c r="AJ257" s="171">
        <v>23025.241980320192</v>
      </c>
      <c r="AK257" s="171">
        <v>22309.201668442744</v>
      </c>
      <c r="AL257" s="171">
        <v>22298.36866836618</v>
      </c>
      <c r="AM257" s="171">
        <v>22782.741437425626</v>
      </c>
      <c r="AN257" s="171">
        <v>21717.449363703981</v>
      </c>
      <c r="AO257" s="171">
        <v>20449.422192478152</v>
      </c>
      <c r="AP257" s="171">
        <v>20803.871936477342</v>
      </c>
      <c r="AQ257" s="171">
        <v>20768.351528933654</v>
      </c>
      <c r="AR257" s="171">
        <v>19475.946685398216</v>
      </c>
      <c r="AS257" s="171">
        <v>17755.826691876988</v>
      </c>
      <c r="AT257" s="171">
        <v>17788.359092413528</v>
      </c>
      <c r="AU257" s="171">
        <v>17383.756500849751</v>
      </c>
      <c r="AV257" s="171">
        <v>15998.253281032446</v>
      </c>
      <c r="AW257" s="171">
        <v>15167.850949409567</v>
      </c>
      <c r="AX257" s="171">
        <v>15366.949533242478</v>
      </c>
    </row>
    <row r="258" spans="21:50" ht="13.5" customHeight="1">
      <c r="U258" s="124" t="s">
        <v>407</v>
      </c>
      <c r="V258" s="117" t="s">
        <v>75</v>
      </c>
      <c r="W258" s="253">
        <v>3151.9686214398812</v>
      </c>
      <c r="X258" s="253">
        <v>3195.6147562936726</v>
      </c>
      <c r="Y258" s="253">
        <v>2830.751476928755</v>
      </c>
      <c r="Z258" s="253">
        <v>2634.2918436645546</v>
      </c>
      <c r="AA258" s="253">
        <v>2816.4401261789308</v>
      </c>
      <c r="AB258" s="253">
        <v>2503.4427165493817</v>
      </c>
      <c r="AC258" s="253">
        <v>2513.5632832966471</v>
      </c>
      <c r="AD258" s="253">
        <v>2370.5197801716708</v>
      </c>
      <c r="AE258" s="253">
        <v>2182.4799966178693</v>
      </c>
      <c r="AF258" s="253">
        <v>2143.5910210412617</v>
      </c>
      <c r="AG258" s="253">
        <v>2435.393127289396</v>
      </c>
      <c r="AH258" s="253">
        <v>2100.7538333574357</v>
      </c>
      <c r="AI258" s="253">
        <v>2241.8338036495256</v>
      </c>
      <c r="AJ258" s="253">
        <v>2416.5584619675915</v>
      </c>
      <c r="AK258" s="253">
        <v>2645.0411365872319</v>
      </c>
      <c r="AL258" s="253">
        <v>2658.3306975252922</v>
      </c>
      <c r="AM258" s="253">
        <v>2821.5062233145236</v>
      </c>
      <c r="AN258" s="253">
        <v>3080.6930924345893</v>
      </c>
      <c r="AO258" s="253">
        <v>2529.5806766696824</v>
      </c>
      <c r="AP258" s="253">
        <v>2299.3930681684619</v>
      </c>
      <c r="AQ258" s="253">
        <v>2621.5409024269143</v>
      </c>
      <c r="AR258" s="253">
        <v>2572.6873598641128</v>
      </c>
      <c r="AS258" s="253">
        <v>2396.6711427519363</v>
      </c>
      <c r="AT258" s="253">
        <v>2477.5203147899842</v>
      </c>
      <c r="AU258" s="253">
        <v>2485.8169653210966</v>
      </c>
      <c r="AV258" s="253">
        <v>2463.9950340598957</v>
      </c>
      <c r="AW258" s="253">
        <v>2337.3367814171324</v>
      </c>
      <c r="AX258" s="253">
        <v>2163.8180730448444</v>
      </c>
    </row>
    <row r="259" spans="21:50" ht="13.5" customHeight="1">
      <c r="U259" s="136"/>
      <c r="V259" s="121"/>
      <c r="W259" s="172"/>
      <c r="X259" s="172"/>
      <c r="Y259" s="172"/>
      <c r="Z259" s="172"/>
      <c r="AA259" s="172"/>
      <c r="AB259" s="172"/>
      <c r="AC259" s="172"/>
      <c r="AD259" s="172"/>
      <c r="AE259" s="172"/>
      <c r="AF259" s="172"/>
      <c r="AG259" s="172"/>
      <c r="AH259" s="172"/>
      <c r="AI259" s="172"/>
      <c r="AJ259" s="172"/>
      <c r="AK259" s="172"/>
      <c r="AL259" s="172"/>
      <c r="AM259" s="172"/>
      <c r="AN259" s="172"/>
      <c r="AO259" s="172"/>
      <c r="AP259" s="172"/>
      <c r="AQ259" s="172"/>
      <c r="AR259" s="172"/>
      <c r="AS259" s="172"/>
      <c r="AT259" s="172"/>
      <c r="AU259" s="172"/>
      <c r="AV259" s="172"/>
      <c r="AW259" s="172"/>
      <c r="AX259" s="172"/>
    </row>
    <row r="260" spans="21:50" ht="13.5" customHeight="1">
      <c r="U260" s="18"/>
      <c r="V260" s="2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21:50" ht="13.5" customHeight="1">
      <c r="U261" s="1" t="s">
        <v>344</v>
      </c>
      <c r="V261" s="2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21:50" ht="13.5" customHeight="1">
      <c r="U262" s="264" t="s">
        <v>153</v>
      </c>
      <c r="V262" s="264" t="s">
        <v>164</v>
      </c>
      <c r="W262" s="265">
        <v>1990</v>
      </c>
      <c r="X262" s="265">
        <f t="shared" ref="X262" si="459">W262+1</f>
        <v>1991</v>
      </c>
      <c r="Y262" s="265">
        <f t="shared" ref="Y262" si="460">X262+1</f>
        <v>1992</v>
      </c>
      <c r="Z262" s="265">
        <f t="shared" ref="Z262" si="461">Y262+1</f>
        <v>1993</v>
      </c>
      <c r="AA262" s="265">
        <f t="shared" ref="AA262" si="462">Z262+1</f>
        <v>1994</v>
      </c>
      <c r="AB262" s="265">
        <f t="shared" ref="AB262" si="463">AA262+1</f>
        <v>1995</v>
      </c>
      <c r="AC262" s="265">
        <f t="shared" ref="AC262" si="464">AB262+1</f>
        <v>1996</v>
      </c>
      <c r="AD262" s="265">
        <f t="shared" ref="AD262" si="465">AC262+1</f>
        <v>1997</v>
      </c>
      <c r="AE262" s="265">
        <f t="shared" ref="AE262" si="466">AD262+1</f>
        <v>1998</v>
      </c>
      <c r="AF262" s="265">
        <f t="shared" ref="AF262" si="467">AE262+1</f>
        <v>1999</v>
      </c>
      <c r="AG262" s="265">
        <f t="shared" ref="AG262" si="468">AF262+1</f>
        <v>2000</v>
      </c>
      <c r="AH262" s="265">
        <f t="shared" ref="AH262" si="469">AG262+1</f>
        <v>2001</v>
      </c>
      <c r="AI262" s="265">
        <f t="shared" ref="AI262" si="470">AH262+1</f>
        <v>2002</v>
      </c>
      <c r="AJ262" s="265">
        <f t="shared" ref="AJ262" si="471">AI262+1</f>
        <v>2003</v>
      </c>
      <c r="AK262" s="265">
        <f t="shared" ref="AK262" si="472">AJ262+1</f>
        <v>2004</v>
      </c>
      <c r="AL262" s="265">
        <f t="shared" ref="AL262" si="473">AK262+1</f>
        <v>2005</v>
      </c>
      <c r="AM262" s="265">
        <f t="shared" ref="AM262" si="474">AL262+1</f>
        <v>2006</v>
      </c>
      <c r="AN262" s="265">
        <f t="shared" ref="AN262" si="475">AM262+1</f>
        <v>2007</v>
      </c>
      <c r="AO262" s="265">
        <f t="shared" ref="AO262" si="476">AN262+1</f>
        <v>2008</v>
      </c>
      <c r="AP262" s="265">
        <f t="shared" ref="AP262" si="477">AO262+1</f>
        <v>2009</v>
      </c>
      <c r="AQ262" s="265">
        <f t="shared" ref="AQ262" si="478">AP262+1</f>
        <v>2010</v>
      </c>
      <c r="AR262" s="265">
        <f t="shared" ref="AR262" si="479">AQ262+1</f>
        <v>2011</v>
      </c>
      <c r="AS262" s="265">
        <f t="shared" ref="AS262" si="480">AR262+1</f>
        <v>2012</v>
      </c>
      <c r="AT262" s="265">
        <f t="shared" ref="AT262" si="481">AS262+1</f>
        <v>2013</v>
      </c>
      <c r="AU262" s="265">
        <f t="shared" ref="AU262" si="482">AT262+1</f>
        <v>2014</v>
      </c>
      <c r="AV262" s="265">
        <f t="shared" ref="AV262:AX262" si="483">AU262+1</f>
        <v>2015</v>
      </c>
      <c r="AW262" s="265">
        <f t="shared" si="483"/>
        <v>2016</v>
      </c>
      <c r="AX262" s="265">
        <f t="shared" si="483"/>
        <v>2017</v>
      </c>
    </row>
    <row r="263" spans="21:50" ht="13.5" customHeight="1">
      <c r="U263" s="341" t="s">
        <v>408</v>
      </c>
      <c r="V263" s="117" t="s">
        <v>25</v>
      </c>
      <c r="W263" s="266">
        <v>267.92141160470476</v>
      </c>
      <c r="X263" s="266">
        <v>249.52951372042389</v>
      </c>
      <c r="Y263" s="266">
        <v>248.30568049239389</v>
      </c>
      <c r="Z263" s="266">
        <v>252.04149394383057</v>
      </c>
      <c r="AA263" s="266">
        <v>278.94488319355037</v>
      </c>
      <c r="AB263" s="266">
        <v>272.95848772329896</v>
      </c>
      <c r="AC263" s="266">
        <v>339.82882483514777</v>
      </c>
      <c r="AD263" s="266">
        <v>340.41877150406049</v>
      </c>
      <c r="AE263" s="266">
        <v>329.07679670806385</v>
      </c>
      <c r="AF263" s="266">
        <v>331.34574094247932</v>
      </c>
      <c r="AG263" s="266">
        <v>338.11832185444109</v>
      </c>
      <c r="AH263" s="266">
        <v>331.85410876298266</v>
      </c>
      <c r="AI263" s="266">
        <v>349.00822456294856</v>
      </c>
      <c r="AJ263" s="266">
        <v>353.42240626850241</v>
      </c>
      <c r="AK263" s="266">
        <v>368.09650126469671</v>
      </c>
      <c r="AL263" s="266">
        <v>407.4201819999999</v>
      </c>
      <c r="AM263" s="266">
        <v>449.80252800000011</v>
      </c>
      <c r="AN263" s="266">
        <v>463.55318600000004</v>
      </c>
      <c r="AO263" s="266">
        <v>412.40350999999993</v>
      </c>
      <c r="AP263" s="266">
        <v>391.17344200000002</v>
      </c>
      <c r="AQ263" s="266">
        <v>403.98744000000005</v>
      </c>
      <c r="AR263" s="266">
        <v>377.0110499999999</v>
      </c>
      <c r="AS263" s="266">
        <v>411.02723199999997</v>
      </c>
      <c r="AT263" s="266">
        <v>416.90478399999989</v>
      </c>
      <c r="AU263" s="266">
        <v>404.39543999999995</v>
      </c>
      <c r="AV263" s="266">
        <v>416.58038799999997</v>
      </c>
      <c r="AW263" s="266">
        <v>433.99026400000002</v>
      </c>
      <c r="AX263" s="266">
        <v>447.84166800000003</v>
      </c>
    </row>
    <row r="264" spans="21:50" ht="13.5" customHeight="1">
      <c r="U264" s="341" t="s">
        <v>409</v>
      </c>
      <c r="V264" s="117" t="s">
        <v>25</v>
      </c>
      <c r="W264" s="266">
        <v>84.983066045722438</v>
      </c>
      <c r="X264" s="266">
        <v>87.385806731531986</v>
      </c>
      <c r="Y264" s="266">
        <v>85.591980922289849</v>
      </c>
      <c r="Z264" s="266">
        <v>93.332276243356517</v>
      </c>
      <c r="AA264" s="266">
        <v>89.877874472857997</v>
      </c>
      <c r="AB264" s="266">
        <v>99.734491643930568</v>
      </c>
      <c r="AC264" s="266">
        <v>102.67716040997243</v>
      </c>
      <c r="AD264" s="266">
        <v>107.30582320045119</v>
      </c>
      <c r="AE264" s="266">
        <v>96.769322926017864</v>
      </c>
      <c r="AF264" s="266">
        <v>90.733827041928805</v>
      </c>
      <c r="AG264" s="266">
        <v>90.251585668712323</v>
      </c>
      <c r="AH264" s="266">
        <v>104.07979445427678</v>
      </c>
      <c r="AI264" s="266">
        <v>110.74477318637558</v>
      </c>
      <c r="AJ264" s="266">
        <v>109.48095877705904</v>
      </c>
      <c r="AK264" s="266">
        <v>108.20775836768651</v>
      </c>
      <c r="AL264" s="266">
        <v>107.64013725148691</v>
      </c>
      <c r="AM264" s="266">
        <v>99.535609174813573</v>
      </c>
      <c r="AN264" s="266">
        <v>87.2930247914353</v>
      </c>
      <c r="AO264" s="266">
        <v>62.851180920316288</v>
      </c>
      <c r="AP264" s="266">
        <v>66.772587334257253</v>
      </c>
      <c r="AQ264" s="266">
        <v>65.344870214615128</v>
      </c>
      <c r="AR264" s="266">
        <v>66.988370639771006</v>
      </c>
      <c r="AS264" s="266">
        <v>43.836609950448896</v>
      </c>
      <c r="AT264" s="266">
        <v>44.636608632291512</v>
      </c>
      <c r="AU264" s="266">
        <v>47.871988158780958</v>
      </c>
      <c r="AV264" s="266">
        <v>45.912639720359742</v>
      </c>
      <c r="AW264" s="266">
        <v>47.030637763652912</v>
      </c>
      <c r="AX264" s="266">
        <v>45.974594180340944</v>
      </c>
    </row>
    <row r="265" spans="21:50" ht="13.5" customHeight="1">
      <c r="U265" s="341" t="s">
        <v>410</v>
      </c>
      <c r="V265" s="117" t="s">
        <v>25</v>
      </c>
      <c r="W265" s="266">
        <v>172.01994236735374</v>
      </c>
      <c r="X265" s="266">
        <v>172.6083507573577</v>
      </c>
      <c r="Y265" s="266">
        <v>170.11445837564571</v>
      </c>
      <c r="Z265" s="266">
        <v>175.65488532180848</v>
      </c>
      <c r="AA265" s="266">
        <v>187.91520630270315</v>
      </c>
      <c r="AB265" s="266">
        <v>194.92431873301388</v>
      </c>
      <c r="AC265" s="266">
        <v>209.74093884355446</v>
      </c>
      <c r="AD265" s="266">
        <v>218.16628214815896</v>
      </c>
      <c r="AE265" s="266">
        <v>216.54982875173587</v>
      </c>
      <c r="AF265" s="266">
        <v>226.88649905400217</v>
      </c>
      <c r="AG265" s="266">
        <v>237.30426800000001</v>
      </c>
      <c r="AH265" s="266">
        <v>237.15561179999997</v>
      </c>
      <c r="AI265" s="266">
        <v>236.76239719999995</v>
      </c>
      <c r="AJ265" s="266">
        <v>236.12462419999991</v>
      </c>
      <c r="AK265" s="266">
        <v>235.24229279999989</v>
      </c>
      <c r="AL265" s="266">
        <v>234.11540299999996</v>
      </c>
      <c r="AM265" s="266">
        <v>231.46825925541009</v>
      </c>
      <c r="AN265" s="266">
        <v>244.83899715060818</v>
      </c>
      <c r="AO265" s="266">
        <v>231.5005216624244</v>
      </c>
      <c r="AP265" s="266">
        <v>220.7568475855509</v>
      </c>
      <c r="AQ265" s="266">
        <v>230.57615849327948</v>
      </c>
      <c r="AR265" s="266">
        <v>234.58212435715367</v>
      </c>
      <c r="AS265" s="266">
        <v>234.54928501665037</v>
      </c>
      <c r="AT265" s="266">
        <v>231.70643726910268</v>
      </c>
      <c r="AU265" s="266">
        <v>219.7704454679517</v>
      </c>
      <c r="AV265" s="266">
        <v>219.18754997532116</v>
      </c>
      <c r="AW265" s="266">
        <v>209.98157467535236</v>
      </c>
      <c r="AX265" s="266">
        <v>205.46279564982848</v>
      </c>
    </row>
    <row r="266" spans="21:50" ht="13.5" customHeight="1">
      <c r="U266" s="341" t="s">
        <v>411</v>
      </c>
      <c r="V266" s="117" t="s">
        <v>25</v>
      </c>
      <c r="W266" s="266">
        <v>52.372210506136888</v>
      </c>
      <c r="X266" s="266">
        <v>47.962437387554544</v>
      </c>
      <c r="Y266" s="266">
        <v>50.342521746435288</v>
      </c>
      <c r="Z266" s="266">
        <v>56.995897627358708</v>
      </c>
      <c r="AA266" s="266">
        <v>75.009573517231587</v>
      </c>
      <c r="AB266" s="266">
        <v>80.753064910502744</v>
      </c>
      <c r="AC266" s="266">
        <v>92.364600290480581</v>
      </c>
      <c r="AD266" s="266">
        <v>101.96449254320734</v>
      </c>
      <c r="AE266" s="266">
        <v>106.82066546073692</v>
      </c>
      <c r="AF266" s="266">
        <v>126.96502904623537</v>
      </c>
      <c r="AG266" s="266">
        <v>131.86933321870492</v>
      </c>
      <c r="AH266" s="266">
        <v>141.38671142435101</v>
      </c>
      <c r="AI266" s="266">
        <v>146.82551990847023</v>
      </c>
      <c r="AJ266" s="266">
        <v>147.48918913964673</v>
      </c>
      <c r="AK266" s="266">
        <v>148.5278019149915</v>
      </c>
      <c r="AL266" s="266">
        <v>151.62677083239103</v>
      </c>
      <c r="AM266" s="266">
        <v>164.48057177021559</v>
      </c>
      <c r="AN266" s="266">
        <v>165.92852714105362</v>
      </c>
      <c r="AO266" s="266">
        <v>162.76506991392205</v>
      </c>
      <c r="AP266" s="266">
        <v>173.0980365410804</v>
      </c>
      <c r="AQ266" s="266">
        <v>182.97495421411156</v>
      </c>
      <c r="AR266" s="266">
        <v>183.86059370656815</v>
      </c>
      <c r="AS266" s="266">
        <v>178.75774793175751</v>
      </c>
      <c r="AT266" s="266">
        <v>183.62457393312374</v>
      </c>
      <c r="AU266" s="266">
        <v>177.15657147800007</v>
      </c>
      <c r="AV266" s="266">
        <v>186.55850990378806</v>
      </c>
      <c r="AW266" s="266">
        <v>196.92712962366653</v>
      </c>
      <c r="AX266" s="266">
        <v>199.16048154947478</v>
      </c>
    </row>
    <row r="267" spans="21:50" ht="13.5" customHeight="1">
      <c r="U267" s="341" t="s">
        <v>412</v>
      </c>
      <c r="V267" s="117" t="s">
        <v>25</v>
      </c>
      <c r="W267" s="266">
        <v>198.16386436549419</v>
      </c>
      <c r="X267" s="266">
        <v>205.20885665766707</v>
      </c>
      <c r="Y267" s="266">
        <v>208.40192685586433</v>
      </c>
      <c r="Z267" s="266">
        <v>212.71032558692843</v>
      </c>
      <c r="AA267" s="266">
        <v>233.70784752262367</v>
      </c>
      <c r="AB267" s="266">
        <v>252.58316490457543</v>
      </c>
      <c r="AC267" s="266">
        <v>252.76000193424511</v>
      </c>
      <c r="AD267" s="266">
        <v>258.82114857005502</v>
      </c>
      <c r="AE267" s="266">
        <v>221.51401432838497</v>
      </c>
      <c r="AF267" s="266">
        <v>250.16438014661688</v>
      </c>
      <c r="AG267" s="266">
        <v>250.9135388932429</v>
      </c>
      <c r="AH267" s="266">
        <v>277.96648503146986</v>
      </c>
      <c r="AI267" s="266">
        <v>299.03462658553673</v>
      </c>
      <c r="AJ267" s="266">
        <v>310.38887206744369</v>
      </c>
      <c r="AK267" s="266">
        <v>324.33949431995234</v>
      </c>
      <c r="AL267" s="266">
        <v>334.71243137323728</v>
      </c>
      <c r="AM267" s="266">
        <v>357.05177325787145</v>
      </c>
      <c r="AN267" s="266">
        <v>344.7039762187394</v>
      </c>
      <c r="AO267" s="266">
        <v>318.92932906423823</v>
      </c>
      <c r="AP267" s="266">
        <v>364.33201764872831</v>
      </c>
      <c r="AQ267" s="266">
        <v>353.85974096755132</v>
      </c>
      <c r="AR267" s="266">
        <v>352.08716358103607</v>
      </c>
      <c r="AS267" s="266">
        <v>342.96833610925091</v>
      </c>
      <c r="AT267" s="266">
        <v>366.05085265036951</v>
      </c>
      <c r="AU267" s="266">
        <v>344.62537076210185</v>
      </c>
      <c r="AV267" s="266">
        <v>363.1454998811115</v>
      </c>
      <c r="AW267" s="266">
        <v>383.45595713333233</v>
      </c>
      <c r="AX267" s="266">
        <v>383.40388899544013</v>
      </c>
    </row>
    <row r="268" spans="21:50" ht="13.5" customHeight="1">
      <c r="U268" s="18"/>
      <c r="V268" s="2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21:50" ht="13.5" customHeight="1">
      <c r="U269" s="18"/>
      <c r="V269" s="2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21:50" ht="13.5" customHeight="1">
      <c r="U270" s="1" t="s">
        <v>97</v>
      </c>
      <c r="V270" s="112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21:50" ht="13.5" customHeight="1">
      <c r="U271" s="113" t="s">
        <v>153</v>
      </c>
      <c r="V271" s="113" t="s">
        <v>164</v>
      </c>
      <c r="W271" s="26">
        <v>1990</v>
      </c>
      <c r="X271" s="26">
        <f t="shared" ref="X271:AK271" si="484">W271+1</f>
        <v>1991</v>
      </c>
      <c r="Y271" s="26">
        <f t="shared" si="484"/>
        <v>1992</v>
      </c>
      <c r="Z271" s="26">
        <f t="shared" si="484"/>
        <v>1993</v>
      </c>
      <c r="AA271" s="26">
        <f t="shared" si="484"/>
        <v>1994</v>
      </c>
      <c r="AB271" s="26">
        <f t="shared" si="484"/>
        <v>1995</v>
      </c>
      <c r="AC271" s="26">
        <f t="shared" si="484"/>
        <v>1996</v>
      </c>
      <c r="AD271" s="26">
        <f t="shared" si="484"/>
        <v>1997</v>
      </c>
      <c r="AE271" s="26">
        <f t="shared" si="484"/>
        <v>1998</v>
      </c>
      <c r="AF271" s="26">
        <f t="shared" si="484"/>
        <v>1999</v>
      </c>
      <c r="AG271" s="26">
        <f t="shared" si="484"/>
        <v>2000</v>
      </c>
      <c r="AH271" s="26">
        <f t="shared" si="484"/>
        <v>2001</v>
      </c>
      <c r="AI271" s="26">
        <f t="shared" si="484"/>
        <v>2002</v>
      </c>
      <c r="AJ271" s="26">
        <f t="shared" si="484"/>
        <v>2003</v>
      </c>
      <c r="AK271" s="26">
        <f t="shared" si="484"/>
        <v>2004</v>
      </c>
      <c r="AL271" s="26">
        <f t="shared" ref="AL271:AX271" si="485">AK271+1</f>
        <v>2005</v>
      </c>
      <c r="AM271" s="26">
        <f t="shared" si="485"/>
        <v>2006</v>
      </c>
      <c r="AN271" s="26">
        <f t="shared" si="485"/>
        <v>2007</v>
      </c>
      <c r="AO271" s="26">
        <f t="shared" si="485"/>
        <v>2008</v>
      </c>
      <c r="AP271" s="26">
        <f t="shared" si="485"/>
        <v>2009</v>
      </c>
      <c r="AQ271" s="26">
        <f t="shared" si="485"/>
        <v>2010</v>
      </c>
      <c r="AR271" s="26">
        <f t="shared" si="485"/>
        <v>2011</v>
      </c>
      <c r="AS271" s="26">
        <f t="shared" si="485"/>
        <v>2012</v>
      </c>
      <c r="AT271" s="26">
        <f t="shared" si="485"/>
        <v>2013</v>
      </c>
      <c r="AU271" s="26">
        <f t="shared" si="485"/>
        <v>2014</v>
      </c>
      <c r="AV271" s="26">
        <f t="shared" si="485"/>
        <v>2015</v>
      </c>
      <c r="AW271" s="26">
        <f t="shared" si="485"/>
        <v>2016</v>
      </c>
      <c r="AX271" s="26">
        <f t="shared" si="485"/>
        <v>2017</v>
      </c>
    </row>
    <row r="272" spans="21:50" ht="13.5" customHeight="1">
      <c r="U272" s="161" t="s">
        <v>207</v>
      </c>
      <c r="V272" s="117" t="s">
        <v>1</v>
      </c>
      <c r="W272" s="235">
        <v>0.12925811891292976</v>
      </c>
      <c r="X272" s="235">
        <v>0</v>
      </c>
      <c r="Y272" s="235">
        <v>3.8777435673878933</v>
      </c>
      <c r="Z272" s="235">
        <v>25.205333188021307</v>
      </c>
      <c r="AA272" s="235">
        <v>43.301469835831476</v>
      </c>
      <c r="AB272" s="235">
        <v>47.825503997784018</v>
      </c>
      <c r="AC272" s="235">
        <v>48.272240678912681</v>
      </c>
      <c r="AD272" s="235">
        <v>53.696455955040015</v>
      </c>
      <c r="AE272" s="235">
        <v>49.277326741784208</v>
      </c>
      <c r="AF272" s="235">
        <v>49.660293243152807</v>
      </c>
      <c r="AG272" s="235">
        <v>49.373984176758626</v>
      </c>
      <c r="AH272" s="235">
        <v>40.287474021266284</v>
      </c>
      <c r="AI272" s="235">
        <v>42.563117740700292</v>
      </c>
      <c r="AJ272" s="235">
        <v>37.901101562500003</v>
      </c>
      <c r="AK272" s="235">
        <v>41.92</v>
      </c>
      <c r="AL272" s="235">
        <v>42.119</v>
      </c>
      <c r="AM272" s="235">
        <v>48.576199218749998</v>
      </c>
      <c r="AN272" s="235">
        <v>62.111800000000002</v>
      </c>
      <c r="AO272" s="235">
        <v>73.7030546875</v>
      </c>
      <c r="AP272" s="235">
        <v>53.756542968749997</v>
      </c>
      <c r="AQ272" s="235">
        <v>67.067899999999995</v>
      </c>
      <c r="AR272" s="235">
        <v>68.430999999999997</v>
      </c>
      <c r="AS272" s="235">
        <v>66.662460937500001</v>
      </c>
      <c r="AT272" s="235">
        <v>66.739999999999995</v>
      </c>
      <c r="AU272" s="235">
        <v>77.164999855000005</v>
      </c>
      <c r="AV272" s="235">
        <v>86.218850000000003</v>
      </c>
      <c r="AW272" s="235">
        <v>83.22</v>
      </c>
      <c r="AX272" s="235">
        <v>84.293000000000006</v>
      </c>
    </row>
    <row r="273" spans="21:57" ht="13.5" customHeight="1">
      <c r="U273" s="161" t="s">
        <v>208</v>
      </c>
      <c r="V273" s="117" t="s">
        <v>1</v>
      </c>
      <c r="W273" s="235">
        <v>113.26953530036253</v>
      </c>
      <c r="X273" s="235">
        <v>131.15419876884084</v>
      </c>
      <c r="Y273" s="235">
        <v>134.13497601358722</v>
      </c>
      <c r="Z273" s="235">
        <v>193.75052090851489</v>
      </c>
      <c r="AA273" s="235">
        <v>238.46217957971061</v>
      </c>
      <c r="AB273" s="235">
        <v>312.98161069837016</v>
      </c>
      <c r="AC273" s="235">
        <v>299.6072878271375</v>
      </c>
      <c r="AD273" s="235">
        <v>280.65616063457099</v>
      </c>
      <c r="AE273" s="235">
        <v>279.04783451564015</v>
      </c>
      <c r="AF273" s="235">
        <v>282.59799696532616</v>
      </c>
      <c r="AG273" s="235">
        <v>299.87726220813778</v>
      </c>
      <c r="AH273" s="235">
        <v>215.05805690840555</v>
      </c>
      <c r="AI273" s="235">
        <v>224.16686473112614</v>
      </c>
      <c r="AJ273" s="235">
        <v>228.15964062500001</v>
      </c>
      <c r="AK273" s="235">
        <v>235.43100000000001</v>
      </c>
      <c r="AL273" s="235">
        <v>231.536</v>
      </c>
      <c r="AM273" s="235">
        <v>232.91176562499999</v>
      </c>
      <c r="AN273" s="235">
        <v>277.54259999999999</v>
      </c>
      <c r="AO273" s="235">
        <v>276.85434375</v>
      </c>
      <c r="AP273" s="235">
        <v>208.86573437499999</v>
      </c>
      <c r="AQ273" s="235">
        <v>265.34820000000002</v>
      </c>
      <c r="AR273" s="235">
        <v>248.262</v>
      </c>
      <c r="AS273" s="235">
        <v>222.40153125000001</v>
      </c>
      <c r="AT273" s="235">
        <v>218.12200000000001</v>
      </c>
      <c r="AU273" s="235">
        <v>253.61879655799999</v>
      </c>
      <c r="AV273" s="235">
        <v>285.46984100000003</v>
      </c>
      <c r="AW273" s="235">
        <v>317.108</v>
      </c>
      <c r="AX273" s="235">
        <v>365.12099999999998</v>
      </c>
    </row>
    <row r="274" spans="21:57" ht="13.5" customHeight="1">
      <c r="U274" s="161" t="s">
        <v>209</v>
      </c>
      <c r="V274" s="117" t="s">
        <v>1</v>
      </c>
      <c r="W274" s="235">
        <v>75.827740051384495</v>
      </c>
      <c r="X274" s="235">
        <v>87.800541112129423</v>
      </c>
      <c r="Y274" s="235">
        <v>89.796007955586916</v>
      </c>
      <c r="Z274" s="235">
        <v>129.70534482473664</v>
      </c>
      <c r="AA274" s="235">
        <v>159.63734747659893</v>
      </c>
      <c r="AB274" s="235">
        <v>209.52401856303612</v>
      </c>
      <c r="AC274" s="235">
        <v>316.37946169378904</v>
      </c>
      <c r="AD274" s="235">
        <v>463.89113805823746</v>
      </c>
      <c r="AE274" s="235">
        <v>467.58389159616962</v>
      </c>
      <c r="AF274" s="235">
        <v>514.53751857252792</v>
      </c>
      <c r="AG274" s="235">
        <v>561.21351394391502</v>
      </c>
      <c r="AH274" s="235">
        <v>449.23910328068246</v>
      </c>
      <c r="AI274" s="235">
        <v>447.35766237532096</v>
      </c>
      <c r="AJ274" s="235">
        <v>449.34071875000001</v>
      </c>
      <c r="AK274" s="235">
        <v>434.47800000000001</v>
      </c>
      <c r="AL274" s="235">
        <v>393.18799999999999</v>
      </c>
      <c r="AM274" s="235">
        <v>355.59300000000002</v>
      </c>
      <c r="AN274" s="235">
        <v>320.95870000000002</v>
      </c>
      <c r="AO274" s="235">
        <v>284.90843749999999</v>
      </c>
      <c r="AP274" s="235">
        <v>171.49940624999999</v>
      </c>
      <c r="AQ274" s="235">
        <v>194.28819999999999</v>
      </c>
      <c r="AR274" s="235">
        <v>159.946</v>
      </c>
      <c r="AS274" s="235">
        <v>139.44825</v>
      </c>
      <c r="AT274" s="235">
        <v>117.76</v>
      </c>
      <c r="AU274" s="235">
        <v>105.4829</v>
      </c>
      <c r="AV274" s="235">
        <v>96.444810000000004</v>
      </c>
      <c r="AW274" s="235">
        <v>102.328</v>
      </c>
      <c r="AX274" s="235">
        <v>126.077</v>
      </c>
    </row>
    <row r="275" spans="21:57" ht="13.5" customHeight="1">
      <c r="U275" s="161" t="s">
        <v>210</v>
      </c>
      <c r="V275" s="117" t="s">
        <v>1</v>
      </c>
      <c r="W275" s="222">
        <v>9.0525229061814462E-3</v>
      </c>
      <c r="X275" s="222">
        <v>1.0481868628210095E-2</v>
      </c>
      <c r="Y275" s="222">
        <v>1.072009291521487E-2</v>
      </c>
      <c r="Z275" s="222">
        <v>1.5484578655310367E-2</v>
      </c>
      <c r="AA275" s="222">
        <v>1.9057942960381991E-2</v>
      </c>
      <c r="AB275" s="222">
        <v>2.5013550135501363E-2</v>
      </c>
      <c r="AC275" s="222">
        <v>2.9260067928190196E-2</v>
      </c>
      <c r="AD275" s="222">
        <v>3.5999999999999997E-2</v>
      </c>
      <c r="AE275" s="222">
        <v>3.5999999999999997E-2</v>
      </c>
      <c r="AF275" s="222">
        <v>3.5344792475982532</v>
      </c>
      <c r="AG275" s="222">
        <v>9.9069585029860683</v>
      </c>
      <c r="AH275" s="222">
        <v>28.711543758495306</v>
      </c>
      <c r="AI275" s="222">
        <v>80.566181792406283</v>
      </c>
      <c r="AJ275" s="222">
        <v>126.471</v>
      </c>
      <c r="AK275" s="222">
        <v>159.15199999999999</v>
      </c>
      <c r="AL275" s="222">
        <v>181.79599999999999</v>
      </c>
      <c r="AM275" s="222">
        <v>189.184</v>
      </c>
      <c r="AN275" s="222">
        <v>195.1395</v>
      </c>
      <c r="AO275" s="222">
        <v>180.983796875</v>
      </c>
      <c r="AP275" s="222">
        <v>129.471796875</v>
      </c>
      <c r="AQ275" s="222">
        <v>166.95740000000001</v>
      </c>
      <c r="AR275" s="222">
        <v>137</v>
      </c>
      <c r="AS275" s="222">
        <v>115.483</v>
      </c>
      <c r="AT275" s="222">
        <v>106.075</v>
      </c>
      <c r="AU275" s="222">
        <v>117.19</v>
      </c>
      <c r="AV275" s="222">
        <v>110.9</v>
      </c>
      <c r="AW275" s="222">
        <v>107.55</v>
      </c>
      <c r="AX275" s="222">
        <v>130.07499999999999</v>
      </c>
    </row>
    <row r="276" spans="21:57" ht="13.5" customHeight="1">
      <c r="U276" s="161" t="s">
        <v>211</v>
      </c>
      <c r="V276" s="117" t="s">
        <v>1</v>
      </c>
      <c r="W276" s="235">
        <v>0.22646751209500318</v>
      </c>
      <c r="X276" s="235">
        <v>0.26222554032053003</v>
      </c>
      <c r="Y276" s="235">
        <v>0.2681852116914511</v>
      </c>
      <c r="Z276" s="235">
        <v>0.38737863910987386</v>
      </c>
      <c r="AA276" s="235">
        <v>0.47677370967369087</v>
      </c>
      <c r="AB276" s="235">
        <v>0.62576549394671932</v>
      </c>
      <c r="AC276" s="235">
        <v>3.4365991865544521</v>
      </c>
      <c r="AD276" s="235">
        <v>4.5562200458325206</v>
      </c>
      <c r="AE276" s="235">
        <v>5.8914503833696754</v>
      </c>
      <c r="AF276" s="235">
        <v>9.2541207257779163</v>
      </c>
      <c r="AG276" s="235">
        <v>38.569375931736857</v>
      </c>
      <c r="AH276" s="235">
        <v>14.866606763313076</v>
      </c>
      <c r="AI276" s="235">
        <v>12.61788981314184</v>
      </c>
      <c r="AJ276" s="235">
        <v>15.045599609375</v>
      </c>
      <c r="AK276" s="235">
        <v>21.831</v>
      </c>
      <c r="AL276" s="235">
        <v>24.751000000000001</v>
      </c>
      <c r="AM276" s="235">
        <v>28.273349609375</v>
      </c>
      <c r="AN276" s="235">
        <v>33.354100000000003</v>
      </c>
      <c r="AO276" s="235">
        <v>40.204324218750003</v>
      </c>
      <c r="AP276" s="235">
        <v>33.288464843749999</v>
      </c>
      <c r="AQ276" s="235">
        <v>35.816299999999998</v>
      </c>
      <c r="AR276" s="235">
        <v>36.79</v>
      </c>
      <c r="AS276" s="235">
        <v>39.728000000000002</v>
      </c>
      <c r="AT276" s="235">
        <v>42.156999999999996</v>
      </c>
      <c r="AU276" s="235">
        <v>52.557949999999998</v>
      </c>
      <c r="AV276" s="235">
        <v>63.2809995</v>
      </c>
      <c r="AW276" s="235">
        <v>70.352999999999994</v>
      </c>
      <c r="AX276" s="235">
        <v>106.587</v>
      </c>
    </row>
    <row r="277" spans="21:57" ht="13.5" customHeight="1">
      <c r="U277" s="161" t="s">
        <v>212</v>
      </c>
      <c r="V277" s="117" t="s">
        <v>1</v>
      </c>
      <c r="W277" s="235">
        <v>70.133813401153148</v>
      </c>
      <c r="X277" s="235">
        <v>78.384850271877056</v>
      </c>
      <c r="Y277" s="235">
        <v>86.635887142600964</v>
      </c>
      <c r="Z277" s="235">
        <v>86.635887142600964</v>
      </c>
      <c r="AA277" s="235">
        <v>82.510368707238996</v>
      </c>
      <c r="AB277" s="235">
        <v>90.761405577962904</v>
      </c>
      <c r="AC277" s="235">
        <v>96.314507064386547</v>
      </c>
      <c r="AD277" s="235">
        <v>115.03161778598681</v>
      </c>
      <c r="AE277" s="235">
        <v>114.7729173784663</v>
      </c>
      <c r="AF277" s="235">
        <v>116.56768175487306</v>
      </c>
      <c r="AG277" s="235">
        <v>131.93732650212084</v>
      </c>
      <c r="AH277" s="235">
        <v>93.787997996197419</v>
      </c>
      <c r="AI277" s="235">
        <v>94.985122985003315</v>
      </c>
      <c r="AJ277" s="235">
        <v>94.7868984375</v>
      </c>
      <c r="AK277" s="235">
        <v>104.613</v>
      </c>
      <c r="AL277" s="235">
        <v>96.781999999999996</v>
      </c>
      <c r="AM277" s="235">
        <v>85.834999999999994</v>
      </c>
      <c r="AN277" s="235">
        <v>82.85</v>
      </c>
      <c r="AO277" s="235">
        <v>79.122468749999996</v>
      </c>
      <c r="AP277" s="235">
        <v>60.15244921875</v>
      </c>
      <c r="AQ277" s="235">
        <v>76.693600000000004</v>
      </c>
      <c r="AR277" s="235">
        <v>65.200999999999993</v>
      </c>
      <c r="AS277" s="235">
        <v>63.704828124999999</v>
      </c>
      <c r="AT277" s="235">
        <v>57.613999999999997</v>
      </c>
      <c r="AU277" s="235">
        <v>64.871461999999994</v>
      </c>
      <c r="AV277" s="235">
        <v>68.036630000000002</v>
      </c>
      <c r="AW277" s="235">
        <v>73.379000000000005</v>
      </c>
      <c r="AX277" s="235">
        <v>86.501999999999995</v>
      </c>
    </row>
    <row r="278" spans="21:57" ht="13.5" customHeight="1">
      <c r="U278" s="161" t="s">
        <v>213</v>
      </c>
      <c r="V278" s="117" t="s">
        <v>1</v>
      </c>
      <c r="W278" s="235">
        <v>8.8142250403232882</v>
      </c>
      <c r="X278" s="235">
        <v>8.8142250403232882</v>
      </c>
      <c r="Y278" s="235">
        <v>8.8142250403232882</v>
      </c>
      <c r="Z278" s="235">
        <v>11.752300053764385</v>
      </c>
      <c r="AA278" s="235">
        <v>20.566525094087673</v>
      </c>
      <c r="AB278" s="235">
        <v>54.354387748660272</v>
      </c>
      <c r="AC278" s="235">
        <v>54.569403043043685</v>
      </c>
      <c r="AD278" s="235">
        <v>40.145114542946494</v>
      </c>
      <c r="AE278" s="235">
        <v>38.339084545047371</v>
      </c>
      <c r="AF278" s="235">
        <v>68.340645366117045</v>
      </c>
      <c r="AG278" s="235">
        <v>106.3035702925897</v>
      </c>
      <c r="AH278" s="235">
        <v>174.69445661526711</v>
      </c>
      <c r="AI278" s="235">
        <v>204.68003940565421</v>
      </c>
      <c r="AJ278" s="235">
        <v>251.535</v>
      </c>
      <c r="AK278" s="235">
        <v>327.721</v>
      </c>
      <c r="AL278" s="235">
        <v>406.68700000000001</v>
      </c>
      <c r="AM278" s="235">
        <v>600.13618750000001</v>
      </c>
      <c r="AN278" s="235">
        <v>730.71780000000001</v>
      </c>
      <c r="AO278" s="235">
        <v>821.83487500000001</v>
      </c>
      <c r="AP278" s="235">
        <v>724.84100000000001</v>
      </c>
      <c r="AQ278" s="235">
        <v>860.66242999999997</v>
      </c>
      <c r="AR278" s="235">
        <v>834.452</v>
      </c>
      <c r="AS278" s="235">
        <v>880.53468750000002</v>
      </c>
      <c r="AT278" s="235">
        <v>905.36800000000005</v>
      </c>
      <c r="AU278" s="235">
        <v>1055.3149075000001</v>
      </c>
      <c r="AV278" s="235">
        <v>1232.0645099999997</v>
      </c>
      <c r="AW278" s="235">
        <v>1310.0839999999998</v>
      </c>
      <c r="AX278" s="235">
        <v>1597.4099999999999</v>
      </c>
    </row>
    <row r="279" spans="21:57" ht="13.5" customHeight="1">
      <c r="U279" s="161" t="s">
        <v>214</v>
      </c>
      <c r="V279" s="131" t="s">
        <v>0</v>
      </c>
      <c r="W279" s="173">
        <v>0.9</v>
      </c>
      <c r="X279" s="173">
        <v>0.9</v>
      </c>
      <c r="Y279" s="173">
        <v>0.9</v>
      </c>
      <c r="Z279" s="173">
        <v>0.9</v>
      </c>
      <c r="AA279" s="173">
        <v>0.9</v>
      </c>
      <c r="AB279" s="173">
        <v>0.9</v>
      </c>
      <c r="AC279" s="173">
        <v>0.9</v>
      </c>
      <c r="AD279" s="173">
        <v>0.9</v>
      </c>
      <c r="AE279" s="173">
        <v>0.9</v>
      </c>
      <c r="AF279" s="173">
        <v>0.9</v>
      </c>
      <c r="AG279" s="173">
        <v>0.9</v>
      </c>
      <c r="AH279" s="173">
        <v>0.9</v>
      </c>
      <c r="AI279" s="173">
        <v>0.9</v>
      </c>
      <c r="AJ279" s="173">
        <v>0.9</v>
      </c>
      <c r="AK279" s="173">
        <v>0.9</v>
      </c>
      <c r="AL279" s="173">
        <v>0.9</v>
      </c>
      <c r="AM279" s="173">
        <v>0.9</v>
      </c>
      <c r="AN279" s="173">
        <v>0.9</v>
      </c>
      <c r="AO279" s="173">
        <v>0.9</v>
      </c>
      <c r="AP279" s="173">
        <v>0.9</v>
      </c>
      <c r="AQ279" s="173">
        <v>0.9</v>
      </c>
      <c r="AR279" s="173">
        <v>0.9</v>
      </c>
      <c r="AS279" s="173">
        <v>0.9</v>
      </c>
      <c r="AT279" s="173">
        <v>0.9</v>
      </c>
      <c r="AU279" s="173">
        <v>0.9</v>
      </c>
      <c r="AV279" s="173">
        <v>0.9</v>
      </c>
      <c r="AW279" s="173">
        <v>0.9</v>
      </c>
      <c r="AX279" s="173">
        <v>0.9</v>
      </c>
      <c r="AY279" s="8"/>
      <c r="AZ279" s="8"/>
      <c r="BA279" s="8"/>
      <c r="BB279" s="8"/>
      <c r="BC279" s="8"/>
      <c r="BD279" s="8"/>
      <c r="BE279" s="8"/>
    </row>
    <row r="280" spans="21:57" ht="13.5" customHeight="1">
      <c r="U280" s="124" t="s">
        <v>215</v>
      </c>
      <c r="V280" s="131" t="s">
        <v>0</v>
      </c>
      <c r="W280" s="414" t="s">
        <v>55</v>
      </c>
      <c r="X280" s="416"/>
      <c r="Y280" s="416"/>
      <c r="Z280" s="416"/>
      <c r="AA280" s="416"/>
      <c r="AB280" s="416"/>
      <c r="AC280" s="416"/>
      <c r="AD280" s="416"/>
      <c r="AE280" s="416"/>
      <c r="AF280" s="416"/>
      <c r="AG280" s="416"/>
      <c r="AH280" s="416"/>
      <c r="AI280" s="416"/>
      <c r="AJ280" s="416"/>
      <c r="AK280" s="416"/>
      <c r="AL280" s="416"/>
      <c r="AM280" s="416"/>
      <c r="AN280" s="416"/>
      <c r="AO280" s="416"/>
      <c r="AP280" s="416"/>
      <c r="AQ280" s="416"/>
      <c r="AR280" s="416"/>
      <c r="AS280" s="416"/>
      <c r="AT280" s="416"/>
      <c r="AU280" s="416"/>
      <c r="AV280" s="417"/>
      <c r="AW280" s="417"/>
      <c r="AX280" s="418"/>
    </row>
    <row r="281" spans="21:57" ht="13.5" customHeight="1">
      <c r="U281" s="124" t="s">
        <v>216</v>
      </c>
      <c r="V281" s="131" t="s">
        <v>0</v>
      </c>
      <c r="W281" s="287">
        <v>0.9</v>
      </c>
      <c r="X281" s="287">
        <v>0.9</v>
      </c>
      <c r="Y281" s="287">
        <v>0.9</v>
      </c>
      <c r="Z281" s="287">
        <v>0.9</v>
      </c>
      <c r="AA281" s="287">
        <v>0.9</v>
      </c>
      <c r="AB281" s="287">
        <v>0.9</v>
      </c>
      <c r="AC281" s="287">
        <v>0.9</v>
      </c>
      <c r="AD281" s="287">
        <v>0.9</v>
      </c>
      <c r="AE281" s="287">
        <v>0.9</v>
      </c>
      <c r="AF281" s="287">
        <v>0.9</v>
      </c>
      <c r="AG281" s="287">
        <v>0.9</v>
      </c>
      <c r="AH281" s="287">
        <v>0.9</v>
      </c>
      <c r="AI281" s="287">
        <v>0.9</v>
      </c>
      <c r="AJ281" s="287">
        <v>0.9</v>
      </c>
      <c r="AK281" s="287">
        <v>0.9</v>
      </c>
      <c r="AL281" s="287">
        <v>0.9</v>
      </c>
      <c r="AM281" s="287">
        <v>0.9</v>
      </c>
      <c r="AN281" s="287">
        <v>0.9</v>
      </c>
      <c r="AO281" s="287">
        <v>0.9</v>
      </c>
      <c r="AP281" s="287">
        <v>0.9</v>
      </c>
      <c r="AQ281" s="287">
        <v>0.9</v>
      </c>
      <c r="AR281" s="287">
        <v>0.9</v>
      </c>
      <c r="AS281" s="287">
        <v>0.9</v>
      </c>
      <c r="AT281" s="203">
        <v>0.9</v>
      </c>
      <c r="AU281" s="203">
        <v>0.9</v>
      </c>
      <c r="AV281" s="203">
        <v>0.9</v>
      </c>
      <c r="AW281" s="203">
        <v>0.9</v>
      </c>
      <c r="AX281" s="203">
        <v>0.9</v>
      </c>
      <c r="AY281" s="7"/>
      <c r="AZ281" s="7"/>
      <c r="BA281" s="7"/>
      <c r="BB281" s="7"/>
      <c r="BC281" s="6"/>
    </row>
    <row r="282" spans="21:57" ht="13.5" customHeight="1">
      <c r="U282" s="124" t="s">
        <v>413</v>
      </c>
      <c r="V282" s="131" t="s">
        <v>0</v>
      </c>
      <c r="W282" s="287">
        <v>0.9</v>
      </c>
      <c r="X282" s="287">
        <v>0.9</v>
      </c>
      <c r="Y282" s="287">
        <v>0.9</v>
      </c>
      <c r="Z282" s="287">
        <v>0.9</v>
      </c>
      <c r="AA282" s="287">
        <v>0.9</v>
      </c>
      <c r="AB282" s="287">
        <v>0.9</v>
      </c>
      <c r="AC282" s="287">
        <v>0.9</v>
      </c>
      <c r="AD282" s="287">
        <v>0.9</v>
      </c>
      <c r="AE282" s="287">
        <v>0.9</v>
      </c>
      <c r="AF282" s="287">
        <v>0.9</v>
      </c>
      <c r="AG282" s="287">
        <v>0.9</v>
      </c>
      <c r="AH282" s="287">
        <v>0.9</v>
      </c>
      <c r="AI282" s="287">
        <v>0.9</v>
      </c>
      <c r="AJ282" s="287">
        <v>0.9</v>
      </c>
      <c r="AK282" s="287">
        <v>0.9</v>
      </c>
      <c r="AL282" s="287">
        <v>0.9</v>
      </c>
      <c r="AM282" s="287">
        <v>0.9</v>
      </c>
      <c r="AN282" s="287">
        <v>0.9</v>
      </c>
      <c r="AO282" s="287">
        <v>0.9</v>
      </c>
      <c r="AP282" s="287">
        <v>0.9</v>
      </c>
      <c r="AQ282" s="287">
        <v>0.9</v>
      </c>
      <c r="AR282" s="287">
        <v>0.9</v>
      </c>
      <c r="AS282" s="287">
        <v>0.9</v>
      </c>
      <c r="AT282" s="203">
        <v>0.9</v>
      </c>
      <c r="AU282" s="203">
        <v>0.9</v>
      </c>
      <c r="AV282" s="203">
        <v>0.9</v>
      </c>
      <c r="AW282" s="203">
        <v>0.9</v>
      </c>
      <c r="AX282" s="203">
        <v>0.9</v>
      </c>
      <c r="AY282" s="7"/>
      <c r="AZ282" s="7"/>
      <c r="BA282" s="7"/>
      <c r="BB282" s="7"/>
      <c r="BC282" s="6"/>
    </row>
    <row r="283" spans="21:57" ht="13.5" customHeight="1">
      <c r="U283" s="124" t="s">
        <v>299</v>
      </c>
      <c r="V283" s="131" t="s">
        <v>0</v>
      </c>
      <c r="W283" s="414" t="s">
        <v>56</v>
      </c>
      <c r="X283" s="416"/>
      <c r="Y283" s="416"/>
      <c r="Z283" s="416"/>
      <c r="AA283" s="416"/>
      <c r="AB283" s="416"/>
      <c r="AC283" s="416"/>
      <c r="AD283" s="416"/>
      <c r="AE283" s="416"/>
      <c r="AF283" s="416"/>
      <c r="AG283" s="416"/>
      <c r="AH283" s="416"/>
      <c r="AI283" s="416"/>
      <c r="AJ283" s="416"/>
      <c r="AK283" s="416"/>
      <c r="AL283" s="416"/>
      <c r="AM283" s="416"/>
      <c r="AN283" s="416"/>
      <c r="AO283" s="416"/>
      <c r="AP283" s="416"/>
      <c r="AQ283" s="416"/>
      <c r="AR283" s="416"/>
      <c r="AS283" s="416"/>
      <c r="AT283" s="416"/>
      <c r="AU283" s="416"/>
      <c r="AV283" s="417"/>
      <c r="AW283" s="417"/>
      <c r="AX283" s="418"/>
    </row>
    <row r="284" spans="21:57" ht="13.5" customHeight="1">
      <c r="U284" s="124" t="s">
        <v>300</v>
      </c>
      <c r="V284" s="131" t="s">
        <v>0</v>
      </c>
      <c r="W284" s="174">
        <v>0.9</v>
      </c>
      <c r="X284" s="174">
        <v>0.9</v>
      </c>
      <c r="Y284" s="174">
        <v>0.9</v>
      </c>
      <c r="Z284" s="174">
        <v>0.9</v>
      </c>
      <c r="AA284" s="174">
        <v>0.9</v>
      </c>
      <c r="AB284" s="174">
        <v>0.9</v>
      </c>
      <c r="AC284" s="174">
        <v>0.9</v>
      </c>
      <c r="AD284" s="174">
        <v>0.9</v>
      </c>
      <c r="AE284" s="174">
        <v>0.9</v>
      </c>
      <c r="AF284" s="174">
        <v>0.9</v>
      </c>
      <c r="AG284" s="174">
        <v>0.9</v>
      </c>
      <c r="AH284" s="174">
        <v>0.9</v>
      </c>
      <c r="AI284" s="174">
        <v>0.9</v>
      </c>
      <c r="AJ284" s="174">
        <v>0.9</v>
      </c>
      <c r="AK284" s="174">
        <v>0.9</v>
      </c>
      <c r="AL284" s="174">
        <v>0.9</v>
      </c>
      <c r="AM284" s="174">
        <v>0.9</v>
      </c>
      <c r="AN284" s="174">
        <v>0.9</v>
      </c>
      <c r="AO284" s="174">
        <v>0.9</v>
      </c>
      <c r="AP284" s="174">
        <v>0.9</v>
      </c>
      <c r="AQ284" s="174">
        <v>0.9</v>
      </c>
      <c r="AR284" s="174">
        <v>0.9</v>
      </c>
      <c r="AS284" s="174">
        <v>0.9</v>
      </c>
      <c r="AT284" s="175">
        <v>0.9</v>
      </c>
      <c r="AU284" s="175">
        <v>0.9</v>
      </c>
      <c r="AV284" s="175">
        <v>0.9</v>
      </c>
      <c r="AW284" s="175">
        <v>0.9</v>
      </c>
      <c r="AX284" s="175">
        <v>0.9</v>
      </c>
    </row>
    <row r="285" spans="21:57" ht="13.5" customHeight="1">
      <c r="U285" s="331" t="s">
        <v>414</v>
      </c>
      <c r="V285" s="145" t="s">
        <v>234</v>
      </c>
      <c r="W285" s="215">
        <v>0.73139221483304717</v>
      </c>
      <c r="X285" s="31">
        <v>0</v>
      </c>
      <c r="Y285" s="215">
        <v>21.941766444991416</v>
      </c>
      <c r="Z285" s="215">
        <v>142.62148189244417</v>
      </c>
      <c r="AA285" s="215">
        <v>245.01639196907078</v>
      </c>
      <c r="AB285" s="215">
        <v>270.61511948822744</v>
      </c>
      <c r="AC285" s="215">
        <v>264.10495987570835</v>
      </c>
      <c r="AD285" s="215">
        <v>294.4565908327267</v>
      </c>
      <c r="AE285" s="215">
        <v>272.04461910244851</v>
      </c>
      <c r="AF285" s="215">
        <v>273.31824752772332</v>
      </c>
      <c r="AG285" s="215">
        <v>282.71458393162396</v>
      </c>
      <c r="AH285" s="215">
        <v>219.92074504843313</v>
      </c>
      <c r="AI285" s="215">
        <v>213.48964371045017</v>
      </c>
      <c r="AJ285" s="215">
        <v>206.32061957507008</v>
      </c>
      <c r="AK285" s="215">
        <v>232.77072347963076</v>
      </c>
      <c r="AL285" s="215">
        <v>223.97577971716925</v>
      </c>
      <c r="AM285" s="215">
        <v>242.72335247993681</v>
      </c>
      <c r="AN285" s="215">
        <v>262.77787342971925</v>
      </c>
      <c r="AO285" s="215">
        <v>234.20692864183877</v>
      </c>
      <c r="AP285" s="215">
        <v>149.81006359248079</v>
      </c>
      <c r="AQ285" s="215">
        <v>164.92711200055876</v>
      </c>
      <c r="AR285" s="215">
        <v>142.19160538011073</v>
      </c>
      <c r="AS285" s="215">
        <v>121.62745052291997</v>
      </c>
      <c r="AT285" s="215">
        <v>109.24075921440111</v>
      </c>
      <c r="AU285" s="215">
        <v>112.89397430008549</v>
      </c>
      <c r="AV285" s="215">
        <v>113.0815577772003</v>
      </c>
      <c r="AW285" s="215">
        <v>117.33322989930085</v>
      </c>
      <c r="AX285" s="215">
        <v>123.12696329684331</v>
      </c>
    </row>
    <row r="286" spans="21:57" ht="13.5" customHeight="1">
      <c r="U286" s="331" t="s">
        <v>415</v>
      </c>
      <c r="V286" s="145" t="s">
        <v>234</v>
      </c>
      <c r="W286" s="215">
        <v>1423.4313191740412</v>
      </c>
      <c r="X286" s="215">
        <v>1648.1836327278372</v>
      </c>
      <c r="Y286" s="215">
        <v>1685.6423516534699</v>
      </c>
      <c r="Z286" s="215">
        <v>2434.8167301661233</v>
      </c>
      <c r="AA286" s="215">
        <v>2996.6975140506133</v>
      </c>
      <c r="AB286" s="215">
        <v>3933.1654871914297</v>
      </c>
      <c r="AC286" s="215">
        <v>4620.6895351792009</v>
      </c>
      <c r="AD286" s="215">
        <v>5803.9204889376351</v>
      </c>
      <c r="AE286" s="215">
        <v>5887.6350313287267</v>
      </c>
      <c r="AF286" s="215">
        <v>6282.3805660741227</v>
      </c>
      <c r="AG286" s="215">
        <v>6771.4719610404945</v>
      </c>
      <c r="AH286" s="215">
        <v>5204.2758578653556</v>
      </c>
      <c r="AI286" s="215">
        <v>5186.6022711831438</v>
      </c>
      <c r="AJ286" s="215">
        <v>5138.3584990482786</v>
      </c>
      <c r="AK286" s="215">
        <v>5433.2456075833979</v>
      </c>
      <c r="AL286" s="215">
        <v>4594.1136966449412</v>
      </c>
      <c r="AM286" s="215">
        <v>4934.7855812000926</v>
      </c>
      <c r="AN286" s="215">
        <v>4432.8835937950025</v>
      </c>
      <c r="AO286" s="215">
        <v>3338.8950097896773</v>
      </c>
      <c r="AP286" s="215">
        <v>2109.0788710434817</v>
      </c>
      <c r="AQ286" s="215">
        <v>2214.33318596243</v>
      </c>
      <c r="AR286" s="215">
        <v>1863.3271886046591</v>
      </c>
      <c r="AS286" s="215">
        <v>1624.1721536369046</v>
      </c>
      <c r="AT286" s="215">
        <v>1555.7323503258608</v>
      </c>
      <c r="AU286" s="215">
        <v>1616.8578402526341</v>
      </c>
      <c r="AV286" s="215">
        <v>1582.2223403535763</v>
      </c>
      <c r="AW286" s="215">
        <v>1721.2705607226765</v>
      </c>
      <c r="AX286" s="215">
        <v>1846.9504580691764</v>
      </c>
    </row>
    <row r="287" spans="21:57" ht="13.5" customHeight="1">
      <c r="U287" s="331" t="s">
        <v>416</v>
      </c>
      <c r="V287" s="145" t="s">
        <v>234</v>
      </c>
      <c r="W287" s="215">
        <v>309.08672287996046</v>
      </c>
      <c r="X287" s="215">
        <v>345.44986674819108</v>
      </c>
      <c r="Y287" s="215">
        <v>381.81301061642176</v>
      </c>
      <c r="Z287" s="215">
        <v>381.81301061642176</v>
      </c>
      <c r="AA287" s="215">
        <v>363.63143868230645</v>
      </c>
      <c r="AB287" s="215">
        <v>399.99458255053707</v>
      </c>
      <c r="AC287" s="215">
        <v>429.41845247341388</v>
      </c>
      <c r="AD287" s="215">
        <v>529.88919035603283</v>
      </c>
      <c r="AE287" s="215">
        <v>533.46666379988676</v>
      </c>
      <c r="AF287" s="215">
        <v>551.67430148685253</v>
      </c>
      <c r="AG287" s="215">
        <v>628.71282554988102</v>
      </c>
      <c r="AH287" s="215">
        <v>463.75076011900035</v>
      </c>
      <c r="AI287" s="215">
        <v>493.96513327880575</v>
      </c>
      <c r="AJ287" s="215">
        <v>516.44690280712837</v>
      </c>
      <c r="AK287" s="215">
        <v>587.95071971543689</v>
      </c>
      <c r="AL287" s="215">
        <v>540.20721733431947</v>
      </c>
      <c r="AM287" s="215">
        <v>463.35255030968517</v>
      </c>
      <c r="AN287" s="215">
        <v>430.60346807507943</v>
      </c>
      <c r="AO287" s="215">
        <v>328.61800191316979</v>
      </c>
      <c r="AP287" s="215">
        <v>210.92295218847789</v>
      </c>
      <c r="AQ287" s="215">
        <v>224.78611040704504</v>
      </c>
      <c r="AR287" s="215">
        <v>196.49758447274104</v>
      </c>
      <c r="AS287" s="215">
        <v>183.54560330370327</v>
      </c>
      <c r="AT287" s="215">
        <v>181.46430338562618</v>
      </c>
      <c r="AU287" s="215">
        <v>174.75512481269493</v>
      </c>
      <c r="AV287" s="215">
        <v>183.9720882131663</v>
      </c>
      <c r="AW287" s="215">
        <v>192.14661087866108</v>
      </c>
      <c r="AX287" s="215">
        <v>199.94661087866109</v>
      </c>
    </row>
    <row r="288" spans="21:57" ht="13.5" customHeight="1">
      <c r="U288" s="331" t="s">
        <v>417</v>
      </c>
      <c r="V288" s="145" t="s">
        <v>234</v>
      </c>
      <c r="W288" s="215">
        <v>27.288840724840902</v>
      </c>
      <c r="X288" s="215">
        <v>27.288840724840902</v>
      </c>
      <c r="Y288" s="215">
        <v>27.288840724840902</v>
      </c>
      <c r="Z288" s="215">
        <v>36.385120966454537</v>
      </c>
      <c r="AA288" s="215">
        <v>63.673961691295439</v>
      </c>
      <c r="AB288" s="215">
        <v>168.28118446985215</v>
      </c>
      <c r="AC288" s="215">
        <v>168.94687182126322</v>
      </c>
      <c r="AD288" s="215">
        <v>124.28927462496232</v>
      </c>
      <c r="AE288" s="215">
        <v>118.69780575146663</v>
      </c>
      <c r="AF288" s="215">
        <v>211.58263805349833</v>
      </c>
      <c r="AG288" s="215">
        <v>99.55017386893384</v>
      </c>
      <c r="AH288" s="215">
        <v>117.22935642846208</v>
      </c>
      <c r="AI288" s="215">
        <v>166.52600766236583</v>
      </c>
      <c r="AJ288" s="215">
        <v>130.33130915908129</v>
      </c>
      <c r="AK288" s="215">
        <v>181.53149160564004</v>
      </c>
      <c r="AL288" s="215">
        <v>161.03926756079997</v>
      </c>
      <c r="AM288" s="215">
        <v>193.15992933054008</v>
      </c>
      <c r="AN288" s="215">
        <v>245.16117660003863</v>
      </c>
      <c r="AO288" s="215">
        <v>227.29132105209004</v>
      </c>
      <c r="AP288" s="215">
        <v>182.13178385376023</v>
      </c>
      <c r="AQ288" s="215">
        <v>190.69287786193343</v>
      </c>
      <c r="AR288" s="215">
        <v>174.82296773663998</v>
      </c>
      <c r="AS288" s="215">
        <v>177.03201767288814</v>
      </c>
      <c r="AT288" s="215">
        <v>109.77620623594511</v>
      </c>
      <c r="AU288" s="215">
        <v>132.00954704763009</v>
      </c>
      <c r="AV288" s="215">
        <v>144.65359425170817</v>
      </c>
      <c r="AW288" s="215">
        <v>183.10202622525753</v>
      </c>
      <c r="AX288" s="215">
        <v>193.74117577693394</v>
      </c>
    </row>
    <row r="289" spans="21:54" ht="13.5" customHeight="1">
      <c r="U289" s="151"/>
      <c r="V289" s="176"/>
      <c r="W289" s="141"/>
      <c r="X289" s="141"/>
      <c r="Y289" s="141"/>
      <c r="Z289" s="141"/>
      <c r="AA289" s="141"/>
      <c r="AB289" s="177"/>
      <c r="AC289" s="177"/>
      <c r="AD289" s="177"/>
      <c r="AE289" s="177"/>
      <c r="AF289" s="177"/>
      <c r="AG289" s="177"/>
      <c r="AH289" s="177"/>
      <c r="AI289" s="177"/>
      <c r="AJ289" s="177"/>
      <c r="AK289" s="177"/>
      <c r="AL289" s="177"/>
      <c r="AM289" s="177"/>
      <c r="AN289" s="177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21:54" ht="13.5" customHeight="1">
      <c r="U290" s="18"/>
      <c r="V290" s="2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21:54" ht="13.5" customHeight="1">
      <c r="U291" s="1" t="s">
        <v>98</v>
      </c>
      <c r="V291" s="112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21:54" ht="13.5" customHeight="1">
      <c r="U292" s="113" t="s">
        <v>153</v>
      </c>
      <c r="V292" s="113" t="s">
        <v>164</v>
      </c>
      <c r="W292" s="26">
        <v>1990</v>
      </c>
      <c r="X292" s="26">
        <f t="shared" ref="X292:AK292" si="486">W292+1</f>
        <v>1991</v>
      </c>
      <c r="Y292" s="26">
        <f t="shared" si="486"/>
        <v>1992</v>
      </c>
      <c r="Z292" s="26">
        <f t="shared" si="486"/>
        <v>1993</v>
      </c>
      <c r="AA292" s="26">
        <f t="shared" si="486"/>
        <v>1994</v>
      </c>
      <c r="AB292" s="26">
        <f t="shared" si="486"/>
        <v>1995</v>
      </c>
      <c r="AC292" s="26">
        <f t="shared" si="486"/>
        <v>1996</v>
      </c>
      <c r="AD292" s="26">
        <f t="shared" si="486"/>
        <v>1997</v>
      </c>
      <c r="AE292" s="26">
        <f t="shared" si="486"/>
        <v>1998</v>
      </c>
      <c r="AF292" s="26">
        <f t="shared" si="486"/>
        <v>1999</v>
      </c>
      <c r="AG292" s="26">
        <f t="shared" si="486"/>
        <v>2000</v>
      </c>
      <c r="AH292" s="26">
        <f t="shared" si="486"/>
        <v>2001</v>
      </c>
      <c r="AI292" s="26">
        <f t="shared" si="486"/>
        <v>2002</v>
      </c>
      <c r="AJ292" s="26">
        <f t="shared" si="486"/>
        <v>2003</v>
      </c>
      <c r="AK292" s="26">
        <f t="shared" si="486"/>
        <v>2004</v>
      </c>
      <c r="AL292" s="26">
        <f t="shared" ref="AL292:AX292" si="487">AK292+1</f>
        <v>2005</v>
      </c>
      <c r="AM292" s="26">
        <f t="shared" si="487"/>
        <v>2006</v>
      </c>
      <c r="AN292" s="26">
        <f t="shared" si="487"/>
        <v>2007</v>
      </c>
      <c r="AO292" s="26">
        <f t="shared" si="487"/>
        <v>2008</v>
      </c>
      <c r="AP292" s="26">
        <f t="shared" si="487"/>
        <v>2009</v>
      </c>
      <c r="AQ292" s="26">
        <f t="shared" si="487"/>
        <v>2010</v>
      </c>
      <c r="AR292" s="26">
        <f t="shared" si="487"/>
        <v>2011</v>
      </c>
      <c r="AS292" s="26">
        <f t="shared" si="487"/>
        <v>2012</v>
      </c>
      <c r="AT292" s="26">
        <f t="shared" si="487"/>
        <v>2013</v>
      </c>
      <c r="AU292" s="26">
        <f t="shared" si="487"/>
        <v>2014</v>
      </c>
      <c r="AV292" s="26">
        <f t="shared" si="487"/>
        <v>2015</v>
      </c>
      <c r="AW292" s="26">
        <f t="shared" si="487"/>
        <v>2016</v>
      </c>
      <c r="AX292" s="26">
        <f t="shared" si="487"/>
        <v>2017</v>
      </c>
    </row>
    <row r="293" spans="21:54" ht="13.5" customHeight="1">
      <c r="U293" s="161" t="s">
        <v>207</v>
      </c>
      <c r="V293" s="117" t="s">
        <v>1</v>
      </c>
      <c r="W293" s="256">
        <v>2.7027027027027027E-4</v>
      </c>
      <c r="X293" s="256">
        <v>0</v>
      </c>
      <c r="Y293" s="255">
        <v>8.1081081081081086E-3</v>
      </c>
      <c r="Z293" s="235">
        <v>5.2702702702702706E-2</v>
      </c>
      <c r="AA293" s="235">
        <v>9.0540540540540546E-2</v>
      </c>
      <c r="AB293" s="235">
        <v>0.1</v>
      </c>
      <c r="AC293" s="235">
        <v>9.9000000000000005E-2</v>
      </c>
      <c r="AD293" s="235">
        <v>0.315</v>
      </c>
      <c r="AE293" s="235">
        <v>0.29799999999999999</v>
      </c>
      <c r="AF293" s="235">
        <v>1.407</v>
      </c>
      <c r="AG293" s="235">
        <v>0.69</v>
      </c>
      <c r="AH293" s="235">
        <v>1.0249999999999999</v>
      </c>
      <c r="AI293" s="235">
        <v>1.256</v>
      </c>
      <c r="AJ293" s="235">
        <v>1.3420000000000001</v>
      </c>
      <c r="AK293" s="235">
        <v>1.5920000000000001</v>
      </c>
      <c r="AL293" s="235">
        <v>1.6459999999999999</v>
      </c>
      <c r="AM293" s="235">
        <v>1.5960000000000001</v>
      </c>
      <c r="AN293" s="235">
        <v>1.6525999999999998</v>
      </c>
      <c r="AO293" s="235">
        <v>1.5465134944493846</v>
      </c>
      <c r="AP293" s="235">
        <v>1.0746663404021408</v>
      </c>
      <c r="AQ293" s="235">
        <v>1.097</v>
      </c>
      <c r="AR293" s="235">
        <v>1.1930000000000001</v>
      </c>
      <c r="AS293" s="235">
        <v>1.0309999999999999</v>
      </c>
      <c r="AT293" s="235">
        <v>1.3</v>
      </c>
      <c r="AU293" s="235">
        <v>1.504</v>
      </c>
      <c r="AV293" s="235">
        <v>1.13055964</v>
      </c>
      <c r="AW293" s="235">
        <v>1.1359999999999999</v>
      </c>
      <c r="AX293" s="235">
        <v>1.095</v>
      </c>
    </row>
    <row r="294" spans="21:54" ht="13.5" customHeight="1">
      <c r="U294" s="161" t="s">
        <v>208</v>
      </c>
      <c r="V294" s="117" t="s">
        <v>1</v>
      </c>
      <c r="W294" s="235">
        <v>7.4881714285714285</v>
      </c>
      <c r="X294" s="235">
        <v>8.670514285714285</v>
      </c>
      <c r="Y294" s="235">
        <v>8.8675714285714271</v>
      </c>
      <c r="Z294" s="235">
        <v>12.808714285714286</v>
      </c>
      <c r="AA294" s="235">
        <v>15.764571428571427</v>
      </c>
      <c r="AB294" s="235">
        <v>20.690999999999999</v>
      </c>
      <c r="AC294" s="235">
        <v>19.201000000000001</v>
      </c>
      <c r="AD294" s="235">
        <v>36.106000000000002</v>
      </c>
      <c r="AE294" s="235">
        <v>39.572000000000003</v>
      </c>
      <c r="AF294" s="235">
        <v>48.100999999999999</v>
      </c>
      <c r="AG294" s="235">
        <v>47.317</v>
      </c>
      <c r="AH294" s="235">
        <v>30.853000000000002</v>
      </c>
      <c r="AI294" s="235">
        <v>40.97</v>
      </c>
      <c r="AJ294" s="235">
        <v>46.600999999999999</v>
      </c>
      <c r="AK294" s="235">
        <v>64.951999999999998</v>
      </c>
      <c r="AL294" s="235">
        <v>77.787999999999997</v>
      </c>
      <c r="AM294" s="235">
        <v>86.470300000000009</v>
      </c>
      <c r="AN294" s="235">
        <v>80.364087142857144</v>
      </c>
      <c r="AO294" s="235">
        <v>69.257182347691042</v>
      </c>
      <c r="AP294" s="235">
        <v>51.917090343038986</v>
      </c>
      <c r="AQ294" s="235">
        <v>93.743799999999993</v>
      </c>
      <c r="AR294" s="235">
        <v>124.292</v>
      </c>
      <c r="AS294" s="235">
        <v>121.12127142857143</v>
      </c>
      <c r="AT294" s="235">
        <v>154.52020999999999</v>
      </c>
      <c r="AU294" s="235">
        <v>191.66333333333333</v>
      </c>
      <c r="AV294" s="235">
        <v>177.05038999999999</v>
      </c>
      <c r="AW294" s="235">
        <v>151.8399</v>
      </c>
      <c r="AX294" s="235">
        <v>184.97499999999999</v>
      </c>
    </row>
    <row r="295" spans="21:54" ht="13.5" customHeight="1">
      <c r="U295" s="161" t="s">
        <v>209</v>
      </c>
      <c r="V295" s="117" t="s">
        <v>1</v>
      </c>
      <c r="W295" s="235">
        <v>0.13028571428571428</v>
      </c>
      <c r="X295" s="235">
        <v>0.15085714285714286</v>
      </c>
      <c r="Y295" s="235">
        <v>0.15428571428571428</v>
      </c>
      <c r="Z295" s="235">
        <v>0.22285714285714286</v>
      </c>
      <c r="AA295" s="235">
        <v>0.2742857142857143</v>
      </c>
      <c r="AB295" s="235">
        <v>0.36</v>
      </c>
      <c r="AC295" s="235">
        <v>0.623</v>
      </c>
      <c r="AD295" s="235">
        <v>1.008</v>
      </c>
      <c r="AE295" s="235">
        <v>1.1399999999999999</v>
      </c>
      <c r="AF295" s="235">
        <v>1.8109999999999999</v>
      </c>
      <c r="AG295" s="235">
        <v>2.706</v>
      </c>
      <c r="AH295" s="235">
        <v>3.9140000000000001</v>
      </c>
      <c r="AI295" s="235">
        <v>3.4319999999999999</v>
      </c>
      <c r="AJ295" s="235">
        <v>4.7370000000000001</v>
      </c>
      <c r="AK295" s="235">
        <v>9.3239999999999998</v>
      </c>
      <c r="AL295" s="235">
        <v>9.8559999999999999</v>
      </c>
      <c r="AM295" s="235">
        <v>8.7059999999999995</v>
      </c>
      <c r="AN295" s="235">
        <v>5.2073</v>
      </c>
      <c r="AO295" s="235">
        <v>4.0774400000000002</v>
      </c>
      <c r="AP295" s="235">
        <v>2.3182879999999999</v>
      </c>
      <c r="AQ295" s="235">
        <v>0</v>
      </c>
      <c r="AR295" s="235">
        <v>0</v>
      </c>
      <c r="AS295" s="235">
        <v>0</v>
      </c>
      <c r="AT295" s="235">
        <v>0</v>
      </c>
      <c r="AU295" s="235">
        <v>0</v>
      </c>
      <c r="AV295" s="235">
        <v>0</v>
      </c>
      <c r="AW295" s="235">
        <v>0</v>
      </c>
      <c r="AX295" s="235">
        <v>0</v>
      </c>
    </row>
    <row r="296" spans="21:54" ht="13.5" customHeight="1">
      <c r="U296" s="161" t="s">
        <v>211</v>
      </c>
      <c r="V296" s="117" t="s">
        <v>1</v>
      </c>
      <c r="W296" s="235">
        <v>0</v>
      </c>
      <c r="X296" s="235">
        <v>0</v>
      </c>
      <c r="Y296" s="235">
        <v>0</v>
      </c>
      <c r="Z296" s="235">
        <v>0</v>
      </c>
      <c r="AA296" s="235">
        <v>0</v>
      </c>
      <c r="AB296" s="235">
        <v>0</v>
      </c>
      <c r="AC296" s="235">
        <v>0</v>
      </c>
      <c r="AD296" s="235">
        <v>0</v>
      </c>
      <c r="AE296" s="235">
        <v>0</v>
      </c>
      <c r="AF296" s="235">
        <v>0</v>
      </c>
      <c r="AG296" s="235">
        <v>0</v>
      </c>
      <c r="AH296" s="235">
        <v>0</v>
      </c>
      <c r="AI296" s="235">
        <v>3.4000000000000002E-2</v>
      </c>
      <c r="AJ296" s="235">
        <v>0.498</v>
      </c>
      <c r="AK296" s="235">
        <v>0.82199999999999995</v>
      </c>
      <c r="AL296" s="235">
        <v>0.83499999999999996</v>
      </c>
      <c r="AM296" s="235">
        <v>1.238</v>
      </c>
      <c r="AN296" s="235">
        <v>1.9969000000000001</v>
      </c>
      <c r="AO296" s="235">
        <v>1.8613868507992968</v>
      </c>
      <c r="AP296" s="235">
        <v>1.6630796352048933</v>
      </c>
      <c r="AQ296" s="235">
        <v>1.63</v>
      </c>
      <c r="AR296" s="235">
        <v>1.899</v>
      </c>
      <c r="AS296" s="235">
        <v>1.728</v>
      </c>
      <c r="AT296" s="235">
        <v>1.38</v>
      </c>
      <c r="AU296" s="235">
        <v>1.77</v>
      </c>
      <c r="AV296" s="235">
        <v>1.08</v>
      </c>
      <c r="AW296" s="235">
        <v>1.1115999999999999</v>
      </c>
      <c r="AX296" s="235">
        <v>1.105</v>
      </c>
    </row>
    <row r="297" spans="21:54" ht="13.5" customHeight="1">
      <c r="U297" s="161" t="s">
        <v>212</v>
      </c>
      <c r="V297" s="117" t="s">
        <v>1</v>
      </c>
      <c r="W297" s="235">
        <v>8.9033636363636361</v>
      </c>
      <c r="X297" s="235">
        <v>9.9508181818181818</v>
      </c>
      <c r="Y297" s="235">
        <v>10.998272727272727</v>
      </c>
      <c r="Z297" s="235">
        <v>10.998272727272727</v>
      </c>
      <c r="AA297" s="235">
        <v>10.474545454545455</v>
      </c>
      <c r="AB297" s="235">
        <v>11.522</v>
      </c>
      <c r="AC297" s="235">
        <v>34.209000000000003</v>
      </c>
      <c r="AD297" s="235">
        <v>47.188000000000002</v>
      </c>
      <c r="AE297" s="235">
        <v>57.850999999999999</v>
      </c>
      <c r="AF297" s="235">
        <v>80.441999999999993</v>
      </c>
      <c r="AG297" s="235">
        <v>85.290999999999997</v>
      </c>
      <c r="AH297" s="235">
        <v>83.325999999999993</v>
      </c>
      <c r="AI297" s="235">
        <v>93.796999999999997</v>
      </c>
      <c r="AJ297" s="235">
        <v>99.096999999999994</v>
      </c>
      <c r="AK297" s="235">
        <v>100.98</v>
      </c>
      <c r="AL297" s="235">
        <v>101.35599999999999</v>
      </c>
      <c r="AM297" s="235">
        <v>106.5183</v>
      </c>
      <c r="AN297" s="235">
        <v>117.35525625</v>
      </c>
      <c r="AO297" s="235">
        <v>146.84802850799298</v>
      </c>
      <c r="AP297" s="235">
        <v>127.10066485502679</v>
      </c>
      <c r="AQ297" s="235">
        <v>176.85</v>
      </c>
      <c r="AR297" s="235">
        <v>129.00276000000002</v>
      </c>
      <c r="AS297" s="235">
        <v>104.14489</v>
      </c>
      <c r="AT297" s="235">
        <v>107.3951</v>
      </c>
      <c r="AU297" s="235">
        <v>126.24646666666666</v>
      </c>
      <c r="AV297" s="235">
        <v>126.58677</v>
      </c>
      <c r="AW297" s="235">
        <v>109.56019999999999</v>
      </c>
      <c r="AX297" s="235">
        <v>116.40300000000001</v>
      </c>
    </row>
    <row r="298" spans="21:54" ht="13.5" customHeight="1">
      <c r="U298" s="161" t="s">
        <v>213</v>
      </c>
      <c r="V298" s="117" t="s">
        <v>1</v>
      </c>
      <c r="W298" s="235">
        <v>1.3143243243243243</v>
      </c>
      <c r="X298" s="235">
        <v>1.3143243243243243</v>
      </c>
      <c r="Y298" s="235">
        <v>1.3143243243243243</v>
      </c>
      <c r="Z298" s="235">
        <v>1.7524324324324323</v>
      </c>
      <c r="AA298" s="235">
        <v>3.0667567567567566</v>
      </c>
      <c r="AB298" s="235">
        <v>8.1050000000000004</v>
      </c>
      <c r="AC298" s="235">
        <v>16.202999999999999</v>
      </c>
      <c r="AD298" s="235">
        <v>30.516999999999999</v>
      </c>
      <c r="AE298" s="235">
        <v>49.44</v>
      </c>
      <c r="AF298" s="235">
        <v>77.861000000000004</v>
      </c>
      <c r="AG298" s="235">
        <v>106.85</v>
      </c>
      <c r="AH298" s="235">
        <v>102.35599999999999</v>
      </c>
      <c r="AI298" s="235">
        <v>153.28800000000001</v>
      </c>
      <c r="AJ298" s="235">
        <v>184.35300000000001</v>
      </c>
      <c r="AK298" s="235">
        <v>226.08199999999999</v>
      </c>
      <c r="AL298" s="235">
        <v>232.21899999999999</v>
      </c>
      <c r="AM298" s="235">
        <v>296.00309999999996</v>
      </c>
      <c r="AN298" s="235">
        <v>438.88513214285717</v>
      </c>
      <c r="AO298" s="235">
        <v>556.05224388484339</v>
      </c>
      <c r="AP298" s="235">
        <v>532.23516333611622</v>
      </c>
      <c r="AQ298" s="235">
        <v>764.07249999999999</v>
      </c>
      <c r="AR298" s="235">
        <v>718.03449999999998</v>
      </c>
      <c r="AS298" s="235">
        <v>668.048</v>
      </c>
      <c r="AT298" s="235">
        <v>783.7604</v>
      </c>
      <c r="AU298" s="235">
        <v>918.93290000000002</v>
      </c>
      <c r="AV298" s="235">
        <v>808.00624000000005</v>
      </c>
      <c r="AW298" s="235">
        <v>691.93970000000002</v>
      </c>
      <c r="AX298" s="235">
        <v>813.245</v>
      </c>
    </row>
    <row r="299" spans="21:54" ht="13.5" customHeight="1">
      <c r="U299" s="161" t="s">
        <v>214</v>
      </c>
      <c r="V299" s="131" t="s">
        <v>0</v>
      </c>
      <c r="W299" s="173">
        <v>0.9</v>
      </c>
      <c r="X299" s="173">
        <v>0.9</v>
      </c>
      <c r="Y299" s="173">
        <v>0.9</v>
      </c>
      <c r="Z299" s="173">
        <v>0.9</v>
      </c>
      <c r="AA299" s="173">
        <v>0.9</v>
      </c>
      <c r="AB299" s="173">
        <v>0.9</v>
      </c>
      <c r="AC299" s="173">
        <v>0.9</v>
      </c>
      <c r="AD299" s="173">
        <v>0.9</v>
      </c>
      <c r="AE299" s="173">
        <v>0.9</v>
      </c>
      <c r="AF299" s="173">
        <v>0.9</v>
      </c>
      <c r="AG299" s="173">
        <v>0.9</v>
      </c>
      <c r="AH299" s="173">
        <v>0.9</v>
      </c>
      <c r="AI299" s="173">
        <v>0.9</v>
      </c>
      <c r="AJ299" s="173">
        <v>0.9</v>
      </c>
      <c r="AK299" s="173">
        <v>0.9</v>
      </c>
      <c r="AL299" s="173">
        <v>0.9</v>
      </c>
      <c r="AM299" s="173">
        <v>0.9</v>
      </c>
      <c r="AN299" s="173">
        <v>0.9</v>
      </c>
      <c r="AO299" s="173">
        <v>0.9</v>
      </c>
      <c r="AP299" s="173">
        <v>0.9</v>
      </c>
      <c r="AQ299" s="173">
        <v>0.9</v>
      </c>
      <c r="AR299" s="173">
        <v>0.9</v>
      </c>
      <c r="AS299" s="173">
        <v>0.9</v>
      </c>
      <c r="AT299" s="173">
        <v>0.9</v>
      </c>
      <c r="AU299" s="173">
        <v>0.9</v>
      </c>
      <c r="AV299" s="173">
        <v>0.9</v>
      </c>
      <c r="AW299" s="173">
        <v>0.9</v>
      </c>
      <c r="AX299" s="173">
        <v>0.9</v>
      </c>
    </row>
    <row r="300" spans="21:54" ht="13.5" customHeight="1">
      <c r="U300" s="124" t="s">
        <v>215</v>
      </c>
      <c r="V300" s="131" t="s">
        <v>0</v>
      </c>
      <c r="W300" s="414" t="s">
        <v>58</v>
      </c>
      <c r="X300" s="415"/>
      <c r="Y300" s="415"/>
      <c r="Z300" s="415"/>
      <c r="AA300" s="415"/>
      <c r="AB300" s="415"/>
      <c r="AC300" s="415"/>
      <c r="AD300" s="415"/>
      <c r="AE300" s="415"/>
      <c r="AF300" s="415"/>
      <c r="AG300" s="415"/>
      <c r="AH300" s="415"/>
      <c r="AI300" s="415"/>
      <c r="AJ300" s="415"/>
      <c r="AK300" s="415"/>
      <c r="AL300" s="415"/>
      <c r="AM300" s="415"/>
      <c r="AN300" s="415"/>
      <c r="AO300" s="415"/>
      <c r="AP300" s="415"/>
      <c r="AQ300" s="415"/>
      <c r="AR300" s="415"/>
      <c r="AS300" s="415"/>
      <c r="AT300" s="416"/>
      <c r="AU300" s="416"/>
      <c r="AV300" s="417"/>
      <c r="AW300" s="417"/>
      <c r="AX300" s="418"/>
      <c r="AY300" s="8"/>
      <c r="AZ300" s="8"/>
      <c r="BA300" s="6"/>
      <c r="BB300" s="6"/>
    </row>
    <row r="301" spans="21:54" ht="13.5" customHeight="1">
      <c r="U301" s="124" t="s">
        <v>216</v>
      </c>
      <c r="V301" s="131" t="s">
        <v>0</v>
      </c>
      <c r="W301" s="196">
        <v>0.9</v>
      </c>
      <c r="X301" s="196">
        <v>0.9</v>
      </c>
      <c r="Y301" s="196">
        <v>0.9</v>
      </c>
      <c r="Z301" s="196">
        <v>0.9</v>
      </c>
      <c r="AA301" s="196">
        <v>0.9</v>
      </c>
      <c r="AB301" s="196">
        <v>0.9</v>
      </c>
      <c r="AC301" s="196">
        <v>0.9</v>
      </c>
      <c r="AD301" s="196">
        <v>0.9</v>
      </c>
      <c r="AE301" s="196">
        <v>0.9</v>
      </c>
      <c r="AF301" s="196">
        <v>0.9</v>
      </c>
      <c r="AG301" s="196">
        <v>0.9</v>
      </c>
      <c r="AH301" s="196">
        <v>0.9</v>
      </c>
      <c r="AI301" s="196">
        <v>0.9</v>
      </c>
      <c r="AJ301" s="196">
        <v>0.9</v>
      </c>
      <c r="AK301" s="196">
        <v>0.9</v>
      </c>
      <c r="AL301" s="196">
        <v>0.9</v>
      </c>
      <c r="AM301" s="196">
        <v>0.9</v>
      </c>
      <c r="AN301" s="196">
        <v>0.9</v>
      </c>
      <c r="AO301" s="196">
        <v>0.9</v>
      </c>
      <c r="AP301" s="196">
        <v>0.9</v>
      </c>
      <c r="AQ301" s="196">
        <v>0.9</v>
      </c>
      <c r="AR301" s="196">
        <v>0.9</v>
      </c>
      <c r="AS301" s="196">
        <v>0.9</v>
      </c>
      <c r="AT301" s="196">
        <v>0.9</v>
      </c>
      <c r="AU301" s="196">
        <v>0.9</v>
      </c>
      <c r="AV301" s="196">
        <v>0.9</v>
      </c>
      <c r="AW301" s="196">
        <v>0.9</v>
      </c>
      <c r="AX301" s="196">
        <v>0.9</v>
      </c>
      <c r="AY301" s="7"/>
      <c r="AZ301" s="7"/>
      <c r="BA301" s="7"/>
      <c r="BB301" s="7"/>
    </row>
    <row r="302" spans="21:54" ht="13.5" customHeight="1">
      <c r="U302" s="124" t="s">
        <v>413</v>
      </c>
      <c r="V302" s="131" t="s">
        <v>0</v>
      </c>
      <c r="W302" s="196">
        <v>0.95</v>
      </c>
      <c r="X302" s="196">
        <v>0.95</v>
      </c>
      <c r="Y302" s="196">
        <v>0.95</v>
      </c>
      <c r="Z302" s="196">
        <v>0.95</v>
      </c>
      <c r="AA302" s="196">
        <v>0.95</v>
      </c>
      <c r="AB302" s="196">
        <v>0.95</v>
      </c>
      <c r="AC302" s="196">
        <v>0.95</v>
      </c>
      <c r="AD302" s="196">
        <v>0.95</v>
      </c>
      <c r="AE302" s="196">
        <v>0.95</v>
      </c>
      <c r="AF302" s="196">
        <v>0.95</v>
      </c>
      <c r="AG302" s="196">
        <v>0.95</v>
      </c>
      <c r="AH302" s="196">
        <v>0.95</v>
      </c>
      <c r="AI302" s="196">
        <v>0.95</v>
      </c>
      <c r="AJ302" s="196">
        <v>0.95</v>
      </c>
      <c r="AK302" s="196">
        <v>0.95</v>
      </c>
      <c r="AL302" s="196">
        <v>0.95</v>
      </c>
      <c r="AM302" s="196">
        <v>0.95</v>
      </c>
      <c r="AN302" s="196">
        <v>0.95</v>
      </c>
      <c r="AO302" s="196">
        <v>0.95</v>
      </c>
      <c r="AP302" s="196">
        <v>0.95</v>
      </c>
      <c r="AQ302" s="196">
        <v>0.95</v>
      </c>
      <c r="AR302" s="196">
        <v>0.95</v>
      </c>
      <c r="AS302" s="196">
        <v>0.95</v>
      </c>
      <c r="AT302" s="196">
        <v>0.95</v>
      </c>
      <c r="AU302" s="196">
        <v>0.95</v>
      </c>
      <c r="AV302" s="196">
        <v>0.95</v>
      </c>
      <c r="AW302" s="196">
        <v>0.95</v>
      </c>
      <c r="AX302" s="196">
        <v>0.95</v>
      </c>
      <c r="AY302" s="7"/>
      <c r="AZ302" s="7"/>
      <c r="BA302" s="7"/>
      <c r="BB302" s="7"/>
    </row>
    <row r="303" spans="21:54" ht="13.5" customHeight="1">
      <c r="U303" s="124" t="s">
        <v>217</v>
      </c>
      <c r="V303" s="131" t="s">
        <v>0</v>
      </c>
      <c r="W303" s="414" t="s">
        <v>57</v>
      </c>
      <c r="X303" s="415"/>
      <c r="Y303" s="415"/>
      <c r="Z303" s="415"/>
      <c r="AA303" s="415"/>
      <c r="AB303" s="415"/>
      <c r="AC303" s="415"/>
      <c r="AD303" s="415"/>
      <c r="AE303" s="415"/>
      <c r="AF303" s="415"/>
      <c r="AG303" s="415"/>
      <c r="AH303" s="415"/>
      <c r="AI303" s="415"/>
      <c r="AJ303" s="415"/>
      <c r="AK303" s="415"/>
      <c r="AL303" s="415"/>
      <c r="AM303" s="415"/>
      <c r="AN303" s="415"/>
      <c r="AO303" s="415"/>
      <c r="AP303" s="415"/>
      <c r="AQ303" s="415"/>
      <c r="AR303" s="415"/>
      <c r="AS303" s="415"/>
      <c r="AT303" s="416"/>
      <c r="AU303" s="416"/>
      <c r="AV303" s="417"/>
      <c r="AW303" s="417"/>
      <c r="AX303" s="418"/>
    </row>
    <row r="304" spans="21:54" ht="13.5" customHeight="1">
      <c r="U304" s="124" t="s">
        <v>218</v>
      </c>
      <c r="V304" s="131" t="s">
        <v>0</v>
      </c>
      <c r="W304" s="196">
        <v>0.9</v>
      </c>
      <c r="X304" s="196">
        <v>0.9</v>
      </c>
      <c r="Y304" s="196">
        <v>0.9</v>
      </c>
      <c r="Z304" s="196">
        <v>0.9</v>
      </c>
      <c r="AA304" s="196">
        <v>0.9</v>
      </c>
      <c r="AB304" s="196">
        <v>0.9</v>
      </c>
      <c r="AC304" s="196">
        <v>0.9</v>
      </c>
      <c r="AD304" s="196">
        <v>0.9</v>
      </c>
      <c r="AE304" s="196">
        <v>0.9</v>
      </c>
      <c r="AF304" s="196">
        <v>0.9</v>
      </c>
      <c r="AG304" s="196">
        <v>0.9</v>
      </c>
      <c r="AH304" s="196">
        <v>0.9</v>
      </c>
      <c r="AI304" s="196">
        <v>0.9</v>
      </c>
      <c r="AJ304" s="196">
        <v>0.9</v>
      </c>
      <c r="AK304" s="196">
        <v>0.9</v>
      </c>
      <c r="AL304" s="196">
        <v>0.9</v>
      </c>
      <c r="AM304" s="196">
        <v>0.9</v>
      </c>
      <c r="AN304" s="196">
        <v>0.9</v>
      </c>
      <c r="AO304" s="196">
        <v>0.9</v>
      </c>
      <c r="AP304" s="196">
        <v>0.9</v>
      </c>
      <c r="AQ304" s="196">
        <v>0.9</v>
      </c>
      <c r="AR304" s="196">
        <v>0.9</v>
      </c>
      <c r="AS304" s="196">
        <v>0.9</v>
      </c>
      <c r="AT304" s="196">
        <v>0.9</v>
      </c>
      <c r="AU304" s="196">
        <v>0.9</v>
      </c>
      <c r="AV304" s="196">
        <v>0.9</v>
      </c>
      <c r="AW304" s="196">
        <v>0.9</v>
      </c>
      <c r="AX304" s="196">
        <v>0.9</v>
      </c>
    </row>
    <row r="305" spans="21:50" ht="13.5" customHeight="1">
      <c r="U305" s="331" t="s">
        <v>414</v>
      </c>
      <c r="V305" s="145" t="s">
        <v>234</v>
      </c>
      <c r="W305" s="178">
        <v>7.1999999999999994E-4</v>
      </c>
      <c r="X305" s="269">
        <v>0</v>
      </c>
      <c r="Y305" s="268">
        <v>2.1599999999999998E-2</v>
      </c>
      <c r="Z305" s="268">
        <v>0.1404</v>
      </c>
      <c r="AA305" s="268">
        <v>0.24119999999999997</v>
      </c>
      <c r="AB305" s="268">
        <v>0.26639999999999997</v>
      </c>
      <c r="AC305" s="268">
        <v>0.26373599999999997</v>
      </c>
      <c r="AD305" s="268">
        <v>0.83915999999999991</v>
      </c>
      <c r="AE305" s="268">
        <v>0.7938719999999998</v>
      </c>
      <c r="AF305" s="268">
        <v>3.7482479999999994</v>
      </c>
      <c r="AG305" s="268">
        <v>1.8381599999999996</v>
      </c>
      <c r="AH305" s="268">
        <v>1.1601719999999995</v>
      </c>
      <c r="AI305" s="268">
        <v>1.9059321599999999</v>
      </c>
      <c r="AJ305" s="268">
        <v>1.6534915199999995</v>
      </c>
      <c r="AK305" s="268">
        <v>3.0454847999999992</v>
      </c>
      <c r="AL305" s="268">
        <v>2.9782187999999992</v>
      </c>
      <c r="AM305" s="268">
        <v>2.8293811199999999</v>
      </c>
      <c r="AN305" s="268">
        <v>3.0619030319999987</v>
      </c>
      <c r="AO305" s="268">
        <v>2.8337639806266082</v>
      </c>
      <c r="AP305" s="268">
        <v>2.2982250411935596</v>
      </c>
      <c r="AQ305" s="268">
        <v>3.0209759999999988</v>
      </c>
      <c r="AR305" s="268">
        <v>3.2766933599999994</v>
      </c>
      <c r="AS305" s="268">
        <v>2.3886223199999996</v>
      </c>
      <c r="AT305" s="268">
        <v>2.3678164799999997</v>
      </c>
      <c r="AU305" s="268">
        <v>2.2596847199999992</v>
      </c>
      <c r="AV305" s="268">
        <v>1.9320286080959999</v>
      </c>
      <c r="AW305" s="268">
        <v>1.9343197439999993</v>
      </c>
      <c r="AX305" s="268">
        <v>1.9085050511999997</v>
      </c>
    </row>
    <row r="306" spans="21:50" ht="13.5" customHeight="1">
      <c r="U306" s="331" t="s">
        <v>415</v>
      </c>
      <c r="V306" s="145" t="s">
        <v>234</v>
      </c>
      <c r="W306" s="268">
        <v>31.349551817142864</v>
      </c>
      <c r="X306" s="268">
        <v>36.299481051428579</v>
      </c>
      <c r="Y306" s="268">
        <v>37.124469257142863</v>
      </c>
      <c r="Z306" s="268">
        <v>53.624233371428581</v>
      </c>
      <c r="AA306" s="268">
        <v>65.999056457142871</v>
      </c>
      <c r="AB306" s="268">
        <v>86.623761600000009</v>
      </c>
      <c r="AC306" s="268">
        <v>83.564493030000008</v>
      </c>
      <c r="AD306" s="268">
        <v>155.47203314999999</v>
      </c>
      <c r="AE306" s="268">
        <v>170.73556505999997</v>
      </c>
      <c r="AF306" s="268">
        <v>213.26413059000001</v>
      </c>
      <c r="AG306" s="268">
        <v>214.09925130000002</v>
      </c>
      <c r="AH306" s="268">
        <v>143.71019599500002</v>
      </c>
      <c r="AI306" s="268">
        <v>181.6312546476</v>
      </c>
      <c r="AJ306" s="268">
        <v>168.05832858720001</v>
      </c>
      <c r="AK306" s="268">
        <v>179.20095742800001</v>
      </c>
      <c r="AL306" s="268">
        <v>152.02520950049998</v>
      </c>
      <c r="AM306" s="268">
        <v>157.5987248232</v>
      </c>
      <c r="AN306" s="268">
        <v>106.94475620499857</v>
      </c>
      <c r="AO306" s="268">
        <v>83.498187482089094</v>
      </c>
      <c r="AP306" s="268">
        <v>39.3215491405386</v>
      </c>
      <c r="AQ306" s="268">
        <v>46.499902434000006</v>
      </c>
      <c r="AR306" s="268">
        <v>59.124586382099992</v>
      </c>
      <c r="AS306" s="268">
        <v>68.215217988985685</v>
      </c>
      <c r="AT306" s="268">
        <v>75.629352581999996</v>
      </c>
      <c r="AU306" s="268">
        <v>89.736041879099957</v>
      </c>
      <c r="AV306" s="268">
        <v>86.457609775786594</v>
      </c>
      <c r="AW306" s="268">
        <v>71.211340984783448</v>
      </c>
      <c r="AX306" s="268">
        <v>84.15648569302202</v>
      </c>
    </row>
    <row r="307" spans="21:50" ht="13.5" customHeight="1">
      <c r="U307" s="331" t="s">
        <v>416</v>
      </c>
      <c r="V307" s="145" t="s">
        <v>234</v>
      </c>
      <c r="W307" s="268">
        <v>109.61821309090909</v>
      </c>
      <c r="X307" s="268">
        <v>122.51447345454545</v>
      </c>
      <c r="Y307" s="268">
        <v>135.41073381818182</v>
      </c>
      <c r="Z307" s="268">
        <v>135.41073381818182</v>
      </c>
      <c r="AA307" s="268">
        <v>128.96260363636364</v>
      </c>
      <c r="AB307" s="268">
        <v>141.85886400000001</v>
      </c>
      <c r="AC307" s="268">
        <v>412.20576</v>
      </c>
      <c r="AD307" s="268">
        <v>535.65818400000001</v>
      </c>
      <c r="AE307" s="268">
        <v>648.43610399999989</v>
      </c>
      <c r="AF307" s="268">
        <v>868.22500319999983</v>
      </c>
      <c r="AG307" s="268">
        <v>877.24231200000008</v>
      </c>
      <c r="AH307" s="268">
        <v>824.01753599999984</v>
      </c>
      <c r="AI307" s="268">
        <v>902.67397919999996</v>
      </c>
      <c r="AJ307" s="268">
        <v>854.11668239999983</v>
      </c>
      <c r="AK307" s="268">
        <v>850.10789520000003</v>
      </c>
      <c r="AL307" s="268">
        <v>711.7616448</v>
      </c>
      <c r="AM307" s="268">
        <v>572.43453429599992</v>
      </c>
      <c r="AN307" s="268">
        <v>365.50986061500015</v>
      </c>
      <c r="AO307" s="268">
        <v>295.92545091024112</v>
      </c>
      <c r="AP307" s="268">
        <v>199.38995511990908</v>
      </c>
      <c r="AQ307" s="268">
        <v>268.87561199999993</v>
      </c>
      <c r="AR307" s="268">
        <v>197.92126051200003</v>
      </c>
      <c r="AS307" s="268">
        <v>172.04775256799999</v>
      </c>
      <c r="AT307" s="268">
        <v>169.84416311999996</v>
      </c>
      <c r="AU307" s="268">
        <v>191.07050255999999</v>
      </c>
      <c r="AV307" s="268">
        <v>191.25457106400009</v>
      </c>
      <c r="AW307" s="268">
        <v>156.59781138393578</v>
      </c>
      <c r="AX307" s="268">
        <v>162.66294903600007</v>
      </c>
    </row>
    <row r="308" spans="21:50" ht="13.5" customHeight="1">
      <c r="U308" s="331" t="s">
        <v>417</v>
      </c>
      <c r="V308" s="145" t="s">
        <v>234</v>
      </c>
      <c r="W308" s="268">
        <v>2.5318239528648654</v>
      </c>
      <c r="X308" s="268">
        <v>2.5318239528648654</v>
      </c>
      <c r="Y308" s="268">
        <v>2.5318239528648654</v>
      </c>
      <c r="Z308" s="268">
        <v>3.3757652704864869</v>
      </c>
      <c r="AA308" s="268">
        <v>5.9075892233513523</v>
      </c>
      <c r="AB308" s="268">
        <v>15.612914376000004</v>
      </c>
      <c r="AC308" s="268">
        <v>6.4072592298000046</v>
      </c>
      <c r="AD308" s="268">
        <v>29.570075800200023</v>
      </c>
      <c r="AE308" s="268">
        <v>35.03686233600002</v>
      </c>
      <c r="AF308" s="268">
        <v>52.086533020200001</v>
      </c>
      <c r="AG308" s="268">
        <v>65.82244221000002</v>
      </c>
      <c r="AH308" s="268">
        <v>57.183554059199999</v>
      </c>
      <c r="AI308" s="268">
        <v>50.15682540000001</v>
      </c>
      <c r="AJ308" s="268">
        <v>148.16496240000004</v>
      </c>
      <c r="AK308" s="268">
        <v>165.18684780000009</v>
      </c>
      <c r="AL308" s="268">
        <v>70.593444000000119</v>
      </c>
      <c r="AM308" s="268">
        <v>84.993814620000137</v>
      </c>
      <c r="AN308" s="268">
        <v>113.55627968357172</v>
      </c>
      <c r="AO308" s="268">
        <v>30.828332814906808</v>
      </c>
      <c r="AP308" s="268">
        <v>23.063613665508967</v>
      </c>
      <c r="AQ308" s="268">
        <v>26.368593687000043</v>
      </c>
      <c r="AR308" s="268">
        <v>24.237001170000035</v>
      </c>
      <c r="AS308" s="268">
        <v>20.740231710000032</v>
      </c>
      <c r="AT308" s="268">
        <v>21.381159438000033</v>
      </c>
      <c r="AU308" s="268">
        <v>26.188911522000041</v>
      </c>
      <c r="AV308" s="268">
        <v>22.177487944800042</v>
      </c>
      <c r="AW308" s="268">
        <v>19.613251332000033</v>
      </c>
      <c r="AX308" s="268">
        <v>21.942117486000036</v>
      </c>
    </row>
    <row r="309" spans="21:50" ht="13.5" customHeight="1">
      <c r="U309" s="18"/>
      <c r="V309" s="2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21:50" ht="13.5" customHeight="1">
      <c r="U310" s="18"/>
      <c r="V310" s="2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21:50" ht="13.5" customHeight="1">
      <c r="U311" s="1" t="s">
        <v>289</v>
      </c>
      <c r="V311" s="112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21:50" ht="13.5" customHeight="1">
      <c r="U312" s="123" t="s">
        <v>153</v>
      </c>
      <c r="V312" s="113" t="s">
        <v>164</v>
      </c>
      <c r="W312" s="26">
        <v>1990</v>
      </c>
      <c r="X312" s="26">
        <f t="shared" ref="X312:AK312" si="488">W312+1</f>
        <v>1991</v>
      </c>
      <c r="Y312" s="26">
        <f t="shared" si="488"/>
        <v>1992</v>
      </c>
      <c r="Z312" s="26">
        <f t="shared" si="488"/>
        <v>1993</v>
      </c>
      <c r="AA312" s="26">
        <f t="shared" si="488"/>
        <v>1994</v>
      </c>
      <c r="AB312" s="26">
        <f t="shared" si="488"/>
        <v>1995</v>
      </c>
      <c r="AC312" s="26">
        <f t="shared" si="488"/>
        <v>1996</v>
      </c>
      <c r="AD312" s="26">
        <f t="shared" si="488"/>
        <v>1997</v>
      </c>
      <c r="AE312" s="26">
        <f t="shared" si="488"/>
        <v>1998</v>
      </c>
      <c r="AF312" s="26">
        <f t="shared" si="488"/>
        <v>1999</v>
      </c>
      <c r="AG312" s="26">
        <f t="shared" si="488"/>
        <v>2000</v>
      </c>
      <c r="AH312" s="26">
        <f t="shared" si="488"/>
        <v>2001</v>
      </c>
      <c r="AI312" s="26">
        <f t="shared" si="488"/>
        <v>2002</v>
      </c>
      <c r="AJ312" s="26">
        <f t="shared" si="488"/>
        <v>2003</v>
      </c>
      <c r="AK312" s="26">
        <f t="shared" si="488"/>
        <v>2004</v>
      </c>
      <c r="AL312" s="26">
        <f t="shared" ref="AL312:AX312" si="489">AK312+1</f>
        <v>2005</v>
      </c>
      <c r="AM312" s="26">
        <f t="shared" si="489"/>
        <v>2006</v>
      </c>
      <c r="AN312" s="26">
        <f t="shared" si="489"/>
        <v>2007</v>
      </c>
      <c r="AO312" s="26">
        <f t="shared" si="489"/>
        <v>2008</v>
      </c>
      <c r="AP312" s="26">
        <f t="shared" si="489"/>
        <v>2009</v>
      </c>
      <c r="AQ312" s="26">
        <f t="shared" si="489"/>
        <v>2010</v>
      </c>
      <c r="AR312" s="26">
        <f t="shared" si="489"/>
        <v>2011</v>
      </c>
      <c r="AS312" s="26">
        <f t="shared" si="489"/>
        <v>2012</v>
      </c>
      <c r="AT312" s="26">
        <f t="shared" si="489"/>
        <v>2013</v>
      </c>
      <c r="AU312" s="26">
        <f t="shared" si="489"/>
        <v>2014</v>
      </c>
      <c r="AV312" s="26">
        <f t="shared" si="489"/>
        <v>2015</v>
      </c>
      <c r="AW312" s="26">
        <f t="shared" si="489"/>
        <v>2016</v>
      </c>
      <c r="AX312" s="26">
        <f t="shared" si="489"/>
        <v>2017</v>
      </c>
    </row>
    <row r="313" spans="21:50" ht="12.75" customHeight="1">
      <c r="U313" s="161" t="s">
        <v>219</v>
      </c>
      <c r="V313" s="131" t="s">
        <v>28</v>
      </c>
      <c r="W313" s="179" t="s">
        <v>370</v>
      </c>
      <c r="X313" s="179" t="s">
        <v>370</v>
      </c>
      <c r="Y313" s="179" t="s">
        <v>370</v>
      </c>
      <c r="Z313" s="180">
        <v>103.62362269157232</v>
      </c>
      <c r="AA313" s="180">
        <v>284.05344570979446</v>
      </c>
      <c r="AB313" s="179">
        <v>520</v>
      </c>
      <c r="AC313" s="179">
        <v>653</v>
      </c>
      <c r="AD313" s="179">
        <v>663</v>
      </c>
      <c r="AE313" s="179">
        <v>614</v>
      </c>
      <c r="AF313" s="179">
        <v>632</v>
      </c>
      <c r="AG313" s="179">
        <v>590</v>
      </c>
      <c r="AH313" s="179">
        <v>563</v>
      </c>
      <c r="AI313" s="179">
        <v>414</v>
      </c>
      <c r="AJ313" s="179">
        <v>250</v>
      </c>
      <c r="AK313" s="179">
        <v>49.2</v>
      </c>
      <c r="AL313" s="179">
        <v>0.3</v>
      </c>
      <c r="AM313" s="179">
        <v>0.4</v>
      </c>
      <c r="AN313" s="179">
        <v>0.3</v>
      </c>
      <c r="AO313" s="179" t="s">
        <v>370</v>
      </c>
      <c r="AP313" s="179" t="s">
        <v>370</v>
      </c>
      <c r="AQ313" s="179" t="s">
        <v>370</v>
      </c>
      <c r="AR313" s="179" t="s">
        <v>370</v>
      </c>
      <c r="AS313" s="179" t="s">
        <v>370</v>
      </c>
      <c r="AT313" s="179" t="s">
        <v>370</v>
      </c>
      <c r="AU313" s="179" t="s">
        <v>370</v>
      </c>
      <c r="AV313" s="179" t="s">
        <v>370</v>
      </c>
      <c r="AW313" s="179" t="s">
        <v>370</v>
      </c>
      <c r="AX313" s="179" t="s">
        <v>370</v>
      </c>
    </row>
    <row r="314" spans="21:50" ht="12.75" customHeight="1">
      <c r="U314" s="161" t="s">
        <v>220</v>
      </c>
      <c r="V314" s="131" t="s">
        <v>21</v>
      </c>
      <c r="W314" s="181">
        <v>0.01</v>
      </c>
      <c r="X314" s="181">
        <v>0.01</v>
      </c>
      <c r="Y314" s="181">
        <v>0.01</v>
      </c>
      <c r="Z314" s="181">
        <v>0.01</v>
      </c>
      <c r="AA314" s="181">
        <v>0.01</v>
      </c>
      <c r="AB314" s="181">
        <v>0.01</v>
      </c>
      <c r="AC314" s="181">
        <v>0.01</v>
      </c>
      <c r="AD314" s="181">
        <v>0.01</v>
      </c>
      <c r="AE314" s="181">
        <v>0.01</v>
      </c>
      <c r="AF314" s="181">
        <v>0.01</v>
      </c>
      <c r="AG314" s="181">
        <v>0.01</v>
      </c>
      <c r="AH314" s="181">
        <v>4.8999999999999998E-3</v>
      </c>
      <c r="AI314" s="181">
        <v>4.4000000000000003E-3</v>
      </c>
      <c r="AJ314" s="181">
        <v>2.0999999999999999E-3</v>
      </c>
      <c r="AK314" s="181">
        <v>2.5000000000000001E-3</v>
      </c>
      <c r="AL314" s="181">
        <v>1.6999999999999999E-3</v>
      </c>
      <c r="AM314" s="181">
        <v>5.0000000000000001E-4</v>
      </c>
      <c r="AN314" s="181" t="s">
        <v>370</v>
      </c>
      <c r="AO314" s="181" t="s">
        <v>370</v>
      </c>
      <c r="AP314" s="181" t="s">
        <v>370</v>
      </c>
      <c r="AQ314" s="181" t="s">
        <v>370</v>
      </c>
      <c r="AR314" s="181" t="s">
        <v>370</v>
      </c>
      <c r="AS314" s="181" t="s">
        <v>370</v>
      </c>
      <c r="AT314" s="181" t="s">
        <v>370</v>
      </c>
      <c r="AU314" s="181" t="s">
        <v>370</v>
      </c>
      <c r="AV314" s="181" t="s">
        <v>370</v>
      </c>
      <c r="AW314" s="181" t="s">
        <v>370</v>
      </c>
      <c r="AX314" s="181" t="s">
        <v>370</v>
      </c>
    </row>
    <row r="315" spans="21:50" ht="12.75" customHeight="1">
      <c r="U315" s="161" t="s">
        <v>286</v>
      </c>
      <c r="V315" s="131" t="s">
        <v>221</v>
      </c>
      <c r="W315" s="179" t="s">
        <v>370</v>
      </c>
      <c r="X315" s="179" t="s">
        <v>370</v>
      </c>
      <c r="Y315" s="179" t="s">
        <v>370</v>
      </c>
      <c r="Z315" s="257">
        <v>893.73880000000008</v>
      </c>
      <c r="AA315" s="257">
        <v>3343.6588000000002</v>
      </c>
      <c r="AB315" s="253">
        <v>7828.5837999999994</v>
      </c>
      <c r="AC315" s="253">
        <v>13136.7140612</v>
      </c>
      <c r="AD315" s="253">
        <v>18557.013402400004</v>
      </c>
      <c r="AE315" s="253">
        <v>23702.337128399999</v>
      </c>
      <c r="AF315" s="253">
        <v>28514.164150399996</v>
      </c>
      <c r="AG315" s="253">
        <v>33213.2219107848</v>
      </c>
      <c r="AH315" s="253">
        <v>37613.7055923808</v>
      </c>
      <c r="AI315" s="253">
        <v>41312.242056960407</v>
      </c>
      <c r="AJ315" s="253">
        <v>43337.272823657593</v>
      </c>
      <c r="AK315" s="253">
        <v>43320.147884890794</v>
      </c>
      <c r="AL315" s="253">
        <v>41795.596301437196</v>
      </c>
      <c r="AM315" s="253">
        <v>39754.055080287493</v>
      </c>
      <c r="AN315" s="253">
        <v>37224.845393672993</v>
      </c>
      <c r="AO315" s="253">
        <v>34508.506935468751</v>
      </c>
      <c r="AP315" s="253">
        <v>31470.880169972945</v>
      </c>
      <c r="AQ315" s="253">
        <v>28084.973502248329</v>
      </c>
      <c r="AR315" s="253">
        <v>24508.744422498683</v>
      </c>
      <c r="AS315" s="253">
        <v>20984.386508758093</v>
      </c>
      <c r="AT315" s="253">
        <v>17637.364973774966</v>
      </c>
      <c r="AU315" s="253">
        <v>14519.562981431209</v>
      </c>
      <c r="AV315" s="253">
        <v>11691.052937858207</v>
      </c>
      <c r="AW315" s="253">
        <v>9181.7217226321918</v>
      </c>
      <c r="AX315" s="253">
        <v>7045.0654308026133</v>
      </c>
    </row>
    <row r="316" spans="21:50" ht="12.75" customHeight="1">
      <c r="U316" s="161" t="s">
        <v>222</v>
      </c>
      <c r="V316" s="131" t="s">
        <v>34</v>
      </c>
      <c r="W316" s="179">
        <v>150</v>
      </c>
      <c r="X316" s="179">
        <v>150</v>
      </c>
      <c r="Y316" s="179">
        <v>150</v>
      </c>
      <c r="Z316" s="179">
        <v>150</v>
      </c>
      <c r="AA316" s="179">
        <v>150</v>
      </c>
      <c r="AB316" s="179">
        <v>150</v>
      </c>
      <c r="AC316" s="179">
        <v>150</v>
      </c>
      <c r="AD316" s="179">
        <v>140</v>
      </c>
      <c r="AE316" s="179">
        <v>130</v>
      </c>
      <c r="AF316" s="179">
        <v>140</v>
      </c>
      <c r="AG316" s="179">
        <v>125</v>
      </c>
      <c r="AH316" s="179">
        <v>128</v>
      </c>
      <c r="AI316" s="179">
        <v>125</v>
      </c>
      <c r="AJ316" s="179">
        <v>125</v>
      </c>
      <c r="AK316" s="179">
        <v>125</v>
      </c>
      <c r="AL316" s="179">
        <v>125</v>
      </c>
      <c r="AM316" s="179">
        <v>125</v>
      </c>
      <c r="AN316" s="179">
        <v>125</v>
      </c>
      <c r="AO316" s="179">
        <v>125</v>
      </c>
      <c r="AP316" s="179">
        <v>125</v>
      </c>
      <c r="AQ316" s="179">
        <v>125</v>
      </c>
      <c r="AR316" s="179">
        <v>125</v>
      </c>
      <c r="AS316" s="179">
        <v>125</v>
      </c>
      <c r="AT316" s="179">
        <v>125</v>
      </c>
      <c r="AU316" s="179">
        <v>125</v>
      </c>
      <c r="AV316" s="179">
        <v>125</v>
      </c>
      <c r="AW316" s="179">
        <v>125</v>
      </c>
      <c r="AX316" s="179">
        <v>125</v>
      </c>
    </row>
    <row r="317" spans="21:50" ht="12.75" customHeight="1">
      <c r="U317" s="161" t="s">
        <v>418</v>
      </c>
      <c r="V317" s="131" t="s">
        <v>21</v>
      </c>
      <c r="W317" s="182">
        <v>3.0000000000000001E-3</v>
      </c>
      <c r="X317" s="182">
        <v>3.0000000000000001E-3</v>
      </c>
      <c r="Y317" s="182">
        <v>3.0000000000000001E-3</v>
      </c>
      <c r="Z317" s="182">
        <v>3.0000000000000001E-3</v>
      </c>
      <c r="AA317" s="182">
        <v>3.0000000000000001E-3</v>
      </c>
      <c r="AB317" s="182">
        <v>3.0000000000000001E-3</v>
      </c>
      <c r="AC317" s="182">
        <v>3.0000000000000001E-3</v>
      </c>
      <c r="AD317" s="182">
        <v>3.0000000000000001E-3</v>
      </c>
      <c r="AE317" s="182">
        <v>3.0000000000000001E-3</v>
      </c>
      <c r="AF317" s="182">
        <v>3.0000000000000001E-3</v>
      </c>
      <c r="AG317" s="182">
        <v>3.0000000000000001E-3</v>
      </c>
      <c r="AH317" s="182">
        <v>3.0000000000000001E-3</v>
      </c>
      <c r="AI317" s="182">
        <v>3.0000000000000001E-3</v>
      </c>
      <c r="AJ317" s="182">
        <v>3.0000000000000001E-3</v>
      </c>
      <c r="AK317" s="182">
        <v>3.0000000000000001E-3</v>
      </c>
      <c r="AL317" s="182">
        <v>3.0000000000000001E-3</v>
      </c>
      <c r="AM317" s="182">
        <v>3.0000000000000001E-3</v>
      </c>
      <c r="AN317" s="182">
        <v>3.0000000000000001E-3</v>
      </c>
      <c r="AO317" s="182">
        <v>3.0000000000000001E-3</v>
      </c>
      <c r="AP317" s="182">
        <v>3.0000000000000001E-3</v>
      </c>
      <c r="AQ317" s="182">
        <v>3.0000000000000001E-3</v>
      </c>
      <c r="AR317" s="182">
        <v>3.0000000000000001E-3</v>
      </c>
      <c r="AS317" s="182">
        <v>3.0000000000000001E-3</v>
      </c>
      <c r="AT317" s="182">
        <v>3.0000000000000001E-3</v>
      </c>
      <c r="AU317" s="182">
        <v>3.0000000000000001E-3</v>
      </c>
      <c r="AV317" s="182">
        <v>3.0000000000000001E-3</v>
      </c>
      <c r="AW317" s="182">
        <v>3.0000000000000001E-3</v>
      </c>
      <c r="AX317" s="182">
        <v>3.0000000000000001E-3</v>
      </c>
    </row>
    <row r="318" spans="21:50" ht="12.75" customHeight="1">
      <c r="U318" s="161" t="s">
        <v>287</v>
      </c>
      <c r="V318" s="131" t="s">
        <v>221</v>
      </c>
      <c r="W318" s="253" t="s">
        <v>370</v>
      </c>
      <c r="X318" s="253" t="s">
        <v>370</v>
      </c>
      <c r="Y318" s="253" t="s">
        <v>370</v>
      </c>
      <c r="Z318" s="253" t="s">
        <v>370</v>
      </c>
      <c r="AA318" s="253" t="s">
        <v>370</v>
      </c>
      <c r="AB318" s="253" t="s">
        <v>370</v>
      </c>
      <c r="AC318" s="253">
        <v>0.89373880000000006</v>
      </c>
      <c r="AD318" s="253">
        <v>3.3436588</v>
      </c>
      <c r="AE318" s="253">
        <v>22.575274</v>
      </c>
      <c r="AF318" s="253">
        <v>68.30797800000002</v>
      </c>
      <c r="AG318" s="253">
        <v>176.76151972400001</v>
      </c>
      <c r="AH318" s="253">
        <v>349.10171632399999</v>
      </c>
      <c r="AI318" s="253">
        <v>617.90373314679994</v>
      </c>
      <c r="AJ318" s="253">
        <v>959.32627368679994</v>
      </c>
      <c r="AK318" s="253">
        <v>1378.6352398856</v>
      </c>
      <c r="AL318" s="253">
        <v>1839.2166506696001</v>
      </c>
      <c r="AM318" s="253">
        <v>2314.0883890595005</v>
      </c>
      <c r="AN318" s="253">
        <v>2771.1634685225004</v>
      </c>
      <c r="AO318" s="253">
        <v>3153.7742365443</v>
      </c>
      <c r="AP318" s="253">
        <v>3444.6380505747989</v>
      </c>
      <c r="AQ318" s="253">
        <v>3588.0861387171394</v>
      </c>
      <c r="AR318" s="253">
        <v>3600.3949093916399</v>
      </c>
      <c r="AS318" s="253">
        <v>3455.85323866413</v>
      </c>
      <c r="AT318" s="253">
        <v>3204.1009206371309</v>
      </c>
      <c r="AU318" s="253">
        <v>2850.0806265689998</v>
      </c>
      <c r="AV318" s="253">
        <v>2450.8497774849993</v>
      </c>
      <c r="AW318" s="253">
        <v>2027.4102172875798</v>
      </c>
      <c r="AX318" s="253">
        <v>1619.7558350915799</v>
      </c>
    </row>
    <row r="319" spans="21:50" ht="12.75" customHeight="1">
      <c r="U319" s="161" t="s">
        <v>288</v>
      </c>
      <c r="V319" s="131" t="s">
        <v>223</v>
      </c>
      <c r="W319" s="179" t="s">
        <v>419</v>
      </c>
      <c r="X319" s="179" t="s">
        <v>419</v>
      </c>
      <c r="Y319" s="179" t="s">
        <v>419</v>
      </c>
      <c r="Z319" s="179" t="s">
        <v>419</v>
      </c>
      <c r="AA319" s="179" t="s">
        <v>419</v>
      </c>
      <c r="AB319" s="179" t="s">
        <v>419</v>
      </c>
      <c r="AC319" s="179" t="s">
        <v>419</v>
      </c>
      <c r="AD319" s="179" t="s">
        <v>419</v>
      </c>
      <c r="AE319" s="179" t="s">
        <v>419</v>
      </c>
      <c r="AF319" s="179" t="s">
        <v>419</v>
      </c>
      <c r="AG319" s="179" t="s">
        <v>419</v>
      </c>
      <c r="AH319" s="179">
        <v>3.6791</v>
      </c>
      <c r="AI319" s="179">
        <v>9.8022000000000009</v>
      </c>
      <c r="AJ319" s="179">
        <v>19.580400000000001</v>
      </c>
      <c r="AK319" s="179">
        <v>34.8292</v>
      </c>
      <c r="AL319" s="257">
        <v>51.652999999999999</v>
      </c>
      <c r="AM319" s="257">
        <v>68.27</v>
      </c>
      <c r="AN319" s="257">
        <v>90.504999999999995</v>
      </c>
      <c r="AO319" s="257">
        <v>110.75</v>
      </c>
      <c r="AP319" s="179">
        <v>111</v>
      </c>
      <c r="AQ319" s="179">
        <v>111</v>
      </c>
      <c r="AR319" s="179">
        <v>160</v>
      </c>
      <c r="AS319" s="179">
        <v>169</v>
      </c>
      <c r="AT319" s="179">
        <v>189</v>
      </c>
      <c r="AU319" s="179">
        <v>166</v>
      </c>
      <c r="AV319" s="179">
        <v>144</v>
      </c>
      <c r="AW319" s="179">
        <v>138</v>
      </c>
      <c r="AX319" s="179">
        <v>132</v>
      </c>
    </row>
    <row r="320" spans="21:50" ht="12.75" customHeight="1">
      <c r="U320" s="342" t="s">
        <v>420</v>
      </c>
      <c r="V320" s="145" t="s">
        <v>234</v>
      </c>
      <c r="W320" s="179" t="s">
        <v>370</v>
      </c>
      <c r="X320" s="179" t="s">
        <v>370</v>
      </c>
      <c r="Y320" s="179" t="s">
        <v>370</v>
      </c>
      <c r="Z320" s="183">
        <v>1.4818178044894841</v>
      </c>
      <c r="AA320" s="183">
        <v>4.0619642736500605</v>
      </c>
      <c r="AB320" s="183">
        <v>7.4359999999999999</v>
      </c>
      <c r="AC320" s="183">
        <v>9.3378999999999994</v>
      </c>
      <c r="AD320" s="183">
        <v>9.4809000000000001</v>
      </c>
      <c r="AE320" s="183">
        <v>8.7802000000000007</v>
      </c>
      <c r="AF320" s="183">
        <v>9.0376000000000012</v>
      </c>
      <c r="AG320" s="183">
        <v>8.4369999999999994</v>
      </c>
      <c r="AH320" s="183">
        <v>3.9449409999999996</v>
      </c>
      <c r="AI320" s="183">
        <v>2.6048880000000003</v>
      </c>
      <c r="AJ320" s="183">
        <v>0.75075000000000003</v>
      </c>
      <c r="AK320" s="183">
        <v>0.17589000000000002</v>
      </c>
      <c r="AL320" s="183">
        <v>7.293E-4</v>
      </c>
      <c r="AM320" s="183">
        <v>2.8600000000000001E-4</v>
      </c>
      <c r="AN320" s="183" t="s">
        <v>370</v>
      </c>
      <c r="AO320" s="183" t="s">
        <v>370</v>
      </c>
      <c r="AP320" s="183" t="s">
        <v>370</v>
      </c>
      <c r="AQ320" s="183" t="s">
        <v>370</v>
      </c>
      <c r="AR320" s="183" t="s">
        <v>370</v>
      </c>
      <c r="AS320" s="183" t="s">
        <v>370</v>
      </c>
      <c r="AT320" s="183" t="s">
        <v>370</v>
      </c>
      <c r="AU320" s="183" t="s">
        <v>370</v>
      </c>
      <c r="AV320" s="183" t="s">
        <v>370</v>
      </c>
      <c r="AW320" s="183" t="s">
        <v>370</v>
      </c>
      <c r="AX320" s="183" t="s">
        <v>370</v>
      </c>
    </row>
    <row r="321" spans="21:50" ht="12.75" customHeight="1">
      <c r="U321" s="342" t="s">
        <v>421</v>
      </c>
      <c r="V321" s="145" t="s">
        <v>234</v>
      </c>
      <c r="W321" s="179" t="s">
        <v>370</v>
      </c>
      <c r="X321" s="179" t="s">
        <v>370</v>
      </c>
      <c r="Y321" s="179" t="s">
        <v>370</v>
      </c>
      <c r="Z321" s="183">
        <v>0.57512091780000008</v>
      </c>
      <c r="AA321" s="183">
        <v>2.1516444378000004</v>
      </c>
      <c r="AB321" s="183">
        <v>5.037693675299999</v>
      </c>
      <c r="AC321" s="183">
        <v>8.4534754983821987</v>
      </c>
      <c r="AD321" s="183">
        <v>11.145342249481441</v>
      </c>
      <c r="AE321" s="183">
        <v>13.21879341650868</v>
      </c>
      <c r="AF321" s="183">
        <v>17.12560698873024</v>
      </c>
      <c r="AG321" s="183">
        <v>17.81059024965835</v>
      </c>
      <c r="AH321" s="183">
        <v>20.654438014888147</v>
      </c>
      <c r="AI321" s="183">
        <v>22.153689803045015</v>
      </c>
      <c r="AJ321" s="183">
        <v>23.239612551686385</v>
      </c>
      <c r="AK321" s="183">
        <v>23.23042930327269</v>
      </c>
      <c r="AL321" s="183">
        <v>22.412888516645701</v>
      </c>
      <c r="AM321" s="183">
        <v>21.31811203680417</v>
      </c>
      <c r="AN321" s="183">
        <v>19.961823342357143</v>
      </c>
      <c r="AO321" s="183">
        <v>18.505186844145115</v>
      </c>
      <c r="AP321" s="183">
        <v>16.876259491147991</v>
      </c>
      <c r="AQ321" s="183">
        <v>15.060567040580665</v>
      </c>
      <c r="AR321" s="183">
        <v>13.142814196564919</v>
      </c>
      <c r="AS321" s="183">
        <v>11.252877265321528</v>
      </c>
      <c r="AT321" s="183">
        <v>9.4580369671868247</v>
      </c>
      <c r="AU321" s="183">
        <v>7.786115648792487</v>
      </c>
      <c r="AV321" s="183">
        <v>6.2693271379264628</v>
      </c>
      <c r="AW321" s="183">
        <v>4.9236982737615129</v>
      </c>
      <c r="AX321" s="183">
        <v>3.7779163372679014</v>
      </c>
    </row>
    <row r="322" spans="21:50" ht="12.75" customHeight="1">
      <c r="U322" s="342" t="s">
        <v>422</v>
      </c>
      <c r="V322" s="145" t="s">
        <v>234</v>
      </c>
      <c r="W322" s="179" t="s">
        <v>370</v>
      </c>
      <c r="X322" s="179" t="s">
        <v>370</v>
      </c>
      <c r="Y322" s="179" t="s">
        <v>370</v>
      </c>
      <c r="Z322" s="183" t="s">
        <v>370</v>
      </c>
      <c r="AA322" s="183" t="s">
        <v>370</v>
      </c>
      <c r="AB322" s="183" t="s">
        <v>370</v>
      </c>
      <c r="AC322" s="183">
        <v>0.18998160984659998</v>
      </c>
      <c r="AD322" s="183">
        <v>0.66283910781088018</v>
      </c>
      <c r="AE322" s="183">
        <v>4.1401610907800004</v>
      </c>
      <c r="AF322" s="183">
        <v>13.469805541592404</v>
      </c>
      <c r="AG322" s="183">
        <v>31.059945106689788</v>
      </c>
      <c r="AH322" s="183">
        <v>57.437464746243123</v>
      </c>
      <c r="AI322" s="183">
        <v>94.139672392951255</v>
      </c>
      <c r="AJ322" s="183">
        <v>139.59051059734784</v>
      </c>
      <c r="AK322" s="183">
        <v>190.56046043825964</v>
      </c>
      <c r="AL322" s="183">
        <v>246.19571936300059</v>
      </c>
      <c r="AM322" s="183">
        <v>304.32910191877522</v>
      </c>
      <c r="AN322" s="183">
        <v>351.07212838434225</v>
      </c>
      <c r="AO322" s="183">
        <v>387.51652896378425</v>
      </c>
      <c r="AP322" s="183">
        <v>436.46368691001737</v>
      </c>
      <c r="AQ322" s="183">
        <v>460.17002155571873</v>
      </c>
      <c r="AR322" s="183">
        <v>391.11449748425377</v>
      </c>
      <c r="AS322" s="183">
        <v>352.28629384236382</v>
      </c>
      <c r="AT322" s="183">
        <v>279.42158690430045</v>
      </c>
      <c r="AU322" s="183">
        <v>250.68602368280079</v>
      </c>
      <c r="AV322" s="183">
        <v>213.02854754624073</v>
      </c>
      <c r="AW322" s="183">
        <v>148.60722755166933</v>
      </c>
      <c r="AX322" s="183">
        <v>87.153925126629659</v>
      </c>
    </row>
    <row r="323" spans="21:50" ht="12.75" customHeight="1">
      <c r="U323" s="124" t="s">
        <v>192</v>
      </c>
      <c r="V323" s="145" t="s">
        <v>234</v>
      </c>
      <c r="W323" s="179" t="s">
        <v>370</v>
      </c>
      <c r="X323" s="179" t="s">
        <v>370</v>
      </c>
      <c r="Y323" s="179" t="s">
        <v>370</v>
      </c>
      <c r="Z323" s="183">
        <v>2.0569387222894844</v>
      </c>
      <c r="AA323" s="183">
        <v>6.2136087114500622</v>
      </c>
      <c r="AB323" s="183">
        <v>12.473693675300002</v>
      </c>
      <c r="AC323" s="183">
        <v>17.981357108228799</v>
      </c>
      <c r="AD323" s="183">
        <v>21.289081357292321</v>
      </c>
      <c r="AE323" s="183">
        <v>26.13915450728868</v>
      </c>
      <c r="AF323" s="183">
        <v>39.633012530322645</v>
      </c>
      <c r="AG323" s="183">
        <v>57.30753535634814</v>
      </c>
      <c r="AH323" s="183">
        <v>82.036843761131266</v>
      </c>
      <c r="AI323" s="183">
        <v>118.89825019599628</v>
      </c>
      <c r="AJ323" s="183">
        <v>163.58087314903418</v>
      </c>
      <c r="AK323" s="183">
        <v>213.96677974153232</v>
      </c>
      <c r="AL323" s="183">
        <v>268.60933717964633</v>
      </c>
      <c r="AM323" s="183">
        <v>325.64749995557946</v>
      </c>
      <c r="AN323" s="183">
        <v>371.0339517266994</v>
      </c>
      <c r="AO323" s="183">
        <v>406.02171580792941</v>
      </c>
      <c r="AP323" s="183">
        <v>453.33994640116532</v>
      </c>
      <c r="AQ323" s="183">
        <v>475.23058859629936</v>
      </c>
      <c r="AR323" s="183">
        <v>404.25731168081876</v>
      </c>
      <c r="AS323" s="183">
        <v>363.53917110768532</v>
      </c>
      <c r="AT323" s="183">
        <v>288.8796238714873</v>
      </c>
      <c r="AU323" s="183">
        <v>258.47213933159333</v>
      </c>
      <c r="AV323" s="183">
        <v>219.29787468416717</v>
      </c>
      <c r="AW323" s="183">
        <v>153.53092582543084</v>
      </c>
      <c r="AX323" s="183">
        <v>90.93184146389757</v>
      </c>
    </row>
    <row r="324" spans="21:50" ht="12.75" customHeight="1">
      <c r="U324" s="136"/>
      <c r="V324" s="146"/>
      <c r="W324" s="184"/>
      <c r="X324" s="184"/>
      <c r="Y324" s="184"/>
      <c r="Z324" s="185"/>
      <c r="AA324" s="185"/>
      <c r="AB324" s="185"/>
      <c r="AC324" s="185"/>
      <c r="AD324" s="185"/>
      <c r="AE324" s="185"/>
      <c r="AF324" s="185"/>
      <c r="AG324" s="185"/>
      <c r="AH324" s="185"/>
      <c r="AI324" s="185"/>
      <c r="AJ324" s="185"/>
      <c r="AK324" s="185"/>
      <c r="AL324" s="185"/>
      <c r="AM324" s="185"/>
      <c r="AN324" s="185"/>
      <c r="AO324" s="185"/>
      <c r="AP324" s="185"/>
      <c r="AQ324" s="185"/>
      <c r="AR324" s="185"/>
      <c r="AS324" s="185"/>
      <c r="AT324" s="185"/>
      <c r="AU324" s="185"/>
      <c r="AV324" s="185"/>
      <c r="AW324" s="185"/>
      <c r="AX324" s="185"/>
    </row>
    <row r="325" spans="21:50" ht="13.5" customHeight="1">
      <c r="U325" s="18"/>
      <c r="V325" s="2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21:50" ht="13.5" customHeight="1">
      <c r="U326" s="1" t="s">
        <v>360</v>
      </c>
      <c r="V326" s="112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21:50" ht="13.5" customHeight="1">
      <c r="U327" s="123" t="s">
        <v>153</v>
      </c>
      <c r="V327" s="113" t="s">
        <v>164</v>
      </c>
      <c r="W327" s="26">
        <v>1990</v>
      </c>
      <c r="X327" s="26">
        <f t="shared" ref="X327:AK327" si="490">W327+1</f>
        <v>1991</v>
      </c>
      <c r="Y327" s="26">
        <f t="shared" si="490"/>
        <v>1992</v>
      </c>
      <c r="Z327" s="26">
        <f t="shared" si="490"/>
        <v>1993</v>
      </c>
      <c r="AA327" s="26">
        <f t="shared" si="490"/>
        <v>1994</v>
      </c>
      <c r="AB327" s="26">
        <f t="shared" si="490"/>
        <v>1995</v>
      </c>
      <c r="AC327" s="26">
        <f t="shared" si="490"/>
        <v>1996</v>
      </c>
      <c r="AD327" s="26">
        <f t="shared" si="490"/>
        <v>1997</v>
      </c>
      <c r="AE327" s="26">
        <f t="shared" si="490"/>
        <v>1998</v>
      </c>
      <c r="AF327" s="26">
        <f t="shared" si="490"/>
        <v>1999</v>
      </c>
      <c r="AG327" s="26">
        <f t="shared" si="490"/>
        <v>2000</v>
      </c>
      <c r="AH327" s="26">
        <f t="shared" si="490"/>
        <v>2001</v>
      </c>
      <c r="AI327" s="26">
        <f t="shared" si="490"/>
        <v>2002</v>
      </c>
      <c r="AJ327" s="26">
        <f t="shared" si="490"/>
        <v>2003</v>
      </c>
      <c r="AK327" s="26">
        <f t="shared" si="490"/>
        <v>2004</v>
      </c>
      <c r="AL327" s="26">
        <f t="shared" ref="AL327:AX327" si="491">AK327+1</f>
        <v>2005</v>
      </c>
      <c r="AM327" s="26">
        <f t="shared" si="491"/>
        <v>2006</v>
      </c>
      <c r="AN327" s="26">
        <f t="shared" si="491"/>
        <v>2007</v>
      </c>
      <c r="AO327" s="26">
        <f t="shared" si="491"/>
        <v>2008</v>
      </c>
      <c r="AP327" s="26">
        <f t="shared" si="491"/>
        <v>2009</v>
      </c>
      <c r="AQ327" s="26">
        <f t="shared" si="491"/>
        <v>2010</v>
      </c>
      <c r="AR327" s="26">
        <f t="shared" si="491"/>
        <v>2011</v>
      </c>
      <c r="AS327" s="26">
        <f t="shared" si="491"/>
        <v>2012</v>
      </c>
      <c r="AT327" s="26">
        <f t="shared" si="491"/>
        <v>2013</v>
      </c>
      <c r="AU327" s="26">
        <f t="shared" si="491"/>
        <v>2014</v>
      </c>
      <c r="AV327" s="26">
        <f t="shared" si="491"/>
        <v>2015</v>
      </c>
      <c r="AW327" s="26">
        <f t="shared" si="491"/>
        <v>2016</v>
      </c>
      <c r="AX327" s="26">
        <f t="shared" si="491"/>
        <v>2017</v>
      </c>
    </row>
    <row r="328" spans="21:50" ht="12.75" customHeight="1">
      <c r="U328" s="161" t="s">
        <v>290</v>
      </c>
      <c r="V328" s="131" t="s">
        <v>224</v>
      </c>
      <c r="W328" s="186" t="s">
        <v>370</v>
      </c>
      <c r="X328" s="186" t="s">
        <v>370</v>
      </c>
      <c r="Y328" s="186">
        <v>17.354040486486486</v>
      </c>
      <c r="Z328" s="186">
        <v>112.80126316216216</v>
      </c>
      <c r="AA328" s="186">
        <v>193.78678543243242</v>
      </c>
      <c r="AB328" s="186">
        <v>214.03316599999999</v>
      </c>
      <c r="AC328" s="186">
        <v>275.07734600000003</v>
      </c>
      <c r="AD328" s="186">
        <v>261.817003</v>
      </c>
      <c r="AE328" s="186">
        <v>268.76124100000004</v>
      </c>
      <c r="AF328" s="186">
        <v>328.96479500000004</v>
      </c>
      <c r="AG328" s="186">
        <v>373.57551899999993</v>
      </c>
      <c r="AH328" s="186">
        <v>440.23572400000023</v>
      </c>
      <c r="AI328" s="186">
        <v>935.76393500000006</v>
      </c>
      <c r="AJ328" s="186">
        <v>1057.3299300000001</v>
      </c>
      <c r="AK328" s="186">
        <v>1306.1095099999998</v>
      </c>
      <c r="AL328" s="186">
        <v>1412.5553799999998</v>
      </c>
      <c r="AM328" s="186">
        <v>1339.1652099999999</v>
      </c>
      <c r="AN328" s="186">
        <v>1390.7028160000002</v>
      </c>
      <c r="AO328" s="186">
        <v>1444.376</v>
      </c>
      <c r="AP328" s="186">
        <v>987.04300000000001</v>
      </c>
      <c r="AQ328" s="186">
        <v>1122.377</v>
      </c>
      <c r="AR328" s="186">
        <v>1198.3810000000001</v>
      </c>
      <c r="AS328" s="186">
        <v>1212.009</v>
      </c>
      <c r="AT328" s="186">
        <v>1303.2080000000001</v>
      </c>
      <c r="AU328" s="186">
        <v>1250.3309999999999</v>
      </c>
      <c r="AV328" s="186">
        <v>1227.904</v>
      </c>
      <c r="AW328" s="186">
        <v>1295.7280000000001</v>
      </c>
      <c r="AX328" s="186">
        <v>1349.7660000000001</v>
      </c>
    </row>
    <row r="329" spans="21:50" ht="12.75" customHeight="1">
      <c r="U329" s="161" t="s">
        <v>225</v>
      </c>
      <c r="V329" s="131" t="s">
        <v>226</v>
      </c>
      <c r="W329" s="186">
        <v>371.50840444980389</v>
      </c>
      <c r="X329" s="186">
        <v>371.50840444980389</v>
      </c>
      <c r="Y329" s="186">
        <v>371.50840444980389</v>
      </c>
      <c r="Z329" s="186">
        <v>371.50840444980389</v>
      </c>
      <c r="AA329" s="186">
        <v>371.50840444980389</v>
      </c>
      <c r="AB329" s="186">
        <v>371.50840444980389</v>
      </c>
      <c r="AC329" s="186">
        <v>406.40285950701298</v>
      </c>
      <c r="AD329" s="186">
        <v>435.33967883667208</v>
      </c>
      <c r="AE329" s="186">
        <v>466.35329385162339</v>
      </c>
      <c r="AF329" s="186">
        <v>525.26224880689733</v>
      </c>
      <c r="AG329" s="186">
        <v>597.35713035307344</v>
      </c>
      <c r="AH329" s="186">
        <v>1031.9330831952195</v>
      </c>
      <c r="AI329" s="186">
        <v>2534.6807258606309</v>
      </c>
      <c r="AJ329" s="186">
        <v>3075.0141670537964</v>
      </c>
      <c r="AK329" s="186">
        <v>3280.2384066555032</v>
      </c>
      <c r="AL329" s="186">
        <v>3378.0818717351813</v>
      </c>
      <c r="AM329" s="186">
        <v>3627.1400255387457</v>
      </c>
      <c r="AN329" s="186">
        <v>3547.8953024569123</v>
      </c>
      <c r="AO329" s="186">
        <v>3533.0520100029353</v>
      </c>
      <c r="AP329" s="186">
        <v>3276.481014504941</v>
      </c>
      <c r="AQ329" s="186">
        <v>3279.6505095881325</v>
      </c>
      <c r="AR329" s="186">
        <v>3359.7480934694386</v>
      </c>
      <c r="AS329" s="186">
        <v>3462.0953144737373</v>
      </c>
      <c r="AT329" s="186">
        <v>3412.9615610094475</v>
      </c>
      <c r="AU329" s="186">
        <v>3538.7236339817218</v>
      </c>
      <c r="AV329" s="186">
        <v>3472.7840938705303</v>
      </c>
      <c r="AW329" s="186">
        <v>3357.6674811380167</v>
      </c>
      <c r="AX329" s="186">
        <v>3329.0589405867386</v>
      </c>
    </row>
    <row r="330" spans="21:50" ht="12.75" customHeight="1">
      <c r="U330" s="161" t="s">
        <v>423</v>
      </c>
      <c r="V330" s="131" t="s">
        <v>21</v>
      </c>
      <c r="W330" s="187">
        <v>2E-3</v>
      </c>
      <c r="X330" s="187">
        <v>2E-3</v>
      </c>
      <c r="Y330" s="187">
        <v>2E-3</v>
      </c>
      <c r="Z330" s="187">
        <v>2E-3</v>
      </c>
      <c r="AA330" s="187">
        <v>2E-3</v>
      </c>
      <c r="AB330" s="187">
        <v>2E-3</v>
      </c>
      <c r="AC330" s="187">
        <v>2E-3</v>
      </c>
      <c r="AD330" s="187">
        <v>2E-3</v>
      </c>
      <c r="AE330" s="187">
        <v>2.0000000000000005E-3</v>
      </c>
      <c r="AF330" s="187">
        <v>2.0000000000000005E-3</v>
      </c>
      <c r="AG330" s="187">
        <v>1.9999999999999996E-3</v>
      </c>
      <c r="AH330" s="187">
        <v>2E-3</v>
      </c>
      <c r="AI330" s="187">
        <v>2E-3</v>
      </c>
      <c r="AJ330" s="187">
        <v>2.0000000000000005E-3</v>
      </c>
      <c r="AK330" s="187">
        <v>2E-3</v>
      </c>
      <c r="AL330" s="187">
        <v>2.0000000000000005E-3</v>
      </c>
      <c r="AM330" s="187">
        <v>2.0000000000000005E-3</v>
      </c>
      <c r="AN330" s="187">
        <v>1.9999999999999992E-3</v>
      </c>
      <c r="AO330" s="187">
        <v>1.3200000000000002E-3</v>
      </c>
      <c r="AP330" s="187">
        <v>1.32E-3</v>
      </c>
      <c r="AQ330" s="187">
        <v>2.0500000000000002E-3</v>
      </c>
      <c r="AR330" s="187">
        <v>1.8200000000000002E-3</v>
      </c>
      <c r="AS330" s="187">
        <v>1.8299999999999998E-3</v>
      </c>
      <c r="AT330" s="187">
        <v>1.8499999999999996E-3</v>
      </c>
      <c r="AU330" s="187">
        <v>1.4899999999999998E-3</v>
      </c>
      <c r="AV330" s="187">
        <v>2.6800000000000005E-3</v>
      </c>
      <c r="AW330" s="187">
        <v>2.4599999999999995E-3</v>
      </c>
      <c r="AX330" s="187">
        <v>2.2799999999999999E-3</v>
      </c>
    </row>
    <row r="331" spans="21:50" ht="12.75" customHeight="1">
      <c r="U331" s="161" t="s">
        <v>424</v>
      </c>
      <c r="V331" s="131" t="s">
        <v>224</v>
      </c>
      <c r="W331" s="186" t="s">
        <v>370</v>
      </c>
      <c r="X331" s="186" t="s">
        <v>370</v>
      </c>
      <c r="Y331" s="186">
        <v>0.74578378378378385</v>
      </c>
      <c r="Z331" s="186">
        <v>4.8475945945945949</v>
      </c>
      <c r="AA331" s="186">
        <v>8.32791891891892</v>
      </c>
      <c r="AB331" s="186">
        <v>9.1980000000000004</v>
      </c>
      <c r="AC331" s="186">
        <v>10.269</v>
      </c>
      <c r="AD331" s="186">
        <v>27.245000000000001</v>
      </c>
      <c r="AE331" s="186">
        <v>26.231999999999999</v>
      </c>
      <c r="AF331" s="186">
        <v>27.04965</v>
      </c>
      <c r="AG331" s="186">
        <v>32.337800000000001</v>
      </c>
      <c r="AH331" s="186">
        <v>39.69014</v>
      </c>
      <c r="AI331" s="186">
        <v>68.032809999999998</v>
      </c>
      <c r="AJ331" s="186">
        <v>101.23560999999998</v>
      </c>
      <c r="AK331" s="186">
        <v>113.55914</v>
      </c>
      <c r="AL331" s="186">
        <v>137.85584</v>
      </c>
      <c r="AM331" s="186">
        <v>167.59389000000002</v>
      </c>
      <c r="AN331" s="186">
        <v>190.18820000000002</v>
      </c>
      <c r="AO331" s="186">
        <v>199.274</v>
      </c>
      <c r="AP331" s="186">
        <v>174.655</v>
      </c>
      <c r="AQ331" s="186">
        <v>171.09899999999999</v>
      </c>
      <c r="AR331" s="186">
        <v>190.09399999999999</v>
      </c>
      <c r="AS331" s="186">
        <v>239.2184</v>
      </c>
      <c r="AT331" s="186">
        <v>224.68299999999999</v>
      </c>
      <c r="AU331" s="186">
        <v>259.62700000000001</v>
      </c>
      <c r="AV331" s="186">
        <v>239.786</v>
      </c>
      <c r="AW331" s="186">
        <v>245.71899999999999</v>
      </c>
      <c r="AX331" s="186">
        <v>249.22766000000001</v>
      </c>
    </row>
    <row r="332" spans="21:50" ht="12.75" customHeight="1">
      <c r="U332" s="124" t="s">
        <v>227</v>
      </c>
      <c r="V332" s="131" t="s">
        <v>226</v>
      </c>
      <c r="W332" s="186">
        <v>17805.821917808218</v>
      </c>
      <c r="X332" s="186">
        <v>17805.821917808218</v>
      </c>
      <c r="Y332" s="186">
        <v>17805.821917808218</v>
      </c>
      <c r="Z332" s="186">
        <v>17805.821917808218</v>
      </c>
      <c r="AA332" s="186">
        <v>17805.821917808218</v>
      </c>
      <c r="AB332" s="186">
        <v>17805.821917808218</v>
      </c>
      <c r="AC332" s="186">
        <v>20643.820308257986</v>
      </c>
      <c r="AD332" s="186">
        <v>9763.5390504155439</v>
      </c>
      <c r="AE332" s="186">
        <v>9483.3875275092123</v>
      </c>
      <c r="AF332" s="186">
        <v>7808.8555285324737</v>
      </c>
      <c r="AG332" s="186">
        <v>9220.6936342455137</v>
      </c>
      <c r="AH332" s="186">
        <v>12475.036625458517</v>
      </c>
      <c r="AI332" s="186">
        <v>18395.814049133056</v>
      </c>
      <c r="AJ332" s="186">
        <v>18872.978291653901</v>
      </c>
      <c r="AK332" s="186">
        <v>22702.809197040409</v>
      </c>
      <c r="AL332" s="186">
        <v>23914.118132391053</v>
      </c>
      <c r="AM332" s="186">
        <v>26072.681605516758</v>
      </c>
      <c r="AN332" s="186">
        <v>25170.092939519902</v>
      </c>
      <c r="AO332" s="186">
        <v>26675.530927265972</v>
      </c>
      <c r="AP332" s="186">
        <v>25955.247487904726</v>
      </c>
      <c r="AQ332" s="186">
        <v>24526.527624357826</v>
      </c>
      <c r="AR332" s="186">
        <v>24275.750286700259</v>
      </c>
      <c r="AS332" s="186">
        <v>22826.471646829839</v>
      </c>
      <c r="AT332" s="186">
        <v>20753.911955955726</v>
      </c>
      <c r="AU332" s="186">
        <v>20394.19590412399</v>
      </c>
      <c r="AV332" s="186">
        <v>20073.115402900919</v>
      </c>
      <c r="AW332" s="186">
        <v>19519.932829777103</v>
      </c>
      <c r="AX332" s="186">
        <v>18388.380928505281</v>
      </c>
    </row>
    <row r="333" spans="21:50" ht="12.75" customHeight="1">
      <c r="U333" s="161" t="s">
        <v>425</v>
      </c>
      <c r="V333" s="131" t="s">
        <v>21</v>
      </c>
      <c r="W333" s="188">
        <v>1.2325951478816289E-2</v>
      </c>
      <c r="X333" s="188">
        <v>1.2325951478816289E-2</v>
      </c>
      <c r="Y333" s="188">
        <v>1.2325951478816289E-2</v>
      </c>
      <c r="Z333" s="188">
        <v>1.2325951478816289E-2</v>
      </c>
      <c r="AA333" s="188">
        <v>1.2325951478816289E-2</v>
      </c>
      <c r="AB333" s="188">
        <v>1.2325951478816289E-2</v>
      </c>
      <c r="AC333" s="188">
        <v>1.2097462410894095E-2</v>
      </c>
      <c r="AD333" s="188">
        <v>1.3407845347180839E-2</v>
      </c>
      <c r="AE333" s="188">
        <v>1.2833068189099758E-2</v>
      </c>
      <c r="AF333" s="188">
        <v>1.4175199311385256E-2</v>
      </c>
      <c r="AG333" s="188">
        <v>1.3949117985240362E-2</v>
      </c>
      <c r="AH333" s="188">
        <v>1.5071934268272431E-2</v>
      </c>
      <c r="AI333" s="188">
        <v>1.9979380535806234E-2</v>
      </c>
      <c r="AJ333" s="188">
        <v>2.0503573984514818E-2</v>
      </c>
      <c r="AK333" s="188">
        <v>1.8844623902703774E-2</v>
      </c>
      <c r="AL333" s="188">
        <v>1.7877474419719434E-2</v>
      </c>
      <c r="AM333" s="188">
        <v>1.6818238606720277E-2</v>
      </c>
      <c r="AN333" s="188">
        <v>1.6626070511327584E-2</v>
      </c>
      <c r="AO333" s="188">
        <v>1.6504044083422258E-2</v>
      </c>
      <c r="AP333" s="188">
        <v>1.6071725234663818E-2</v>
      </c>
      <c r="AQ333" s="188">
        <v>1.5936183938986642E-2</v>
      </c>
      <c r="AR333" s="188">
        <v>1.6146041076927752E-2</v>
      </c>
      <c r="AS333" s="188">
        <v>1.6118048122053169E-2</v>
      </c>
      <c r="AT333" s="188">
        <v>1.6658689733022876E-2</v>
      </c>
      <c r="AU333" s="188">
        <v>1.6515489900543429E-2</v>
      </c>
      <c r="AV333" s="188">
        <v>1.6608270133079774E-2</v>
      </c>
      <c r="AW333" s="188">
        <v>1.6753543057010746E-2</v>
      </c>
      <c r="AX333" s="188">
        <v>1.6970613882848221E-2</v>
      </c>
    </row>
    <row r="334" spans="21:50" ht="12.75" customHeight="1">
      <c r="U334" s="124" t="s">
        <v>291</v>
      </c>
      <c r="V334" s="131" t="s">
        <v>224</v>
      </c>
      <c r="W334" s="186" t="s">
        <v>370</v>
      </c>
      <c r="X334" s="186" t="s">
        <v>370</v>
      </c>
      <c r="Y334" s="186" t="s">
        <v>370</v>
      </c>
      <c r="Z334" s="186">
        <v>18.099824270270268</v>
      </c>
      <c r="AA334" s="186">
        <v>135.74868202702703</v>
      </c>
      <c r="AB334" s="186">
        <v>375.49422052610203</v>
      </c>
      <c r="AC334" s="186">
        <v>658.90346958227599</v>
      </c>
      <c r="AD334" s="186">
        <v>944.39049124989731</v>
      </c>
      <c r="AE334" s="186">
        <v>1231.9078396464686</v>
      </c>
      <c r="AF334" s="186">
        <v>1574.1788689847356</v>
      </c>
      <c r="AG334" s="186">
        <v>1956.706213114825</v>
      </c>
      <c r="AH334" s="186">
        <v>2379.4245171954267</v>
      </c>
      <c r="AI334" s="186">
        <v>3293.9554600337497</v>
      </c>
      <c r="AJ334" s="186">
        <v>4354.904952193102</v>
      </c>
      <c r="AK334" s="186">
        <v>5526.2920317919143</v>
      </c>
      <c r="AL334" s="186">
        <v>6769.6488919052972</v>
      </c>
      <c r="AM334" s="186">
        <v>7883.6762507652174</v>
      </c>
      <c r="AN334" s="186">
        <v>8983.2620203529041</v>
      </c>
      <c r="AO334" s="186">
        <v>10027.437625612143</v>
      </c>
      <c r="AP334" s="186">
        <v>10846.882226975002</v>
      </c>
      <c r="AQ334" s="186">
        <v>11743.185809034179</v>
      </c>
      <c r="AR334" s="186">
        <v>12678.310120603111</v>
      </c>
      <c r="AS334" s="186">
        <v>13615.91420517543</v>
      </c>
      <c r="AT334" s="186">
        <v>14567.637431380446</v>
      </c>
      <c r="AU334" s="186">
        <v>15414.393805510432</v>
      </c>
      <c r="AV334" s="186">
        <v>16134.129231214363</v>
      </c>
      <c r="AW334" s="186">
        <v>16859.147731392521</v>
      </c>
      <c r="AX334" s="186">
        <v>17571.170552278927</v>
      </c>
    </row>
    <row r="335" spans="21:50" ht="13.5" customHeight="1">
      <c r="U335" s="124" t="s">
        <v>426</v>
      </c>
      <c r="V335" s="131" t="s">
        <v>226</v>
      </c>
      <c r="W335" s="186">
        <v>1011.7443400536772</v>
      </c>
      <c r="X335" s="186">
        <v>1011.7443400536772</v>
      </c>
      <c r="Y335" s="186">
        <v>1011.7443400536772</v>
      </c>
      <c r="Z335" s="186">
        <v>1011.7443400536772</v>
      </c>
      <c r="AA335" s="186">
        <v>1011.7443400536772</v>
      </c>
      <c r="AB335" s="186">
        <v>1011.7443400536772</v>
      </c>
      <c r="AC335" s="186">
        <v>990.66844264074655</v>
      </c>
      <c r="AD335" s="186">
        <v>1016.1911372877602</v>
      </c>
      <c r="AE335" s="186">
        <v>1016.403267801318</v>
      </c>
      <c r="AF335" s="186">
        <v>1006.2386415722435</v>
      </c>
      <c r="AG335" s="186">
        <v>1043.0434809030644</v>
      </c>
      <c r="AH335" s="186">
        <v>1234.5852000968703</v>
      </c>
      <c r="AI335" s="186">
        <v>2291.1942120030244</v>
      </c>
      <c r="AJ335" s="186">
        <v>3309.954587623306</v>
      </c>
      <c r="AK335" s="186">
        <v>4021.4752448836721</v>
      </c>
      <c r="AL335" s="186">
        <v>4548.9726570673756</v>
      </c>
      <c r="AM335" s="186">
        <v>5023.534573793092</v>
      </c>
      <c r="AN335" s="186">
        <v>5361.0615249660295</v>
      </c>
      <c r="AO335" s="186">
        <v>5631.940602397116</v>
      </c>
      <c r="AP335" s="186">
        <v>5801.8980092973934</v>
      </c>
      <c r="AQ335" s="186">
        <v>5980.8633885199324</v>
      </c>
      <c r="AR335" s="186">
        <v>6192.1454380178302</v>
      </c>
      <c r="AS335" s="186">
        <v>6440.2916606442668</v>
      </c>
      <c r="AT335" s="186">
        <v>6595.8106828178788</v>
      </c>
      <c r="AU335" s="186">
        <v>6798.6207320852709</v>
      </c>
      <c r="AV335" s="186">
        <v>6950.1657380209454</v>
      </c>
      <c r="AW335" s="186">
        <v>7041.1205567798743</v>
      </c>
      <c r="AX335" s="186">
        <v>7074.2607412350353</v>
      </c>
    </row>
    <row r="336" spans="21:50" ht="12.75" customHeight="1">
      <c r="U336" s="124" t="s">
        <v>427</v>
      </c>
      <c r="V336" s="131" t="s">
        <v>21</v>
      </c>
      <c r="W336" s="267">
        <v>7.3333114766031687E-2</v>
      </c>
      <c r="X336" s="267">
        <v>7.3333114766031687E-2</v>
      </c>
      <c r="Y336" s="267">
        <v>7.3333114766031687E-2</v>
      </c>
      <c r="Z336" s="267">
        <v>7.3333114766031687E-2</v>
      </c>
      <c r="AA336" s="267">
        <v>7.3333114766031687E-2</v>
      </c>
      <c r="AB336" s="267">
        <v>7.3333114766031687E-2</v>
      </c>
      <c r="AC336" s="267">
        <v>7.3269042561098938E-2</v>
      </c>
      <c r="AD336" s="267">
        <v>7.7758776354725917E-2</v>
      </c>
      <c r="AE336" s="267">
        <v>7.820374436602763E-2</v>
      </c>
      <c r="AF336" s="267">
        <v>7.5798642093894794E-2</v>
      </c>
      <c r="AG336" s="267">
        <v>7.4083446553771054E-2</v>
      </c>
      <c r="AH336" s="267">
        <v>7.1343451060099733E-2</v>
      </c>
      <c r="AI336" s="267">
        <v>5.4539760743257594E-2</v>
      </c>
      <c r="AJ336" s="267">
        <v>4.9990978972372535E-2</v>
      </c>
      <c r="AK336" s="267">
        <v>5.0586334364850438E-2</v>
      </c>
      <c r="AL336" s="267">
        <v>5.2727063257527747E-2</v>
      </c>
      <c r="AM336" s="267">
        <v>5.6813248949319127E-2</v>
      </c>
      <c r="AN336" s="267">
        <v>5.6802844713613403E-2</v>
      </c>
      <c r="AO336" s="267">
        <v>5.649215329567072E-2</v>
      </c>
      <c r="AP336" s="267">
        <v>5.8260888910115709E-2</v>
      </c>
      <c r="AQ336" s="267">
        <v>5.9503436303903756E-2</v>
      </c>
      <c r="AR336" s="267">
        <v>6.0746468703009274E-2</v>
      </c>
      <c r="AS336" s="267">
        <v>6.1841324323083785E-2</v>
      </c>
      <c r="AT336" s="267">
        <v>6.2452333970048367E-2</v>
      </c>
      <c r="AU336" s="267">
        <v>6.3111929616941731E-2</v>
      </c>
      <c r="AV336" s="267">
        <v>6.3615801187783844E-2</v>
      </c>
      <c r="AW336" s="267">
        <v>6.4311297764173408E-2</v>
      </c>
      <c r="AX336" s="267">
        <v>6.342901395902896E-2</v>
      </c>
    </row>
    <row r="337" spans="21:50" ht="12.75" customHeight="1">
      <c r="U337" s="161" t="s">
        <v>292</v>
      </c>
      <c r="V337" s="131" t="s">
        <v>224</v>
      </c>
      <c r="W337" s="186" t="s">
        <v>370</v>
      </c>
      <c r="X337" s="186" t="s">
        <v>370</v>
      </c>
      <c r="Y337" s="186" t="s">
        <v>370</v>
      </c>
      <c r="Z337" s="186" t="s">
        <v>370</v>
      </c>
      <c r="AA337" s="186" t="s">
        <v>370</v>
      </c>
      <c r="AB337" s="186">
        <v>1.1432157094107771</v>
      </c>
      <c r="AC337" s="186">
        <v>1.8970969438262344</v>
      </c>
      <c r="AD337" s="186">
        <v>3.4949813323786421</v>
      </c>
      <c r="AE337" s="186">
        <v>7.2658926034286075</v>
      </c>
      <c r="AF337" s="186">
        <v>13.613415661732866</v>
      </c>
      <c r="AG337" s="186">
        <v>23.245974869910334</v>
      </c>
      <c r="AH337" s="186">
        <v>36.938819919398519</v>
      </c>
      <c r="AI337" s="186">
        <v>51.22743216167769</v>
      </c>
      <c r="AJ337" s="186">
        <v>65.475157840648208</v>
      </c>
      <c r="AK337" s="186">
        <v>95.718250401185358</v>
      </c>
      <c r="AL337" s="186">
        <v>127.11032988661988</v>
      </c>
      <c r="AM337" s="186">
        <v>169.39024114007776</v>
      </c>
      <c r="AN337" s="186">
        <v>220.0402464123147</v>
      </c>
      <c r="AO337" s="186">
        <v>269.07639474075393</v>
      </c>
      <c r="AP337" s="186">
        <v>324.63039863715125</v>
      </c>
      <c r="AQ337" s="186">
        <v>397.1724179408186</v>
      </c>
      <c r="AR337" s="186">
        <v>453.35068843106507</v>
      </c>
      <c r="AS337" s="186">
        <v>512.12331542767993</v>
      </c>
      <c r="AT337" s="186">
        <v>576.16677379499185</v>
      </c>
      <c r="AU337" s="186">
        <v>663.20162587001118</v>
      </c>
      <c r="AV337" s="186">
        <v>747.95457429605972</v>
      </c>
      <c r="AW337" s="186">
        <v>816.42849982183486</v>
      </c>
      <c r="AX337" s="186">
        <v>886.97083911361085</v>
      </c>
    </row>
    <row r="338" spans="21:50" ht="12.75" customHeight="1">
      <c r="U338" s="161" t="s">
        <v>428</v>
      </c>
      <c r="V338" s="131" t="s">
        <v>36</v>
      </c>
      <c r="W338" s="186" t="s">
        <v>370</v>
      </c>
      <c r="X338" s="186" t="s">
        <v>370</v>
      </c>
      <c r="Y338" s="186" t="s">
        <v>370</v>
      </c>
      <c r="Z338" s="186" t="s">
        <v>370</v>
      </c>
      <c r="AA338" s="186" t="s">
        <v>370</v>
      </c>
      <c r="AB338" s="186" t="s">
        <v>370</v>
      </c>
      <c r="AC338" s="186" t="s">
        <v>370</v>
      </c>
      <c r="AD338" s="186" t="s">
        <v>370</v>
      </c>
      <c r="AE338" s="186" t="s">
        <v>370</v>
      </c>
      <c r="AF338" s="186" t="s">
        <v>370</v>
      </c>
      <c r="AG338" s="186" t="s">
        <v>370</v>
      </c>
      <c r="AH338" s="186" t="s">
        <v>370</v>
      </c>
      <c r="AI338" s="186" t="s">
        <v>370</v>
      </c>
      <c r="AJ338" s="186" t="s">
        <v>370</v>
      </c>
      <c r="AK338" s="186" t="s">
        <v>370</v>
      </c>
      <c r="AL338" s="186" t="s">
        <v>370</v>
      </c>
      <c r="AM338" s="186" t="s">
        <v>370</v>
      </c>
      <c r="AN338" s="186">
        <v>236.00312099999994</v>
      </c>
      <c r="AO338" s="186">
        <v>435.90009800000001</v>
      </c>
      <c r="AP338" s="186">
        <v>502.96579599999995</v>
      </c>
      <c r="AQ338" s="186">
        <v>547.54100000000005</v>
      </c>
      <c r="AR338" s="186">
        <v>570.76800000000003</v>
      </c>
      <c r="AS338" s="186">
        <v>670.73</v>
      </c>
      <c r="AT338" s="186">
        <v>681.88900000000001</v>
      </c>
      <c r="AU338" s="186">
        <v>759.30600000000004</v>
      </c>
      <c r="AV338" s="186">
        <v>771.93799999999999</v>
      </c>
      <c r="AW338" s="186">
        <v>860.79399999999998</v>
      </c>
      <c r="AX338" s="186">
        <v>979</v>
      </c>
    </row>
    <row r="339" spans="21:50" ht="12.75" customHeight="1">
      <c r="U339" s="342" t="s">
        <v>429</v>
      </c>
      <c r="V339" s="131" t="s">
        <v>36</v>
      </c>
      <c r="W339" s="186" t="s">
        <v>370</v>
      </c>
      <c r="X339" s="186" t="s">
        <v>370</v>
      </c>
      <c r="Y339" s="186" t="s">
        <v>370</v>
      </c>
      <c r="Z339" s="186" t="s">
        <v>370</v>
      </c>
      <c r="AA339" s="186" t="s">
        <v>370</v>
      </c>
      <c r="AB339" s="186" t="s">
        <v>370</v>
      </c>
      <c r="AC339" s="186" t="s">
        <v>370</v>
      </c>
      <c r="AD339" s="186" t="s">
        <v>370</v>
      </c>
      <c r="AE339" s="186" t="s">
        <v>370</v>
      </c>
      <c r="AF339" s="186" t="s">
        <v>370</v>
      </c>
      <c r="AG339" s="186" t="s">
        <v>370</v>
      </c>
      <c r="AH339" s="186" t="s">
        <v>370</v>
      </c>
      <c r="AI339" s="186">
        <v>65.649985000000001</v>
      </c>
      <c r="AJ339" s="186">
        <v>93.508470999999986</v>
      </c>
      <c r="AK339" s="186">
        <v>139.60482200000001</v>
      </c>
      <c r="AL339" s="186">
        <v>182.86818700000003</v>
      </c>
      <c r="AM339" s="186">
        <v>206.308201</v>
      </c>
      <c r="AN339" s="186">
        <v>185.68826000000001</v>
      </c>
      <c r="AO339" s="186">
        <v>200.44358310000001</v>
      </c>
      <c r="AP339" s="186">
        <v>230.19956499999998</v>
      </c>
      <c r="AQ339" s="186">
        <v>269.27999999999997</v>
      </c>
      <c r="AR339" s="186">
        <v>351.55399999999997</v>
      </c>
      <c r="AS339" s="186">
        <v>522.327</v>
      </c>
      <c r="AT339" s="186">
        <v>689.34199999999998</v>
      </c>
      <c r="AU339" s="186">
        <v>667.99900000000002</v>
      </c>
      <c r="AV339" s="186">
        <v>735.149</v>
      </c>
      <c r="AW339" s="186">
        <v>952.00599999999997</v>
      </c>
      <c r="AX339" s="186">
        <v>1158</v>
      </c>
    </row>
    <row r="340" spans="21:50" ht="12.75" customHeight="1">
      <c r="U340" s="342" t="s">
        <v>420</v>
      </c>
      <c r="V340" s="145" t="s">
        <v>234</v>
      </c>
      <c r="W340" s="186" t="s">
        <v>370</v>
      </c>
      <c r="X340" s="186" t="s">
        <v>370</v>
      </c>
      <c r="Y340" s="186">
        <v>0.25250120320135139</v>
      </c>
      <c r="Z340" s="186">
        <v>1.6412578208087838</v>
      </c>
      <c r="AA340" s="186">
        <v>2.8195967690817563</v>
      </c>
      <c r="AB340" s="186">
        <v>3.11418150615</v>
      </c>
      <c r="AC340" s="186">
        <v>3.9870435189969151</v>
      </c>
      <c r="AD340" s="186">
        <v>5.8186302242785715</v>
      </c>
      <c r="AE340" s="186">
        <v>6.1806792620204325</v>
      </c>
      <c r="AF340" s="186">
        <v>6.4006730284802833</v>
      </c>
      <c r="AG340" s="186">
        <v>8.862249230570864</v>
      </c>
      <c r="AH340" s="186">
        <v>17.490591479754041</v>
      </c>
      <c r="AI340" s="186">
        <v>56.121649751618136</v>
      </c>
      <c r="AJ340" s="186">
        <v>87.286408663804295</v>
      </c>
      <c r="AK340" s="186">
        <v>115.45392498252863</v>
      </c>
      <c r="AL340" s="186">
        <v>149.84987307707428</v>
      </c>
      <c r="AM340" s="186">
        <v>189.28242471009079</v>
      </c>
      <c r="AN340" s="186">
        <v>225.49142659277953</v>
      </c>
      <c r="AO340" s="186">
        <v>233.65317449794352</v>
      </c>
      <c r="AP340" s="186">
        <v>202.42132738828957</v>
      </c>
      <c r="AQ340" s="186">
        <v>198.36429484152944</v>
      </c>
      <c r="AR340" s="186">
        <v>219.66413767456939</v>
      </c>
      <c r="AS340" s="186">
        <v>268.71141425980363</v>
      </c>
      <c r="AT340" s="186">
        <v>224.90942877134268</v>
      </c>
      <c r="AU340" s="186">
        <v>256.01996051989011</v>
      </c>
      <c r="AV340" s="186">
        <v>227.50570203776405</v>
      </c>
      <c r="AW340" s="186">
        <v>228.72197778705581</v>
      </c>
      <c r="AX340" s="186">
        <v>209.21243145546552</v>
      </c>
    </row>
    <row r="341" spans="21:50" ht="12.75" customHeight="1">
      <c r="U341" s="342" t="s">
        <v>421</v>
      </c>
      <c r="V341" s="145" t="s">
        <v>234</v>
      </c>
      <c r="W341" s="186" t="s">
        <v>370</v>
      </c>
      <c r="X341" s="186" t="s">
        <v>370</v>
      </c>
      <c r="Y341" s="186" t="s">
        <v>370</v>
      </c>
      <c r="Z341" s="186">
        <v>1.9203540737517029</v>
      </c>
      <c r="AA341" s="186">
        <v>14.402655553137771</v>
      </c>
      <c r="AB341" s="186">
        <v>39.83916336922276</v>
      </c>
      <c r="AC341" s="186">
        <v>68.392216248911382</v>
      </c>
      <c r="AD341" s="186">
        <v>109.6550069625178</v>
      </c>
      <c r="AE341" s="186">
        <v>152.32108074899077</v>
      </c>
      <c r="AF341" s="186">
        <v>196.27912803726954</v>
      </c>
      <c r="AG341" s="186">
        <v>258.38874994174324</v>
      </c>
      <c r="AH341" s="186">
        <v>390.96453342435893</v>
      </c>
      <c r="AI341" s="186">
        <v>787.90131717291047</v>
      </c>
      <c r="AJ341" s="186">
        <v>1405.7416500900849</v>
      </c>
      <c r="AK341" s="186">
        <v>2262.2685845150932</v>
      </c>
      <c r="AL341" s="186">
        <v>3414.5533750754062</v>
      </c>
      <c r="AM341" s="186">
        <v>4921.3925095250224</v>
      </c>
      <c r="AN341" s="186">
        <v>6346.3247852161994</v>
      </c>
      <c r="AO341" s="186">
        <v>7645.522003722268</v>
      </c>
      <c r="AP341" s="186">
        <v>9034.7743910955924</v>
      </c>
      <c r="AQ341" s="186">
        <v>10523.60243550831</v>
      </c>
      <c r="AR341" s="186">
        <v>12233.032239264812</v>
      </c>
      <c r="AS341" s="186">
        <v>14230.886317407778</v>
      </c>
      <c r="AT341" s="186">
        <v>15849.564461966966</v>
      </c>
      <c r="AU341" s="186">
        <v>17637.964576549788</v>
      </c>
      <c r="AV341" s="186">
        <v>18998.317627420758</v>
      </c>
      <c r="AW341" s="186">
        <v>20150.422838400715</v>
      </c>
      <c r="AX341" s="186">
        <v>20879.957344054692</v>
      </c>
    </row>
    <row r="342" spans="21:50" ht="12.75" customHeight="1">
      <c r="U342" s="342" t="s">
        <v>422</v>
      </c>
      <c r="V342" s="145" t="s">
        <v>234</v>
      </c>
      <c r="W342" s="186" t="s">
        <v>370</v>
      </c>
      <c r="X342" s="186" t="s">
        <v>370</v>
      </c>
      <c r="Y342" s="186" t="s">
        <v>370</v>
      </c>
      <c r="Z342" s="186" t="s">
        <v>370</v>
      </c>
      <c r="AA342" s="186" t="s">
        <v>370</v>
      </c>
      <c r="AB342" s="186">
        <v>3.7710484119607437</v>
      </c>
      <c r="AC342" s="186">
        <v>8.4095229706880872</v>
      </c>
      <c r="AD342" s="186">
        <v>15.384059163757843</v>
      </c>
      <c r="AE342" s="186">
        <v>24.501188762773364</v>
      </c>
      <c r="AF342" s="186">
        <v>36.984967405175873</v>
      </c>
      <c r="AG342" s="186">
        <v>51.070910050352531</v>
      </c>
      <c r="AH342" s="186">
        <v>75.236276590609378</v>
      </c>
      <c r="AI342" s="186">
        <v>40.861055047262695</v>
      </c>
      <c r="AJ342" s="186">
        <v>134.82204301314763</v>
      </c>
      <c r="AK342" s="186">
        <v>364.4232896821984</v>
      </c>
      <c r="AL342" s="186">
        <v>586.19477654715604</v>
      </c>
      <c r="AM342" s="186">
        <v>999.95208478517111</v>
      </c>
      <c r="AN342" s="186">
        <v>1591.6921755346307</v>
      </c>
      <c r="AO342" s="186">
        <v>1931.2776256570485</v>
      </c>
      <c r="AP342" s="186">
        <v>2372.2551088451819</v>
      </c>
      <c r="AQ342" s="186">
        <v>2776.7425516717763</v>
      </c>
      <c r="AR342" s="186">
        <v>3140.83296726559</v>
      </c>
      <c r="AS342" s="186">
        <v>3465.8962848727119</v>
      </c>
      <c r="AT342" s="186">
        <v>3740.5282340124804</v>
      </c>
      <c r="AU342" s="186">
        <v>4738.7919286292436</v>
      </c>
      <c r="AV342" s="186">
        <v>6033.4409306482667</v>
      </c>
      <c r="AW342" s="186">
        <v>7336.3813516712416</v>
      </c>
      <c r="AX342" s="186">
        <v>8318.9492616334683</v>
      </c>
    </row>
    <row r="343" spans="21:50" ht="13.5" customHeight="1">
      <c r="U343" s="124" t="s">
        <v>192</v>
      </c>
      <c r="V343" s="145" t="s">
        <v>234</v>
      </c>
      <c r="W343" s="186" t="s">
        <v>370</v>
      </c>
      <c r="X343" s="186" t="s">
        <v>370</v>
      </c>
      <c r="Y343" s="186">
        <v>0.25250120320135139</v>
      </c>
      <c r="Z343" s="186">
        <v>3.5616118945604871</v>
      </c>
      <c r="AA343" s="186">
        <v>17.222252322219532</v>
      </c>
      <c r="AB343" s="186">
        <v>46.724393287333498</v>
      </c>
      <c r="AC343" s="186">
        <v>80.788782738596382</v>
      </c>
      <c r="AD343" s="186">
        <v>130.85769635055422</v>
      </c>
      <c r="AE343" s="186">
        <v>183.00294877378454</v>
      </c>
      <c r="AF343" s="186">
        <v>239.66476847092565</v>
      </c>
      <c r="AG343" s="186">
        <v>318.32190922266665</v>
      </c>
      <c r="AH343" s="186">
        <v>483.6914014947223</v>
      </c>
      <c r="AI343" s="186">
        <v>884.88402197179119</v>
      </c>
      <c r="AJ343" s="186">
        <v>1627.8501017670374</v>
      </c>
      <c r="AK343" s="186">
        <v>2742.1457991798197</v>
      </c>
      <c r="AL343" s="186">
        <v>4150.5980246996369</v>
      </c>
      <c r="AM343" s="186">
        <v>6110.6270190202849</v>
      </c>
      <c r="AN343" s="186">
        <v>8163.5083873436097</v>
      </c>
      <c r="AO343" s="186">
        <v>9810.4528038772587</v>
      </c>
      <c r="AP343" s="186">
        <v>11609.450827329063</v>
      </c>
      <c r="AQ343" s="186">
        <v>13498.709282021617</v>
      </c>
      <c r="AR343" s="186">
        <v>15593.529344204973</v>
      </c>
      <c r="AS343" s="186">
        <v>17965.494016540291</v>
      </c>
      <c r="AT343" s="186">
        <v>19815.00212475079</v>
      </c>
      <c r="AU343" s="186">
        <v>22632.77646569892</v>
      </c>
      <c r="AV343" s="186">
        <v>25259.264260106789</v>
      </c>
      <c r="AW343" s="186">
        <v>27715.526167859014</v>
      </c>
      <c r="AX343" s="186">
        <v>29408.119037143624</v>
      </c>
    </row>
    <row r="344" spans="21:50" ht="13.5" customHeight="1">
      <c r="U344" s="136"/>
      <c r="V344" s="146"/>
      <c r="W344" s="190"/>
      <c r="X344" s="190"/>
      <c r="Y344" s="190"/>
      <c r="Z344" s="190"/>
      <c r="AA344" s="190"/>
      <c r="AB344" s="190"/>
      <c r="AC344" s="190"/>
      <c r="AD344" s="190"/>
      <c r="AE344" s="190"/>
      <c r="AF344" s="190"/>
      <c r="AG344" s="190"/>
      <c r="AH344" s="190"/>
      <c r="AI344" s="190"/>
      <c r="AJ344" s="190"/>
      <c r="AK344" s="190"/>
      <c r="AL344" s="190"/>
      <c r="AM344" s="190"/>
      <c r="AN344" s="190"/>
      <c r="AO344" s="190"/>
      <c r="AP344" s="190"/>
      <c r="AQ344" s="190"/>
      <c r="AR344" s="190"/>
      <c r="AS344" s="190"/>
      <c r="AT344" s="190"/>
      <c r="AU344" s="190"/>
      <c r="AV344" s="190"/>
      <c r="AW344" s="190"/>
      <c r="AX344" s="190"/>
    </row>
    <row r="345" spans="21:50" ht="13.5" customHeight="1">
      <c r="U345" s="136"/>
      <c r="V345" s="146"/>
      <c r="W345" s="190"/>
      <c r="X345" s="190"/>
      <c r="Y345" s="190"/>
      <c r="Z345" s="190"/>
      <c r="AA345" s="190"/>
      <c r="AB345" s="190"/>
      <c r="AC345" s="190"/>
      <c r="AD345" s="190"/>
      <c r="AE345" s="190"/>
      <c r="AF345" s="190"/>
      <c r="AG345" s="190"/>
      <c r="AH345" s="190"/>
      <c r="AI345" s="190"/>
      <c r="AJ345" s="190"/>
      <c r="AK345" s="190"/>
      <c r="AL345" s="190"/>
      <c r="AM345" s="190"/>
      <c r="AN345" s="190"/>
      <c r="AO345" s="190"/>
      <c r="AP345" s="190"/>
      <c r="AQ345" s="190"/>
      <c r="AR345" s="190"/>
      <c r="AS345" s="190"/>
      <c r="AT345" s="190"/>
      <c r="AU345" s="190"/>
      <c r="AV345" s="190"/>
      <c r="AW345" s="190"/>
      <c r="AX345" s="190"/>
    </row>
    <row r="346" spans="21:50" ht="13.5" customHeight="1">
      <c r="U346" s="19" t="s">
        <v>365</v>
      </c>
      <c r="V346" s="146"/>
      <c r="W346" s="190"/>
      <c r="X346" s="190"/>
      <c r="Y346" s="190"/>
      <c r="Z346" s="190"/>
      <c r="AA346" s="190"/>
      <c r="AB346" s="190"/>
      <c r="AC346" s="190"/>
      <c r="AD346" s="190"/>
      <c r="AE346" s="190"/>
      <c r="AF346" s="190"/>
      <c r="AG346" s="190"/>
      <c r="AH346" s="190"/>
      <c r="AI346" s="190"/>
      <c r="AJ346" s="190"/>
      <c r="AK346" s="190"/>
      <c r="AL346" s="190"/>
      <c r="AM346" s="190"/>
      <c r="AN346" s="190"/>
      <c r="AO346" s="190"/>
      <c r="AP346" s="190"/>
      <c r="AQ346" s="190"/>
      <c r="AR346" s="190"/>
      <c r="AS346" s="190"/>
      <c r="AT346" s="190"/>
      <c r="AU346" s="190"/>
      <c r="AV346" s="190"/>
      <c r="AW346" s="190"/>
      <c r="AX346" s="190"/>
    </row>
    <row r="347" spans="21:50" ht="13.5" customHeight="1">
      <c r="U347" s="113" t="s">
        <v>153</v>
      </c>
      <c r="V347" s="113" t="s">
        <v>164</v>
      </c>
      <c r="W347" s="26">
        <v>1990</v>
      </c>
      <c r="X347" s="26">
        <f t="shared" ref="X347:AX347" si="492">W347+1</f>
        <v>1991</v>
      </c>
      <c r="Y347" s="26">
        <f t="shared" si="492"/>
        <v>1992</v>
      </c>
      <c r="Z347" s="26">
        <f t="shared" si="492"/>
        <v>1993</v>
      </c>
      <c r="AA347" s="26">
        <f t="shared" si="492"/>
        <v>1994</v>
      </c>
      <c r="AB347" s="26">
        <f t="shared" si="492"/>
        <v>1995</v>
      </c>
      <c r="AC347" s="26">
        <f t="shared" si="492"/>
        <v>1996</v>
      </c>
      <c r="AD347" s="26">
        <f t="shared" si="492"/>
        <v>1997</v>
      </c>
      <c r="AE347" s="26">
        <f t="shared" si="492"/>
        <v>1998</v>
      </c>
      <c r="AF347" s="26">
        <f t="shared" si="492"/>
        <v>1999</v>
      </c>
      <c r="AG347" s="26">
        <f t="shared" si="492"/>
        <v>2000</v>
      </c>
      <c r="AH347" s="26">
        <f t="shared" si="492"/>
        <v>2001</v>
      </c>
      <c r="AI347" s="26">
        <f t="shared" si="492"/>
        <v>2002</v>
      </c>
      <c r="AJ347" s="26">
        <f t="shared" si="492"/>
        <v>2003</v>
      </c>
      <c r="AK347" s="26">
        <f t="shared" si="492"/>
        <v>2004</v>
      </c>
      <c r="AL347" s="26">
        <f t="shared" si="492"/>
        <v>2005</v>
      </c>
      <c r="AM347" s="26">
        <f t="shared" si="492"/>
        <v>2006</v>
      </c>
      <c r="AN347" s="26">
        <f t="shared" si="492"/>
        <v>2007</v>
      </c>
      <c r="AO347" s="26">
        <f t="shared" si="492"/>
        <v>2008</v>
      </c>
      <c r="AP347" s="26">
        <f t="shared" si="492"/>
        <v>2009</v>
      </c>
      <c r="AQ347" s="26">
        <f t="shared" si="492"/>
        <v>2010</v>
      </c>
      <c r="AR347" s="26">
        <f t="shared" si="492"/>
        <v>2011</v>
      </c>
      <c r="AS347" s="26">
        <f t="shared" si="492"/>
        <v>2012</v>
      </c>
      <c r="AT347" s="26">
        <f t="shared" si="492"/>
        <v>2013</v>
      </c>
      <c r="AU347" s="26">
        <f t="shared" si="492"/>
        <v>2014</v>
      </c>
      <c r="AV347" s="26">
        <f t="shared" si="492"/>
        <v>2015</v>
      </c>
      <c r="AW347" s="26">
        <f t="shared" si="492"/>
        <v>2016</v>
      </c>
      <c r="AX347" s="26">
        <f t="shared" si="492"/>
        <v>2017</v>
      </c>
    </row>
    <row r="348" spans="21:50" ht="13.5" customHeight="1">
      <c r="U348" s="191" t="s">
        <v>302</v>
      </c>
      <c r="V348" s="192" t="s">
        <v>228</v>
      </c>
      <c r="W348" s="193">
        <v>0</v>
      </c>
      <c r="X348" s="193">
        <v>0</v>
      </c>
      <c r="Y348" s="193">
        <v>0</v>
      </c>
      <c r="Z348" s="193">
        <v>0</v>
      </c>
      <c r="AA348" s="193">
        <v>0</v>
      </c>
      <c r="AB348" s="193">
        <v>0</v>
      </c>
      <c r="AC348" s="193">
        <v>0</v>
      </c>
      <c r="AD348" s="193">
        <v>0</v>
      </c>
      <c r="AE348" s="193">
        <v>0</v>
      </c>
      <c r="AF348" s="193">
        <v>50</v>
      </c>
      <c r="AG348" s="193">
        <v>30</v>
      </c>
      <c r="AH348" s="193">
        <v>40</v>
      </c>
      <c r="AI348" s="193">
        <v>50</v>
      </c>
      <c r="AJ348" s="193">
        <v>30</v>
      </c>
      <c r="AK348" s="193">
        <v>0</v>
      </c>
      <c r="AL348" s="193">
        <v>0</v>
      </c>
      <c r="AM348" s="193">
        <v>1</v>
      </c>
      <c r="AN348" s="193">
        <v>20</v>
      </c>
      <c r="AO348" s="193">
        <v>20</v>
      </c>
      <c r="AP348" s="193">
        <v>0</v>
      </c>
      <c r="AQ348" s="193">
        <v>0</v>
      </c>
      <c r="AR348" s="193">
        <v>0</v>
      </c>
      <c r="AS348" s="193">
        <v>0</v>
      </c>
      <c r="AT348" s="193">
        <v>0</v>
      </c>
      <c r="AU348" s="193">
        <v>0</v>
      </c>
      <c r="AV348" s="193">
        <v>0</v>
      </c>
      <c r="AW348" s="193">
        <v>0</v>
      </c>
      <c r="AX348" s="193">
        <v>0</v>
      </c>
    </row>
    <row r="349" spans="21:50" ht="13.5" customHeight="1">
      <c r="U349" s="191" t="s">
        <v>303</v>
      </c>
      <c r="V349" s="192" t="s">
        <v>77</v>
      </c>
      <c r="W349" s="193">
        <v>0</v>
      </c>
      <c r="X349" s="193">
        <v>0</v>
      </c>
      <c r="Y349" s="193">
        <v>0</v>
      </c>
      <c r="Z349" s="193">
        <v>0</v>
      </c>
      <c r="AA349" s="193">
        <v>0</v>
      </c>
      <c r="AB349" s="193">
        <v>0</v>
      </c>
      <c r="AC349" s="193">
        <v>0</v>
      </c>
      <c r="AD349" s="193">
        <v>0</v>
      </c>
      <c r="AE349" s="193">
        <v>0</v>
      </c>
      <c r="AF349" s="193">
        <v>3</v>
      </c>
      <c r="AG349" s="193">
        <v>3</v>
      </c>
      <c r="AH349" s="193">
        <v>3</v>
      </c>
      <c r="AI349" s="193">
        <v>3</v>
      </c>
      <c r="AJ349" s="193">
        <v>3</v>
      </c>
      <c r="AK349" s="193">
        <v>3</v>
      </c>
      <c r="AL349" s="193">
        <v>3</v>
      </c>
      <c r="AM349" s="193">
        <v>3</v>
      </c>
      <c r="AN349" s="193">
        <v>3</v>
      </c>
      <c r="AO349" s="193">
        <v>3</v>
      </c>
      <c r="AP349" s="193">
        <v>3</v>
      </c>
      <c r="AQ349" s="193">
        <v>3</v>
      </c>
      <c r="AR349" s="193">
        <v>3</v>
      </c>
      <c r="AS349" s="193">
        <v>3</v>
      </c>
      <c r="AT349" s="193">
        <v>3</v>
      </c>
      <c r="AU349" s="193">
        <v>3</v>
      </c>
      <c r="AV349" s="193">
        <v>3</v>
      </c>
      <c r="AW349" s="193">
        <v>3</v>
      </c>
      <c r="AX349" s="193">
        <v>3</v>
      </c>
    </row>
    <row r="350" spans="21:50" ht="13.5" customHeight="1">
      <c r="U350" s="191" t="s">
        <v>229</v>
      </c>
      <c r="V350" s="192" t="s">
        <v>78</v>
      </c>
      <c r="W350" s="196">
        <v>0</v>
      </c>
      <c r="X350" s="196">
        <v>0</v>
      </c>
      <c r="Y350" s="196">
        <v>0</v>
      </c>
      <c r="Z350" s="196">
        <v>0</v>
      </c>
      <c r="AA350" s="196">
        <v>0</v>
      </c>
      <c r="AB350" s="196">
        <v>0</v>
      </c>
      <c r="AC350" s="196">
        <v>0</v>
      </c>
      <c r="AD350" s="196">
        <v>0</v>
      </c>
      <c r="AE350" s="196">
        <v>0</v>
      </c>
      <c r="AF350" s="194">
        <v>2E-3</v>
      </c>
      <c r="AG350" s="194">
        <v>2E-3</v>
      </c>
      <c r="AH350" s="194">
        <v>2E-3</v>
      </c>
      <c r="AI350" s="194">
        <v>2E-3</v>
      </c>
      <c r="AJ350" s="194">
        <v>2E-3</v>
      </c>
      <c r="AK350" s="194">
        <v>2E-3</v>
      </c>
      <c r="AL350" s="194">
        <v>2E-3</v>
      </c>
      <c r="AM350" s="194">
        <v>2E-3</v>
      </c>
      <c r="AN350" s="194">
        <v>2E-3</v>
      </c>
      <c r="AO350" s="194">
        <v>2E-3</v>
      </c>
      <c r="AP350" s="194">
        <v>2E-3</v>
      </c>
      <c r="AQ350" s="194">
        <v>2E-3</v>
      </c>
      <c r="AR350" s="194">
        <v>2E-3</v>
      </c>
      <c r="AS350" s="194">
        <v>2E-3</v>
      </c>
      <c r="AT350" s="194">
        <v>2E-3</v>
      </c>
      <c r="AU350" s="194">
        <v>2E-3</v>
      </c>
      <c r="AV350" s="194">
        <v>2E-3</v>
      </c>
      <c r="AW350" s="194">
        <v>2E-3</v>
      </c>
      <c r="AX350" s="194">
        <v>2E-3</v>
      </c>
    </row>
    <row r="351" spans="21:50" ht="13.5" customHeight="1">
      <c r="U351" s="191" t="s">
        <v>304</v>
      </c>
      <c r="V351" s="192" t="s">
        <v>77</v>
      </c>
      <c r="W351" s="273">
        <v>0</v>
      </c>
      <c r="X351" s="273">
        <v>0</v>
      </c>
      <c r="Y351" s="273">
        <v>0</v>
      </c>
      <c r="Z351" s="273">
        <v>0</v>
      </c>
      <c r="AA351" s="273">
        <v>0</v>
      </c>
      <c r="AB351" s="273">
        <v>0</v>
      </c>
      <c r="AC351" s="273">
        <v>0</v>
      </c>
      <c r="AD351" s="273">
        <v>0</v>
      </c>
      <c r="AE351" s="273">
        <v>0</v>
      </c>
      <c r="AF351" s="273">
        <v>3</v>
      </c>
      <c r="AG351" s="273">
        <v>3</v>
      </c>
      <c r="AH351" s="273">
        <v>3</v>
      </c>
      <c r="AI351" s="273">
        <v>3</v>
      </c>
      <c r="AJ351" s="273">
        <v>3</v>
      </c>
      <c r="AK351" s="273">
        <v>0</v>
      </c>
      <c r="AL351" s="273">
        <v>0</v>
      </c>
      <c r="AM351" s="273">
        <v>3</v>
      </c>
      <c r="AN351" s="273">
        <v>3</v>
      </c>
      <c r="AO351" s="195">
        <v>3</v>
      </c>
      <c r="AP351" s="195">
        <v>3</v>
      </c>
      <c r="AQ351" s="195">
        <v>3</v>
      </c>
      <c r="AR351" s="195">
        <v>3</v>
      </c>
      <c r="AS351" s="195">
        <v>3</v>
      </c>
      <c r="AT351" s="195">
        <v>3</v>
      </c>
      <c r="AU351" s="195">
        <v>3</v>
      </c>
      <c r="AV351" s="195">
        <v>3</v>
      </c>
      <c r="AW351" s="195">
        <v>3</v>
      </c>
      <c r="AX351" s="195">
        <v>3</v>
      </c>
    </row>
    <row r="352" spans="21:50" ht="13.5" customHeight="1">
      <c r="U352" s="191" t="s">
        <v>230</v>
      </c>
      <c r="V352" s="192" t="s">
        <v>78</v>
      </c>
      <c r="W352" s="196">
        <v>0</v>
      </c>
      <c r="X352" s="196">
        <v>0</v>
      </c>
      <c r="Y352" s="196">
        <v>0</v>
      </c>
      <c r="Z352" s="196">
        <v>0</v>
      </c>
      <c r="AA352" s="196">
        <v>0</v>
      </c>
      <c r="AB352" s="196">
        <v>0</v>
      </c>
      <c r="AC352" s="196">
        <v>0</v>
      </c>
      <c r="AD352" s="196">
        <v>0</v>
      </c>
      <c r="AE352" s="196">
        <v>0</v>
      </c>
      <c r="AF352" s="196">
        <v>0.15</v>
      </c>
      <c r="AG352" s="196">
        <v>0.15</v>
      </c>
      <c r="AH352" s="196">
        <v>0.15</v>
      </c>
      <c r="AI352" s="196">
        <v>0.15</v>
      </c>
      <c r="AJ352" s="196">
        <v>0.15</v>
      </c>
      <c r="AK352" s="196">
        <v>0.15</v>
      </c>
      <c r="AL352" s="196">
        <v>0.15</v>
      </c>
      <c r="AM352" s="196">
        <v>0.15</v>
      </c>
      <c r="AN352" s="196">
        <v>0.15</v>
      </c>
      <c r="AO352" s="196">
        <v>0.15</v>
      </c>
      <c r="AP352" s="196">
        <v>0.15</v>
      </c>
      <c r="AQ352" s="196">
        <v>0.15</v>
      </c>
      <c r="AR352" s="196">
        <v>0.15</v>
      </c>
      <c r="AS352" s="196">
        <v>0.15</v>
      </c>
      <c r="AT352" s="196">
        <v>0.15</v>
      </c>
      <c r="AU352" s="196">
        <v>0.15</v>
      </c>
      <c r="AV352" s="196">
        <v>0.15</v>
      </c>
      <c r="AW352" s="196">
        <v>0.15</v>
      </c>
      <c r="AX352" s="196">
        <v>0.15</v>
      </c>
    </row>
    <row r="353" spans="21:50" ht="13.5" customHeight="1">
      <c r="U353" s="191" t="s">
        <v>293</v>
      </c>
      <c r="V353" s="192" t="s">
        <v>228</v>
      </c>
      <c r="W353" s="195">
        <v>0</v>
      </c>
      <c r="X353" s="195">
        <v>0</v>
      </c>
      <c r="Y353" s="195">
        <v>0</v>
      </c>
      <c r="Z353" s="195">
        <v>0</v>
      </c>
      <c r="AA353" s="195">
        <v>0</v>
      </c>
      <c r="AB353" s="195">
        <v>0</v>
      </c>
      <c r="AC353" s="195">
        <v>0</v>
      </c>
      <c r="AD353" s="195">
        <v>0</v>
      </c>
      <c r="AE353" s="195">
        <v>0</v>
      </c>
      <c r="AF353" s="195">
        <v>0</v>
      </c>
      <c r="AG353" s="195">
        <v>0</v>
      </c>
      <c r="AH353" s="195">
        <v>0</v>
      </c>
      <c r="AI353" s="195">
        <v>0</v>
      </c>
      <c r="AJ353" s="195">
        <v>0</v>
      </c>
      <c r="AK353" s="195">
        <v>0</v>
      </c>
      <c r="AL353" s="195">
        <v>0</v>
      </c>
      <c r="AM353" s="195">
        <v>0</v>
      </c>
      <c r="AN353" s="195">
        <v>0</v>
      </c>
      <c r="AO353" s="195">
        <v>0</v>
      </c>
      <c r="AP353" s="195">
        <v>10</v>
      </c>
      <c r="AQ353" s="195">
        <v>14</v>
      </c>
      <c r="AR353" s="195">
        <v>9</v>
      </c>
      <c r="AS353" s="195">
        <v>13</v>
      </c>
      <c r="AT353" s="195">
        <v>14</v>
      </c>
      <c r="AU353" s="195">
        <v>17</v>
      </c>
      <c r="AV353" s="195">
        <v>21</v>
      </c>
      <c r="AW353" s="195">
        <v>23</v>
      </c>
      <c r="AX353" s="195">
        <v>19</v>
      </c>
    </row>
    <row r="354" spans="21:50" ht="13.5" customHeight="1">
      <c r="U354" s="191" t="s">
        <v>231</v>
      </c>
      <c r="V354" s="192" t="s">
        <v>77</v>
      </c>
      <c r="W354" s="195">
        <v>0</v>
      </c>
      <c r="X354" s="195">
        <v>0</v>
      </c>
      <c r="Y354" s="195">
        <v>0</v>
      </c>
      <c r="Z354" s="195">
        <v>0</v>
      </c>
      <c r="AA354" s="195">
        <v>0</v>
      </c>
      <c r="AB354" s="195">
        <v>0</v>
      </c>
      <c r="AC354" s="195">
        <v>0</v>
      </c>
      <c r="AD354" s="195">
        <v>0</v>
      </c>
      <c r="AE354" s="195">
        <v>0</v>
      </c>
      <c r="AF354" s="195">
        <v>0</v>
      </c>
      <c r="AG354" s="195">
        <v>0</v>
      </c>
      <c r="AH354" s="195">
        <v>0</v>
      </c>
      <c r="AI354" s="195">
        <v>0</v>
      </c>
      <c r="AJ354" s="195">
        <v>0</v>
      </c>
      <c r="AK354" s="195">
        <v>0</v>
      </c>
      <c r="AL354" s="195">
        <v>0</v>
      </c>
      <c r="AM354" s="195">
        <v>0</v>
      </c>
      <c r="AN354" s="195">
        <v>0</v>
      </c>
      <c r="AO354" s="195">
        <v>0</v>
      </c>
      <c r="AP354" s="195">
        <v>1.5</v>
      </c>
      <c r="AQ354" s="195">
        <v>1.5</v>
      </c>
      <c r="AR354" s="195">
        <v>1.5</v>
      </c>
      <c r="AS354" s="195">
        <v>1.5</v>
      </c>
      <c r="AT354" s="195">
        <v>1.5</v>
      </c>
      <c r="AU354" s="195">
        <v>1.5</v>
      </c>
      <c r="AV354" s="195">
        <v>1.5</v>
      </c>
      <c r="AW354" s="195">
        <v>1.5</v>
      </c>
      <c r="AX354" s="195">
        <v>1.5</v>
      </c>
    </row>
    <row r="355" spans="21:50" ht="13.5" customHeight="1">
      <c r="U355" s="191" t="s">
        <v>232</v>
      </c>
      <c r="V355" s="192" t="s">
        <v>78</v>
      </c>
      <c r="W355" s="195">
        <v>0</v>
      </c>
      <c r="X355" s="195">
        <v>0</v>
      </c>
      <c r="Y355" s="195">
        <v>0</v>
      </c>
      <c r="Z355" s="195">
        <v>0</v>
      </c>
      <c r="AA355" s="195">
        <v>0</v>
      </c>
      <c r="AB355" s="195">
        <v>0</v>
      </c>
      <c r="AC355" s="195">
        <v>0</v>
      </c>
      <c r="AD355" s="195">
        <v>0</v>
      </c>
      <c r="AE355" s="195">
        <v>0</v>
      </c>
      <c r="AF355" s="195">
        <v>0</v>
      </c>
      <c r="AG355" s="195">
        <v>0</v>
      </c>
      <c r="AH355" s="195">
        <v>0</v>
      </c>
      <c r="AI355" s="195">
        <v>0</v>
      </c>
      <c r="AJ355" s="195">
        <v>0</v>
      </c>
      <c r="AK355" s="195">
        <v>0</v>
      </c>
      <c r="AL355" s="195">
        <v>0</v>
      </c>
      <c r="AM355" s="195">
        <v>0</v>
      </c>
      <c r="AN355" s="195">
        <v>0</v>
      </c>
      <c r="AO355" s="195">
        <v>0</v>
      </c>
      <c r="AP355" s="197">
        <v>0.3</v>
      </c>
      <c r="AQ355" s="197">
        <v>0.31</v>
      </c>
      <c r="AR355" s="197">
        <v>0.28999999999999998</v>
      </c>
      <c r="AS355" s="197">
        <v>0.34</v>
      </c>
      <c r="AT355" s="197">
        <v>0.34</v>
      </c>
      <c r="AU355" s="197">
        <v>0.32</v>
      </c>
      <c r="AV355" s="197">
        <v>0.38</v>
      </c>
      <c r="AW355" s="197">
        <v>0.39</v>
      </c>
      <c r="AX355" s="197">
        <v>0.38</v>
      </c>
    </row>
    <row r="356" spans="21:50" ht="13.5" customHeight="1">
      <c r="U356" s="191" t="s">
        <v>233</v>
      </c>
      <c r="V356" s="165" t="s">
        <v>234</v>
      </c>
      <c r="W356" s="198" t="s">
        <v>370</v>
      </c>
      <c r="X356" s="198" t="s">
        <v>370</v>
      </c>
      <c r="Y356" s="198" t="s">
        <v>370</v>
      </c>
      <c r="Z356" s="198" t="s">
        <v>370</v>
      </c>
      <c r="AA356" s="198" t="s">
        <v>370</v>
      </c>
      <c r="AB356" s="198" t="s">
        <v>370</v>
      </c>
      <c r="AC356" s="198" t="s">
        <v>370</v>
      </c>
      <c r="AD356" s="198" t="s">
        <v>370</v>
      </c>
      <c r="AE356" s="198" t="s">
        <v>370</v>
      </c>
      <c r="AF356" s="198">
        <v>1.1764799999999999E-3</v>
      </c>
      <c r="AG356" s="198">
        <v>7.05888E-4</v>
      </c>
      <c r="AH356" s="198">
        <v>9.4118400000000007E-4</v>
      </c>
      <c r="AI356" s="198">
        <v>1.1764799999999999E-3</v>
      </c>
      <c r="AJ356" s="198">
        <v>7.05888E-4</v>
      </c>
      <c r="AK356" s="198" t="s">
        <v>370</v>
      </c>
      <c r="AL356" s="198" t="s">
        <v>370</v>
      </c>
      <c r="AM356" s="199">
        <v>2.3529599999999999E-5</v>
      </c>
      <c r="AN356" s="200">
        <v>4.7059200000000004E-4</v>
      </c>
      <c r="AO356" s="200">
        <v>4.7059200000000004E-4</v>
      </c>
      <c r="AP356" s="198" t="s">
        <v>370</v>
      </c>
      <c r="AQ356" s="198" t="s">
        <v>370</v>
      </c>
      <c r="AR356" s="198" t="s">
        <v>370</v>
      </c>
      <c r="AS356" s="198" t="s">
        <v>370</v>
      </c>
      <c r="AT356" s="198" t="s">
        <v>370</v>
      </c>
      <c r="AU356" s="198" t="s">
        <v>370</v>
      </c>
      <c r="AV356" s="198" t="s">
        <v>370</v>
      </c>
      <c r="AW356" s="198" t="s">
        <v>370</v>
      </c>
      <c r="AX356" s="198" t="s">
        <v>370</v>
      </c>
    </row>
    <row r="357" spans="21:50" ht="13.5" customHeight="1">
      <c r="U357" s="191" t="s">
        <v>235</v>
      </c>
      <c r="V357" s="165" t="s">
        <v>234</v>
      </c>
      <c r="W357" s="201" t="s">
        <v>370</v>
      </c>
      <c r="X357" s="201" t="s">
        <v>370</v>
      </c>
      <c r="Y357" s="201" t="s">
        <v>370</v>
      </c>
      <c r="Z357" s="201" t="s">
        <v>370</v>
      </c>
      <c r="AA357" s="201" t="s">
        <v>370</v>
      </c>
      <c r="AB357" s="201" t="s">
        <v>370</v>
      </c>
      <c r="AC357" s="201" t="s">
        <v>370</v>
      </c>
      <c r="AD357" s="201" t="s">
        <v>370</v>
      </c>
      <c r="AE357" s="201" t="s">
        <v>370</v>
      </c>
      <c r="AF357" s="201">
        <v>5.1098267281105995E-2</v>
      </c>
      <c r="AG357" s="201">
        <v>8.000769535232384E-2</v>
      </c>
      <c r="AH357" s="201">
        <v>0.12287679999999998</v>
      </c>
      <c r="AI357" s="201">
        <v>0.20310381459854013</v>
      </c>
      <c r="AJ357" s="201">
        <v>0.27784953191489359</v>
      </c>
      <c r="AK357" s="201">
        <v>0.33954106329113926</v>
      </c>
      <c r="AL357" s="201">
        <v>0.39525599999999994</v>
      </c>
      <c r="AM357" s="201">
        <v>0.43440593240506326</v>
      </c>
      <c r="AN357" s="201">
        <v>0.48405531935691315</v>
      </c>
      <c r="AO357" s="201">
        <v>0.67412304000000001</v>
      </c>
      <c r="AP357" s="201">
        <v>0.66529943999999996</v>
      </c>
      <c r="AQ357" s="201">
        <v>0.64765223999999999</v>
      </c>
      <c r="AR357" s="201">
        <v>0.6441228</v>
      </c>
      <c r="AS357" s="201">
        <v>0.6441228</v>
      </c>
      <c r="AT357" s="201">
        <v>0.6335344799999999</v>
      </c>
      <c r="AU357" s="201">
        <v>0.61941671999999992</v>
      </c>
      <c r="AV357" s="201">
        <v>0.60000479999999989</v>
      </c>
      <c r="AW357" s="201">
        <v>0.59647536000000001</v>
      </c>
      <c r="AX357" s="201">
        <v>0.59647536000000001</v>
      </c>
    </row>
    <row r="358" spans="21:50" ht="13.5" customHeight="1">
      <c r="U358" s="191" t="s">
        <v>236</v>
      </c>
      <c r="V358" s="165" t="s">
        <v>234</v>
      </c>
      <c r="W358" s="201" t="s">
        <v>370</v>
      </c>
      <c r="X358" s="201" t="s">
        <v>370</v>
      </c>
      <c r="Y358" s="201" t="s">
        <v>370</v>
      </c>
      <c r="Z358" s="201" t="s">
        <v>370</v>
      </c>
      <c r="AA358" s="201" t="s">
        <v>370</v>
      </c>
      <c r="AB358" s="201" t="s">
        <v>370</v>
      </c>
      <c r="AC358" s="201" t="s">
        <v>370</v>
      </c>
      <c r="AD358" s="201" t="s">
        <v>370</v>
      </c>
      <c r="AE358" s="201" t="s">
        <v>370</v>
      </c>
      <c r="AF358" s="201" t="s">
        <v>370</v>
      </c>
      <c r="AG358" s="201" t="s">
        <v>370</v>
      </c>
      <c r="AH358" s="201" t="s">
        <v>370</v>
      </c>
      <c r="AI358" s="201" t="s">
        <v>370</v>
      </c>
      <c r="AJ358" s="201" t="s">
        <v>370</v>
      </c>
      <c r="AK358" s="201" t="s">
        <v>370</v>
      </c>
      <c r="AL358" s="201" t="s">
        <v>370</v>
      </c>
      <c r="AM358" s="201" t="s">
        <v>370</v>
      </c>
      <c r="AN358" s="201" t="s">
        <v>370</v>
      </c>
      <c r="AO358" s="201" t="s">
        <v>370</v>
      </c>
      <c r="AP358" s="201">
        <v>4.1176799999999993E-2</v>
      </c>
      <c r="AQ358" s="201">
        <v>5.6823983999999987E-2</v>
      </c>
      <c r="AR358" s="201">
        <v>3.7588535999999992E-2</v>
      </c>
      <c r="AS358" s="201">
        <v>5.0470991999999992E-2</v>
      </c>
      <c r="AT358" s="201">
        <v>5.4353375999999988E-2</v>
      </c>
      <c r="AU358" s="201">
        <v>6.8000543999999996E-2</v>
      </c>
      <c r="AV358" s="201">
        <v>7.6588848000000001E-2</v>
      </c>
      <c r="AW358" s="201">
        <v>8.2530071999999996E-2</v>
      </c>
      <c r="AX358" s="201">
        <v>6.9294671999999988E-2</v>
      </c>
    </row>
    <row r="359" spans="21:50" ht="13.5" customHeight="1">
      <c r="U359" s="191" t="s">
        <v>237</v>
      </c>
      <c r="V359" s="165" t="s">
        <v>234</v>
      </c>
      <c r="W359" s="201" t="str">
        <f>IF(SUM(W356,W357,W358)=0, "NO", SUM(W356,W357,W358))</f>
        <v>NO</v>
      </c>
      <c r="X359" s="201" t="str">
        <f t="shared" ref="X359:AU359" si="493">IF(SUM(X356,X357,X358)=0, "NO", SUM(X356,X357,X358))</f>
        <v>NO</v>
      </c>
      <c r="Y359" s="201" t="str">
        <f t="shared" si="493"/>
        <v>NO</v>
      </c>
      <c r="Z359" s="201" t="str">
        <f t="shared" si="493"/>
        <v>NO</v>
      </c>
      <c r="AA359" s="201" t="str">
        <f t="shared" si="493"/>
        <v>NO</v>
      </c>
      <c r="AB359" s="201" t="str">
        <f t="shared" si="493"/>
        <v>NO</v>
      </c>
      <c r="AC359" s="201" t="str">
        <f t="shared" si="493"/>
        <v>NO</v>
      </c>
      <c r="AD359" s="201" t="str">
        <f t="shared" si="493"/>
        <v>NO</v>
      </c>
      <c r="AE359" s="201" t="str">
        <f t="shared" si="493"/>
        <v>NO</v>
      </c>
      <c r="AF359" s="201">
        <f t="shared" si="493"/>
        <v>5.2274747281105996E-2</v>
      </c>
      <c r="AG359" s="201">
        <f t="shared" si="493"/>
        <v>8.0713583352323842E-2</v>
      </c>
      <c r="AH359" s="201">
        <f t="shared" si="493"/>
        <v>0.12381798399999998</v>
      </c>
      <c r="AI359" s="201">
        <f t="shared" si="493"/>
        <v>0.20428029459854014</v>
      </c>
      <c r="AJ359" s="201">
        <f t="shared" si="493"/>
        <v>0.27855541991489358</v>
      </c>
      <c r="AK359" s="201">
        <f t="shared" si="493"/>
        <v>0.33954106329113926</v>
      </c>
      <c r="AL359" s="201">
        <f t="shared" si="493"/>
        <v>0.39525599999999994</v>
      </c>
      <c r="AM359" s="201">
        <f t="shared" si="493"/>
        <v>0.43442946200506327</v>
      </c>
      <c r="AN359" s="201">
        <f t="shared" si="493"/>
        <v>0.48452591135691314</v>
      </c>
      <c r="AO359" s="201">
        <f t="shared" si="493"/>
        <v>0.674593632</v>
      </c>
      <c r="AP359" s="201">
        <f t="shared" si="493"/>
        <v>0.70647623999999998</v>
      </c>
      <c r="AQ359" s="201">
        <f t="shared" si="493"/>
        <v>0.70447622399999998</v>
      </c>
      <c r="AR359" s="201">
        <f t="shared" si="493"/>
        <v>0.681711336</v>
      </c>
      <c r="AS359" s="201">
        <f t="shared" si="493"/>
        <v>0.69459379200000004</v>
      </c>
      <c r="AT359" s="201">
        <f t="shared" si="493"/>
        <v>0.68788785599999991</v>
      </c>
      <c r="AU359" s="201">
        <f t="shared" si="493"/>
        <v>0.68741726399999992</v>
      </c>
      <c r="AV359" s="201">
        <f t="shared" ref="AV359:AW359" si="494">IF(SUM(AV356,AV357,AV358)=0, "NO", SUM(AV356,AV357,AV358))</f>
        <v>0.67659364799999988</v>
      </c>
      <c r="AW359" s="201">
        <f t="shared" si="494"/>
        <v>0.67900543199999996</v>
      </c>
      <c r="AX359" s="201">
        <f t="shared" ref="AX359" si="495">IF(SUM(AX356,AX357,AX358)=0, "NO", SUM(AX356,AX357,AX358))</f>
        <v>0.66577003199999996</v>
      </c>
    </row>
    <row r="360" spans="21:50" ht="13.5" customHeight="1">
      <c r="U360" s="43"/>
      <c r="V360" s="166"/>
      <c r="W360" s="202"/>
      <c r="X360" s="202"/>
      <c r="Y360" s="202"/>
      <c r="Z360" s="202"/>
      <c r="AA360" s="202"/>
      <c r="AB360" s="202"/>
      <c r="AC360" s="202"/>
      <c r="AD360" s="202"/>
      <c r="AE360" s="202"/>
      <c r="AF360" s="202"/>
      <c r="AG360" s="202"/>
      <c r="AH360" s="202"/>
      <c r="AI360" s="202"/>
      <c r="AJ360" s="202"/>
      <c r="AK360" s="202"/>
      <c r="AL360" s="202"/>
      <c r="AM360" s="202"/>
      <c r="AN360" s="202"/>
      <c r="AO360" s="202"/>
      <c r="AP360" s="202"/>
      <c r="AQ360" s="202"/>
      <c r="AR360" s="202"/>
      <c r="AS360" s="202"/>
      <c r="AT360" s="202"/>
      <c r="AU360" s="202"/>
      <c r="AV360" s="202"/>
      <c r="AW360" s="202"/>
      <c r="AX360" s="202"/>
    </row>
    <row r="361" spans="21:50" ht="13.5" customHeight="1">
      <c r="U361" s="43"/>
      <c r="V361" s="166"/>
      <c r="W361" s="202"/>
      <c r="X361" s="202"/>
      <c r="Y361" s="202"/>
      <c r="Z361" s="202"/>
      <c r="AA361" s="202"/>
      <c r="AB361" s="202"/>
      <c r="AC361" s="202"/>
      <c r="AD361" s="202"/>
      <c r="AE361" s="202"/>
      <c r="AF361" s="202"/>
      <c r="AG361" s="202"/>
      <c r="AH361" s="202"/>
      <c r="AI361" s="202"/>
      <c r="AJ361" s="202"/>
      <c r="AK361" s="202"/>
      <c r="AL361" s="202"/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202"/>
      <c r="AX361" s="202"/>
    </row>
    <row r="362" spans="21:50" ht="13.5" customHeight="1">
      <c r="U362" s="19" t="s">
        <v>366</v>
      </c>
      <c r="V362" s="166"/>
      <c r="W362" s="202"/>
      <c r="X362" s="202"/>
      <c r="Y362" s="202"/>
      <c r="Z362" s="202"/>
      <c r="AA362" s="202"/>
      <c r="AB362" s="202"/>
      <c r="AC362" s="202"/>
      <c r="AD362" s="202"/>
      <c r="AE362" s="202"/>
      <c r="AF362" s="202"/>
      <c r="AG362" s="202"/>
      <c r="AH362" s="202"/>
      <c r="AI362" s="202"/>
      <c r="AJ362" s="202"/>
      <c r="AK362" s="202"/>
      <c r="AL362" s="202"/>
      <c r="AM362" s="202"/>
      <c r="AN362" s="202"/>
      <c r="AO362" s="202"/>
      <c r="AP362" s="202"/>
      <c r="AQ362" s="202"/>
      <c r="AR362" s="202"/>
      <c r="AS362" s="202"/>
      <c r="AT362" s="202"/>
      <c r="AU362" s="202"/>
      <c r="AV362" s="202"/>
      <c r="AW362" s="202"/>
      <c r="AX362" s="202"/>
    </row>
    <row r="363" spans="21:50" ht="13.5" customHeight="1">
      <c r="U363" s="113" t="s">
        <v>153</v>
      </c>
      <c r="V363" s="113" t="s">
        <v>164</v>
      </c>
      <c r="W363" s="26">
        <v>1990</v>
      </c>
      <c r="X363" s="26">
        <f t="shared" ref="X363:AX363" si="496">W363+1</f>
        <v>1991</v>
      </c>
      <c r="Y363" s="26">
        <f t="shared" si="496"/>
        <v>1992</v>
      </c>
      <c r="Z363" s="26">
        <f t="shared" si="496"/>
        <v>1993</v>
      </c>
      <c r="AA363" s="26">
        <f t="shared" si="496"/>
        <v>1994</v>
      </c>
      <c r="AB363" s="26">
        <f t="shared" si="496"/>
        <v>1995</v>
      </c>
      <c r="AC363" s="26">
        <f t="shared" si="496"/>
        <v>1996</v>
      </c>
      <c r="AD363" s="26">
        <f t="shared" si="496"/>
        <v>1997</v>
      </c>
      <c r="AE363" s="26">
        <f t="shared" si="496"/>
        <v>1998</v>
      </c>
      <c r="AF363" s="26">
        <f t="shared" si="496"/>
        <v>1999</v>
      </c>
      <c r="AG363" s="26">
        <f t="shared" si="496"/>
        <v>2000</v>
      </c>
      <c r="AH363" s="26">
        <f t="shared" si="496"/>
        <v>2001</v>
      </c>
      <c r="AI363" s="26">
        <f t="shared" si="496"/>
        <v>2002</v>
      </c>
      <c r="AJ363" s="26">
        <f t="shared" si="496"/>
        <v>2003</v>
      </c>
      <c r="AK363" s="26">
        <f t="shared" si="496"/>
        <v>2004</v>
      </c>
      <c r="AL363" s="26">
        <f t="shared" si="496"/>
        <v>2005</v>
      </c>
      <c r="AM363" s="26">
        <f t="shared" si="496"/>
        <v>2006</v>
      </c>
      <c r="AN363" s="26">
        <f t="shared" si="496"/>
        <v>2007</v>
      </c>
      <c r="AO363" s="26">
        <f t="shared" si="496"/>
        <v>2008</v>
      </c>
      <c r="AP363" s="26">
        <f t="shared" si="496"/>
        <v>2009</v>
      </c>
      <c r="AQ363" s="26">
        <f t="shared" si="496"/>
        <v>2010</v>
      </c>
      <c r="AR363" s="26">
        <f t="shared" si="496"/>
        <v>2011</v>
      </c>
      <c r="AS363" s="26">
        <f t="shared" si="496"/>
        <v>2012</v>
      </c>
      <c r="AT363" s="26">
        <f t="shared" si="496"/>
        <v>2013</v>
      </c>
      <c r="AU363" s="26">
        <f t="shared" si="496"/>
        <v>2014</v>
      </c>
      <c r="AV363" s="26">
        <f t="shared" si="496"/>
        <v>2015</v>
      </c>
      <c r="AW363" s="26">
        <f t="shared" si="496"/>
        <v>2016</v>
      </c>
      <c r="AX363" s="26">
        <f t="shared" si="496"/>
        <v>2017</v>
      </c>
    </row>
    <row r="364" spans="21:50" ht="13.5" customHeight="1">
      <c r="U364" s="289" t="s">
        <v>430</v>
      </c>
      <c r="V364" s="288" t="s">
        <v>77</v>
      </c>
      <c r="W364" s="273">
        <v>0</v>
      </c>
      <c r="X364" s="273">
        <v>0</v>
      </c>
      <c r="Y364" s="273">
        <v>0</v>
      </c>
      <c r="Z364" s="273">
        <v>0</v>
      </c>
      <c r="AA364" s="273">
        <v>0</v>
      </c>
      <c r="AB364" s="273">
        <v>0</v>
      </c>
      <c r="AC364" s="273" t="s">
        <v>115</v>
      </c>
      <c r="AD364" s="273" t="s">
        <v>116</v>
      </c>
      <c r="AE364" s="273" t="s">
        <v>117</v>
      </c>
      <c r="AF364" s="273" t="s">
        <v>118</v>
      </c>
      <c r="AG364" s="273" t="s">
        <v>79</v>
      </c>
      <c r="AH364" s="273" t="s">
        <v>119</v>
      </c>
      <c r="AI364" s="273" t="s">
        <v>120</v>
      </c>
      <c r="AJ364" s="273" t="s">
        <v>121</v>
      </c>
      <c r="AK364" s="273" t="s">
        <v>122</v>
      </c>
      <c r="AL364" s="273" t="s">
        <v>80</v>
      </c>
      <c r="AM364" s="273" t="s">
        <v>81</v>
      </c>
      <c r="AN364" s="273" t="s">
        <v>82</v>
      </c>
      <c r="AO364" s="273" t="s">
        <v>83</v>
      </c>
      <c r="AP364" s="273" t="s">
        <v>84</v>
      </c>
      <c r="AQ364" s="273" t="s">
        <v>85</v>
      </c>
      <c r="AR364" s="273" t="s">
        <v>86</v>
      </c>
      <c r="AS364" s="273" t="s">
        <v>87</v>
      </c>
      <c r="AT364" s="273" t="s">
        <v>88</v>
      </c>
      <c r="AU364" s="273" t="s">
        <v>89</v>
      </c>
      <c r="AV364" s="273" t="s">
        <v>312</v>
      </c>
      <c r="AW364" s="273" t="s">
        <v>311</v>
      </c>
      <c r="AX364" s="273" t="s">
        <v>347</v>
      </c>
    </row>
    <row r="365" spans="21:50" ht="13.5" customHeight="1">
      <c r="U365" s="191" t="s">
        <v>229</v>
      </c>
      <c r="V365" s="192" t="s">
        <v>78</v>
      </c>
      <c r="W365" s="270">
        <v>0</v>
      </c>
      <c r="X365" s="270">
        <v>0</v>
      </c>
      <c r="Y365" s="270">
        <v>0</v>
      </c>
      <c r="Z365" s="270">
        <v>0</v>
      </c>
      <c r="AA365" s="270">
        <v>0</v>
      </c>
      <c r="AB365" s="270">
        <v>0</v>
      </c>
      <c r="AC365" s="194">
        <v>2E-3</v>
      </c>
      <c r="AD365" s="194">
        <v>2E-3</v>
      </c>
      <c r="AE365" s="194">
        <v>2E-3</v>
      </c>
      <c r="AF365" s="194">
        <v>2E-3</v>
      </c>
      <c r="AG365" s="194">
        <v>2E-3</v>
      </c>
      <c r="AH365" s="194">
        <v>2E-3</v>
      </c>
      <c r="AI365" s="194">
        <v>2E-3</v>
      </c>
      <c r="AJ365" s="194">
        <v>2E-3</v>
      </c>
      <c r="AK365" s="194">
        <v>2E-3</v>
      </c>
      <c r="AL365" s="194">
        <v>2E-3</v>
      </c>
      <c r="AM365" s="194">
        <v>2E-3</v>
      </c>
      <c r="AN365" s="194">
        <v>2E-3</v>
      </c>
      <c r="AO365" s="194">
        <v>2E-3</v>
      </c>
      <c r="AP365" s="194">
        <v>2E-3</v>
      </c>
      <c r="AQ365" s="194">
        <v>2E-3</v>
      </c>
      <c r="AR365" s="194">
        <v>2E-3</v>
      </c>
      <c r="AS365" s="194">
        <v>2E-3</v>
      </c>
      <c r="AT365" s="194">
        <v>2E-3</v>
      </c>
      <c r="AU365" s="194">
        <v>2E-3</v>
      </c>
      <c r="AV365" s="194">
        <v>2E-3</v>
      </c>
      <c r="AW365" s="194">
        <v>2E-3</v>
      </c>
      <c r="AX365" s="194">
        <v>2E-3</v>
      </c>
    </row>
    <row r="366" spans="21:50" ht="13.5" customHeight="1">
      <c r="U366" s="289" t="s">
        <v>301</v>
      </c>
      <c r="V366" s="288" t="s">
        <v>77</v>
      </c>
      <c r="W366" s="273">
        <v>0</v>
      </c>
      <c r="X366" s="273">
        <v>0</v>
      </c>
      <c r="Y366" s="273">
        <v>0</v>
      </c>
      <c r="Z366" s="273">
        <v>0</v>
      </c>
      <c r="AA366" s="273">
        <v>0</v>
      </c>
      <c r="AB366" s="273">
        <v>0</v>
      </c>
      <c r="AC366" s="273" t="s">
        <v>348</v>
      </c>
      <c r="AD366" s="273" t="s">
        <v>349</v>
      </c>
      <c r="AE366" s="273" t="s">
        <v>350</v>
      </c>
      <c r="AF366" s="273" t="s">
        <v>351</v>
      </c>
      <c r="AG366" s="273" t="s">
        <v>352</v>
      </c>
      <c r="AH366" s="273" t="s">
        <v>353</v>
      </c>
      <c r="AI366" s="273" t="s">
        <v>354</v>
      </c>
      <c r="AJ366" s="273" t="s">
        <v>355</v>
      </c>
      <c r="AK366" s="273" t="s">
        <v>356</v>
      </c>
      <c r="AL366" s="273" t="s">
        <v>357</v>
      </c>
      <c r="AM366" s="273" t="s">
        <v>90</v>
      </c>
      <c r="AN366" s="273" t="s">
        <v>90</v>
      </c>
      <c r="AO366" s="273" t="s">
        <v>90</v>
      </c>
      <c r="AP366" s="273" t="s">
        <v>90</v>
      </c>
      <c r="AQ366" s="273" t="s">
        <v>90</v>
      </c>
      <c r="AR366" s="273" t="s">
        <v>90</v>
      </c>
      <c r="AS366" s="273" t="s">
        <v>90</v>
      </c>
      <c r="AT366" s="273" t="s">
        <v>90</v>
      </c>
      <c r="AU366" s="273" t="s">
        <v>90</v>
      </c>
      <c r="AV366" s="273" t="s">
        <v>90</v>
      </c>
      <c r="AW366" s="273" t="s">
        <v>90</v>
      </c>
      <c r="AX366" s="273" t="s">
        <v>90</v>
      </c>
    </row>
    <row r="367" spans="21:50" ht="13.5" customHeight="1">
      <c r="U367" s="191" t="s">
        <v>230</v>
      </c>
      <c r="V367" s="192" t="s">
        <v>78</v>
      </c>
      <c r="W367" s="203">
        <v>0</v>
      </c>
      <c r="X367" s="203">
        <v>0</v>
      </c>
      <c r="Y367" s="203">
        <v>0</v>
      </c>
      <c r="Z367" s="203">
        <v>0</v>
      </c>
      <c r="AA367" s="203">
        <v>0</v>
      </c>
      <c r="AB367" s="203">
        <v>0</v>
      </c>
      <c r="AC367" s="203">
        <v>0.15</v>
      </c>
      <c r="AD367" s="203">
        <v>0.15</v>
      </c>
      <c r="AE367" s="203">
        <v>0.15</v>
      </c>
      <c r="AF367" s="203">
        <v>0.15</v>
      </c>
      <c r="AG367" s="203">
        <v>0.15</v>
      </c>
      <c r="AH367" s="203">
        <v>0.15</v>
      </c>
      <c r="AI367" s="203">
        <v>0.15</v>
      </c>
      <c r="AJ367" s="203">
        <v>0.15</v>
      </c>
      <c r="AK367" s="203">
        <v>0.15</v>
      </c>
      <c r="AL367" s="203">
        <v>0.15</v>
      </c>
      <c r="AM367" s="203">
        <v>0.15</v>
      </c>
      <c r="AN367" s="203">
        <v>0.15</v>
      </c>
      <c r="AO367" s="203">
        <v>0.15</v>
      </c>
      <c r="AP367" s="203">
        <v>0.15</v>
      </c>
      <c r="AQ367" s="203">
        <v>0.15</v>
      </c>
      <c r="AR367" s="203">
        <v>0.15</v>
      </c>
      <c r="AS367" s="203">
        <v>0.15</v>
      </c>
      <c r="AT367" s="203">
        <v>0.15</v>
      </c>
      <c r="AU367" s="203">
        <v>0.15</v>
      </c>
      <c r="AV367" s="203">
        <v>0.15</v>
      </c>
      <c r="AW367" s="203">
        <v>0.15</v>
      </c>
      <c r="AX367" s="203">
        <v>0.15</v>
      </c>
    </row>
    <row r="368" spans="21:50" ht="13.5" customHeight="1">
      <c r="U368" s="289" t="s">
        <v>238</v>
      </c>
      <c r="V368" s="288" t="s">
        <v>77</v>
      </c>
      <c r="W368" s="273">
        <v>0</v>
      </c>
      <c r="X368" s="273">
        <v>0</v>
      </c>
      <c r="Y368" s="273">
        <v>0</v>
      </c>
      <c r="Z368" s="273">
        <v>0</v>
      </c>
      <c r="AA368" s="273">
        <v>0</v>
      </c>
      <c r="AB368" s="273">
        <v>0</v>
      </c>
      <c r="AC368" s="273">
        <v>0</v>
      </c>
      <c r="AD368" s="273">
        <v>0</v>
      </c>
      <c r="AE368" s="273">
        <v>0</v>
      </c>
      <c r="AF368" s="273">
        <v>0</v>
      </c>
      <c r="AG368" s="273">
        <v>0</v>
      </c>
      <c r="AH368" s="273">
        <v>0</v>
      </c>
      <c r="AI368" s="273">
        <v>0</v>
      </c>
      <c r="AJ368" s="273">
        <v>0</v>
      </c>
      <c r="AK368" s="273">
        <v>0</v>
      </c>
      <c r="AL368" s="273">
        <v>0</v>
      </c>
      <c r="AM368" s="273">
        <v>0</v>
      </c>
      <c r="AN368" s="273">
        <v>0</v>
      </c>
      <c r="AO368" s="273">
        <v>0</v>
      </c>
      <c r="AP368" s="273" t="s">
        <v>308</v>
      </c>
      <c r="AQ368" s="273" t="s">
        <v>309</v>
      </c>
      <c r="AR368" s="273" t="s">
        <v>310</v>
      </c>
      <c r="AS368" s="273" t="s">
        <v>310</v>
      </c>
      <c r="AT368" s="273" t="s">
        <v>305</v>
      </c>
      <c r="AU368" s="273" t="s">
        <v>306</v>
      </c>
      <c r="AV368" s="273" t="s">
        <v>307</v>
      </c>
      <c r="AW368" s="273" t="s">
        <v>313</v>
      </c>
      <c r="AX368" s="273" t="s">
        <v>358</v>
      </c>
    </row>
    <row r="369" spans="21:50" ht="13.5" customHeight="1">
      <c r="U369" s="191" t="s">
        <v>232</v>
      </c>
      <c r="V369" s="192" t="s">
        <v>78</v>
      </c>
      <c r="W369" s="203">
        <v>0</v>
      </c>
      <c r="X369" s="203">
        <v>0</v>
      </c>
      <c r="Y369" s="203">
        <v>0</v>
      </c>
      <c r="Z369" s="203">
        <v>0</v>
      </c>
      <c r="AA369" s="203">
        <v>0</v>
      </c>
      <c r="AB369" s="203">
        <v>0</v>
      </c>
      <c r="AC369" s="203">
        <v>0</v>
      </c>
      <c r="AD369" s="203">
        <v>0</v>
      </c>
      <c r="AE369" s="203">
        <v>0</v>
      </c>
      <c r="AF369" s="203">
        <v>0</v>
      </c>
      <c r="AG369" s="203">
        <v>0</v>
      </c>
      <c r="AH369" s="203">
        <v>0</v>
      </c>
      <c r="AI369" s="203">
        <v>0</v>
      </c>
      <c r="AJ369" s="203">
        <v>0</v>
      </c>
      <c r="AK369" s="203">
        <v>0</v>
      </c>
      <c r="AL369" s="203">
        <v>0</v>
      </c>
      <c r="AM369" s="203">
        <v>0</v>
      </c>
      <c r="AN369" s="203">
        <v>0</v>
      </c>
      <c r="AO369" s="203">
        <v>0</v>
      </c>
      <c r="AP369" s="203">
        <v>0.3</v>
      </c>
      <c r="AQ369" s="203">
        <v>0.31</v>
      </c>
      <c r="AR369" s="203">
        <v>0.28999999999999998</v>
      </c>
      <c r="AS369" s="203">
        <v>0.34</v>
      </c>
      <c r="AT369" s="203">
        <v>0.34</v>
      </c>
      <c r="AU369" s="203">
        <v>0.32</v>
      </c>
      <c r="AV369" s="203">
        <v>0.38</v>
      </c>
      <c r="AW369" s="203">
        <v>0.39</v>
      </c>
      <c r="AX369" s="203">
        <v>0.38</v>
      </c>
    </row>
    <row r="370" spans="21:50" ht="13.5" customHeight="1">
      <c r="U370" s="191" t="s">
        <v>233</v>
      </c>
      <c r="V370" s="165" t="s">
        <v>234</v>
      </c>
      <c r="W370" s="198" t="s">
        <v>370</v>
      </c>
      <c r="X370" s="198" t="s">
        <v>370</v>
      </c>
      <c r="Y370" s="198" t="s">
        <v>370</v>
      </c>
      <c r="Z370" s="198" t="s">
        <v>370</v>
      </c>
      <c r="AA370" s="198" t="s">
        <v>370</v>
      </c>
      <c r="AB370" s="198" t="s">
        <v>370</v>
      </c>
      <c r="AC370" s="200">
        <v>5.7200000000000001E-5</v>
      </c>
      <c r="AD370" s="200">
        <v>2.288E-4</v>
      </c>
      <c r="AE370" s="198">
        <v>7.4360000000000008E-4</v>
      </c>
      <c r="AF370" s="198">
        <v>6.8639999999999999E-4</v>
      </c>
      <c r="AG370" s="198">
        <v>7.8726720000000007E-3</v>
      </c>
      <c r="AH370" s="198">
        <v>1.8653823999999996E-2</v>
      </c>
      <c r="AI370" s="198">
        <v>5.5616527999999998E-2</v>
      </c>
      <c r="AJ370" s="198">
        <v>3.1372799999999999E-2</v>
      </c>
      <c r="AK370" s="198">
        <v>5.4902399999999997E-2</v>
      </c>
      <c r="AL370" s="198">
        <v>6.6353472000000011E-2</v>
      </c>
      <c r="AM370" s="198">
        <v>8.1804576000000004E-2</v>
      </c>
      <c r="AN370" s="198">
        <v>0.112706784</v>
      </c>
      <c r="AO370" s="198">
        <v>0.13255007999999999</v>
      </c>
      <c r="AP370" s="198">
        <v>0.13772659199999998</v>
      </c>
      <c r="AQ370" s="198">
        <v>0.127138272</v>
      </c>
      <c r="AR370" s="198">
        <v>0.21506054399999999</v>
      </c>
      <c r="AS370" s="198">
        <v>0.30521247599999995</v>
      </c>
      <c r="AT370" s="198">
        <v>0.36091415199999999</v>
      </c>
      <c r="AU370" s="198">
        <v>0.25608761000000002</v>
      </c>
      <c r="AV370" s="198">
        <v>0.20206257</v>
      </c>
      <c r="AW370" s="198">
        <v>0.43191667599999994</v>
      </c>
      <c r="AX370" s="198">
        <v>0.38618316799999997</v>
      </c>
    </row>
    <row r="371" spans="21:50" ht="13.5" customHeight="1">
      <c r="U371" s="191" t="s">
        <v>235</v>
      </c>
      <c r="V371" s="165" t="s">
        <v>234</v>
      </c>
      <c r="W371" s="198" t="s">
        <v>370</v>
      </c>
      <c r="X371" s="198" t="s">
        <v>370</v>
      </c>
      <c r="Y371" s="198" t="s">
        <v>370</v>
      </c>
      <c r="Z371" s="198" t="s">
        <v>370</v>
      </c>
      <c r="AA371" s="198" t="s">
        <v>370</v>
      </c>
      <c r="AB371" s="198" t="s">
        <v>370</v>
      </c>
      <c r="AC371" s="198">
        <v>8.1901697275654963E-3</v>
      </c>
      <c r="AD371" s="198">
        <v>3.9792808988764042E-2</v>
      </c>
      <c r="AE371" s="198">
        <v>0.13718435602812554</v>
      </c>
      <c r="AF371" s="198">
        <v>0.2132502706883217</v>
      </c>
      <c r="AG371" s="198">
        <v>1.163433219230769</v>
      </c>
      <c r="AH371" s="198">
        <v>3.4310323480639369</v>
      </c>
      <c r="AI371" s="198">
        <v>8.0852341013752458</v>
      </c>
      <c r="AJ371" s="198">
        <v>11.442263078981867</v>
      </c>
      <c r="AK371" s="198">
        <v>17.17506333267476</v>
      </c>
      <c r="AL371" s="198">
        <v>23.78325652951629</v>
      </c>
      <c r="AM371" s="198">
        <v>32.20333499522777</v>
      </c>
      <c r="AN371" s="198">
        <v>42.085708402615204</v>
      </c>
      <c r="AO371" s="198">
        <v>52.352607195040818</v>
      </c>
      <c r="AP371" s="198">
        <v>62.462946802827886</v>
      </c>
      <c r="AQ371" s="198">
        <v>77.89722995370748</v>
      </c>
      <c r="AR371" s="198">
        <v>95.515995159170828</v>
      </c>
      <c r="AS371" s="198">
        <v>124.81240718129591</v>
      </c>
      <c r="AT371" s="198">
        <v>162.75469838878104</v>
      </c>
      <c r="AU371" s="198">
        <v>176.79374590658117</v>
      </c>
      <c r="AV371" s="198">
        <v>189.26425696973334</v>
      </c>
      <c r="AW371" s="198">
        <v>205.13000381900846</v>
      </c>
      <c r="AX371" s="198">
        <v>218.21535869494886</v>
      </c>
    </row>
    <row r="372" spans="21:50" ht="13.5" customHeight="1">
      <c r="U372" s="191" t="s">
        <v>236</v>
      </c>
      <c r="V372" s="165" t="s">
        <v>234</v>
      </c>
      <c r="W372" s="198" t="s">
        <v>370</v>
      </c>
      <c r="X372" s="198" t="s">
        <v>370</v>
      </c>
      <c r="Y372" s="198" t="s">
        <v>370</v>
      </c>
      <c r="Z372" s="198" t="s">
        <v>370</v>
      </c>
      <c r="AA372" s="198" t="s">
        <v>370</v>
      </c>
      <c r="AB372" s="198" t="s">
        <v>370</v>
      </c>
      <c r="AC372" s="198" t="s">
        <v>370</v>
      </c>
      <c r="AD372" s="198" t="s">
        <v>370</v>
      </c>
      <c r="AE372" s="198" t="s">
        <v>370</v>
      </c>
      <c r="AF372" s="198" t="s">
        <v>370</v>
      </c>
      <c r="AG372" s="198" t="s">
        <v>370</v>
      </c>
      <c r="AH372" s="198" t="s">
        <v>370</v>
      </c>
      <c r="AI372" s="198" t="s">
        <v>370</v>
      </c>
      <c r="AJ372" s="198" t="s">
        <v>370</v>
      </c>
      <c r="AK372" s="198" t="s">
        <v>370</v>
      </c>
      <c r="AL372" s="198" t="s">
        <v>370</v>
      </c>
      <c r="AM372" s="198" t="s">
        <v>370</v>
      </c>
      <c r="AN372" s="198" t="s">
        <v>370</v>
      </c>
      <c r="AO372" s="198" t="s">
        <v>370</v>
      </c>
      <c r="AP372" s="198">
        <v>9.4783782453261439E-3</v>
      </c>
      <c r="AQ372" s="198">
        <v>2.3614875428571422E-2</v>
      </c>
      <c r="AR372" s="198">
        <v>0.10172249026248364</v>
      </c>
      <c r="AS372" s="198">
        <v>8.0638886308875557E-2</v>
      </c>
      <c r="AT372" s="198">
        <v>0.76082906833310471</v>
      </c>
      <c r="AU372" s="198">
        <v>1.8423208717691901</v>
      </c>
      <c r="AV372" s="198">
        <v>1.7132605477236713</v>
      </c>
      <c r="AW372" s="198">
        <v>2.5650192127999998</v>
      </c>
      <c r="AX372" s="198">
        <v>4.1102082264950761</v>
      </c>
    </row>
    <row r="373" spans="21:50" ht="13.5" customHeight="1">
      <c r="U373" s="191" t="s">
        <v>237</v>
      </c>
      <c r="V373" s="165" t="s">
        <v>234</v>
      </c>
      <c r="W373" s="204" t="str">
        <f>IF(SUM(W370,W371,W372)=0,"NO",SUM(W370,W371,W372))</f>
        <v>NO</v>
      </c>
      <c r="X373" s="204" t="str">
        <f t="shared" ref="X373:AU373" si="497">IF(SUM(X370,X371,X372)=0,"NO",SUM(X370,X371,X372))</f>
        <v>NO</v>
      </c>
      <c r="Y373" s="204" t="str">
        <f t="shared" si="497"/>
        <v>NO</v>
      </c>
      <c r="Z373" s="204" t="str">
        <f t="shared" si="497"/>
        <v>NO</v>
      </c>
      <c r="AA373" s="204" t="str">
        <f t="shared" si="497"/>
        <v>NO</v>
      </c>
      <c r="AB373" s="204" t="str">
        <f t="shared" si="497"/>
        <v>NO</v>
      </c>
      <c r="AC373" s="258">
        <f t="shared" si="497"/>
        <v>8.2473697275654966E-3</v>
      </c>
      <c r="AD373" s="258">
        <f t="shared" si="497"/>
        <v>4.0021608988764043E-2</v>
      </c>
      <c r="AE373" s="258">
        <f t="shared" si="497"/>
        <v>0.13792795602812555</v>
      </c>
      <c r="AF373" s="258">
        <f t="shared" si="497"/>
        <v>0.2139366706883217</v>
      </c>
      <c r="AG373" s="258">
        <f t="shared" si="497"/>
        <v>1.171305891230769</v>
      </c>
      <c r="AH373" s="258">
        <f t="shared" si="497"/>
        <v>3.4496861720639367</v>
      </c>
      <c r="AI373" s="258">
        <f t="shared" si="497"/>
        <v>8.1408506293752456</v>
      </c>
      <c r="AJ373" s="258">
        <f t="shared" si="497"/>
        <v>11.473635878981867</v>
      </c>
      <c r="AK373" s="258">
        <f t="shared" si="497"/>
        <v>17.22996573267476</v>
      </c>
      <c r="AL373" s="258">
        <f t="shared" si="497"/>
        <v>23.84961000151629</v>
      </c>
      <c r="AM373" s="258">
        <f t="shared" si="497"/>
        <v>32.285139571227774</v>
      </c>
      <c r="AN373" s="258">
        <f t="shared" si="497"/>
        <v>42.1984151866152</v>
      </c>
      <c r="AO373" s="258">
        <f t="shared" si="497"/>
        <v>52.48515727504082</v>
      </c>
      <c r="AP373" s="258">
        <f t="shared" si="497"/>
        <v>62.610151773073213</v>
      </c>
      <c r="AQ373" s="258">
        <f t="shared" si="497"/>
        <v>78.047983101136055</v>
      </c>
      <c r="AR373" s="258">
        <f t="shared" si="497"/>
        <v>95.832778193433313</v>
      </c>
      <c r="AS373" s="258">
        <f t="shared" si="497"/>
        <v>125.19825854360478</v>
      </c>
      <c r="AT373" s="258">
        <f t="shared" si="497"/>
        <v>163.87644160911412</v>
      </c>
      <c r="AU373" s="258">
        <f t="shared" si="497"/>
        <v>178.89215438835038</v>
      </c>
      <c r="AV373" s="258">
        <f t="shared" ref="AV373:AW373" si="498">IF(SUM(AV370,AV371,AV372)=0,"NO",SUM(AV370,AV371,AV372))</f>
        <v>191.17958008745703</v>
      </c>
      <c r="AW373" s="258">
        <f t="shared" si="498"/>
        <v>208.12693970780845</v>
      </c>
      <c r="AX373" s="258">
        <f t="shared" ref="AX373" si="499">IF(SUM(AX370,AX371,AX372)=0,"NO",SUM(AX370,AX371,AX372))</f>
        <v>222.71175008944394</v>
      </c>
    </row>
    <row r="374" spans="21:50" ht="13.5" customHeight="1">
      <c r="U374" s="43"/>
      <c r="V374" s="166"/>
      <c r="W374" s="202"/>
      <c r="X374" s="202"/>
      <c r="Y374" s="202"/>
      <c r="Z374" s="202"/>
      <c r="AA374" s="202"/>
      <c r="AB374" s="202"/>
      <c r="AC374" s="202"/>
      <c r="AD374" s="202"/>
      <c r="AE374" s="202"/>
      <c r="AF374" s="202"/>
      <c r="AG374" s="202"/>
      <c r="AH374" s="202"/>
      <c r="AI374" s="202"/>
      <c r="AJ374" s="202"/>
      <c r="AK374" s="202"/>
      <c r="AL374" s="202"/>
      <c r="AM374" s="202"/>
      <c r="AN374" s="202"/>
      <c r="AO374" s="202"/>
      <c r="AP374" s="202"/>
      <c r="AQ374" s="202"/>
      <c r="AR374" s="202"/>
      <c r="AS374" s="202"/>
      <c r="AT374" s="202"/>
      <c r="AU374" s="202"/>
      <c r="AV374" s="202"/>
      <c r="AW374" s="202"/>
      <c r="AX374" s="202"/>
    </row>
    <row r="375" spans="21:50" ht="13.5" customHeight="1">
      <c r="U375" s="43"/>
      <c r="V375" s="166"/>
      <c r="W375" s="202"/>
      <c r="X375" s="202"/>
      <c r="Y375" s="202"/>
      <c r="Z375" s="202"/>
      <c r="AA375" s="202"/>
      <c r="AB375" s="202"/>
      <c r="AC375" s="202"/>
      <c r="AD375" s="202"/>
      <c r="AE375" s="202"/>
      <c r="AF375" s="202"/>
      <c r="AG375" s="202"/>
      <c r="AH375" s="202"/>
      <c r="AI375" s="202"/>
      <c r="AJ375" s="202"/>
      <c r="AK375" s="202"/>
      <c r="AL375" s="202"/>
      <c r="AM375" s="202"/>
      <c r="AN375" s="202"/>
      <c r="AO375" s="202"/>
      <c r="AP375" s="202"/>
      <c r="AQ375" s="202"/>
      <c r="AR375" s="202"/>
      <c r="AS375" s="202"/>
      <c r="AT375" s="202"/>
      <c r="AU375" s="202"/>
      <c r="AV375" s="202"/>
      <c r="AW375" s="202"/>
      <c r="AX375" s="202"/>
    </row>
    <row r="376" spans="21:50" ht="13.5" customHeight="1">
      <c r="U376" s="1" t="s">
        <v>99</v>
      </c>
      <c r="V376" s="112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21:50" ht="13.5" customHeight="1">
      <c r="U377" s="123" t="s">
        <v>153</v>
      </c>
      <c r="V377" s="113" t="s">
        <v>164</v>
      </c>
      <c r="W377" s="26">
        <v>1990</v>
      </c>
      <c r="X377" s="26">
        <f t="shared" ref="X377:AK377" si="500">W377+1</f>
        <v>1991</v>
      </c>
      <c r="Y377" s="26">
        <f t="shared" si="500"/>
        <v>1992</v>
      </c>
      <c r="Z377" s="26">
        <f t="shared" si="500"/>
        <v>1993</v>
      </c>
      <c r="AA377" s="26">
        <f t="shared" si="500"/>
        <v>1994</v>
      </c>
      <c r="AB377" s="26">
        <f t="shared" si="500"/>
        <v>1995</v>
      </c>
      <c r="AC377" s="26">
        <f t="shared" si="500"/>
        <v>1996</v>
      </c>
      <c r="AD377" s="26">
        <f t="shared" si="500"/>
        <v>1997</v>
      </c>
      <c r="AE377" s="26">
        <f t="shared" si="500"/>
        <v>1998</v>
      </c>
      <c r="AF377" s="26">
        <f t="shared" si="500"/>
        <v>1999</v>
      </c>
      <c r="AG377" s="26">
        <f t="shared" si="500"/>
        <v>2000</v>
      </c>
      <c r="AH377" s="26">
        <f t="shared" si="500"/>
        <v>2001</v>
      </c>
      <c r="AI377" s="26">
        <f t="shared" si="500"/>
        <v>2002</v>
      </c>
      <c r="AJ377" s="26">
        <f t="shared" si="500"/>
        <v>2003</v>
      </c>
      <c r="AK377" s="26">
        <f t="shared" si="500"/>
        <v>2004</v>
      </c>
      <c r="AL377" s="26">
        <f t="shared" ref="AL377:AX377" si="501">AK377+1</f>
        <v>2005</v>
      </c>
      <c r="AM377" s="26">
        <f t="shared" si="501"/>
        <v>2006</v>
      </c>
      <c r="AN377" s="26">
        <f t="shared" si="501"/>
        <v>2007</v>
      </c>
      <c r="AO377" s="26">
        <f t="shared" si="501"/>
        <v>2008</v>
      </c>
      <c r="AP377" s="26">
        <f t="shared" si="501"/>
        <v>2009</v>
      </c>
      <c r="AQ377" s="26">
        <f t="shared" si="501"/>
        <v>2010</v>
      </c>
      <c r="AR377" s="26">
        <f t="shared" si="501"/>
        <v>2011</v>
      </c>
      <c r="AS377" s="26">
        <f t="shared" si="501"/>
        <v>2012</v>
      </c>
      <c r="AT377" s="26">
        <f t="shared" si="501"/>
        <v>2013</v>
      </c>
      <c r="AU377" s="26">
        <f t="shared" si="501"/>
        <v>2014</v>
      </c>
      <c r="AV377" s="26">
        <f t="shared" si="501"/>
        <v>2015</v>
      </c>
      <c r="AW377" s="26">
        <f t="shared" si="501"/>
        <v>2016</v>
      </c>
      <c r="AX377" s="26">
        <f t="shared" si="501"/>
        <v>2017</v>
      </c>
    </row>
    <row r="378" spans="21:50" ht="12.75" customHeight="1">
      <c r="U378" s="161" t="s">
        <v>294</v>
      </c>
      <c r="V378" s="131" t="s">
        <v>221</v>
      </c>
      <c r="W378" s="186" t="s">
        <v>370</v>
      </c>
      <c r="X378" s="186" t="s">
        <v>370</v>
      </c>
      <c r="Y378" s="186" t="s">
        <v>370</v>
      </c>
      <c r="Z378" s="186" t="s">
        <v>370</v>
      </c>
      <c r="AA378" s="186" t="s">
        <v>370</v>
      </c>
      <c r="AB378" s="186" t="s">
        <v>370</v>
      </c>
      <c r="AC378" s="186" t="s">
        <v>370</v>
      </c>
      <c r="AD378" s="186" t="s">
        <v>370</v>
      </c>
      <c r="AE378" s="186" t="s">
        <v>370</v>
      </c>
      <c r="AF378" s="186">
        <v>12</v>
      </c>
      <c r="AG378" s="186">
        <v>272</v>
      </c>
      <c r="AH378" s="186">
        <v>344.428</v>
      </c>
      <c r="AI378" s="186">
        <v>320.64</v>
      </c>
      <c r="AJ378" s="186">
        <v>344.11</v>
      </c>
      <c r="AK378" s="186">
        <v>350.31</v>
      </c>
      <c r="AL378" s="186">
        <v>355.28199999999998</v>
      </c>
      <c r="AM378" s="186">
        <v>338</v>
      </c>
      <c r="AN378" s="186">
        <v>301</v>
      </c>
      <c r="AO378" s="186">
        <v>270.32</v>
      </c>
      <c r="AP378" s="186">
        <v>173</v>
      </c>
      <c r="AQ378" s="186">
        <v>172.9</v>
      </c>
      <c r="AR378" s="186">
        <v>123.6</v>
      </c>
      <c r="AS378" s="186">
        <v>30</v>
      </c>
      <c r="AT378" s="186">
        <v>10</v>
      </c>
      <c r="AU378" s="186">
        <v>7.5</v>
      </c>
      <c r="AV378" s="186">
        <v>7.3</v>
      </c>
      <c r="AW378" s="186">
        <v>7</v>
      </c>
      <c r="AX378" s="186">
        <v>6</v>
      </c>
    </row>
    <row r="379" spans="21:50" ht="12.75" customHeight="1">
      <c r="U379" s="161" t="s">
        <v>239</v>
      </c>
      <c r="V379" s="131" t="s">
        <v>34</v>
      </c>
      <c r="W379" s="186" t="s">
        <v>370</v>
      </c>
      <c r="X379" s="186" t="s">
        <v>370</v>
      </c>
      <c r="Y379" s="186" t="s">
        <v>370</v>
      </c>
      <c r="Z379" s="186" t="s">
        <v>370</v>
      </c>
      <c r="AA379" s="186" t="s">
        <v>370</v>
      </c>
      <c r="AB379" s="186" t="s">
        <v>370</v>
      </c>
      <c r="AC379" s="186" t="s">
        <v>370</v>
      </c>
      <c r="AD379" s="186" t="s">
        <v>370</v>
      </c>
      <c r="AE379" s="186" t="s">
        <v>370</v>
      </c>
      <c r="AF379" s="186">
        <v>300</v>
      </c>
      <c r="AG379" s="186">
        <v>300</v>
      </c>
      <c r="AH379" s="186">
        <v>280</v>
      </c>
      <c r="AI379" s="186">
        <v>240</v>
      </c>
      <c r="AJ379" s="186">
        <v>220</v>
      </c>
      <c r="AK379" s="186">
        <v>220</v>
      </c>
      <c r="AL379" s="186">
        <v>220</v>
      </c>
      <c r="AM379" s="186">
        <v>218.7</v>
      </c>
      <c r="AN379" s="186">
        <v>219</v>
      </c>
      <c r="AO379" s="186">
        <v>219</v>
      </c>
      <c r="AP379" s="186">
        <v>219</v>
      </c>
      <c r="AQ379" s="186">
        <v>219</v>
      </c>
      <c r="AR379" s="186">
        <v>219</v>
      </c>
      <c r="AS379" s="186">
        <v>219</v>
      </c>
      <c r="AT379" s="186">
        <v>219</v>
      </c>
      <c r="AU379" s="186">
        <v>219</v>
      </c>
      <c r="AV379" s="186">
        <v>219</v>
      </c>
      <c r="AW379" s="186">
        <v>219</v>
      </c>
      <c r="AX379" s="186">
        <v>219</v>
      </c>
    </row>
    <row r="380" spans="21:50" ht="12.75" customHeight="1">
      <c r="U380" s="161" t="s">
        <v>220</v>
      </c>
      <c r="V380" s="131" t="s">
        <v>21</v>
      </c>
      <c r="W380" s="186" t="s">
        <v>370</v>
      </c>
      <c r="X380" s="186" t="s">
        <v>370</v>
      </c>
      <c r="Y380" s="186" t="s">
        <v>370</v>
      </c>
      <c r="Z380" s="186" t="s">
        <v>370</v>
      </c>
      <c r="AA380" s="186" t="s">
        <v>370</v>
      </c>
      <c r="AB380" s="187">
        <v>4.0000000000000001E-3</v>
      </c>
      <c r="AC380" s="187">
        <v>4.0000000000000001E-3</v>
      </c>
      <c r="AD380" s="187">
        <v>4.0000000000000001E-3</v>
      </c>
      <c r="AE380" s="187">
        <v>4.0000000000000001E-3</v>
      </c>
      <c r="AF380" s="187">
        <v>4.0000000000000001E-3</v>
      </c>
      <c r="AG380" s="187">
        <v>4.0000000000000001E-3</v>
      </c>
      <c r="AH380" s="187">
        <v>4.642857142857143E-3</v>
      </c>
      <c r="AI380" s="187">
        <v>3.3E-3</v>
      </c>
      <c r="AJ380" s="187">
        <v>3.2000000000000002E-3</v>
      </c>
      <c r="AK380" s="187">
        <v>3.0999999999999999E-3</v>
      </c>
      <c r="AL380" s="187">
        <v>2.9545454545454545E-3</v>
      </c>
      <c r="AM380" s="187">
        <v>2.9680365296803654E-3</v>
      </c>
      <c r="AN380" s="187">
        <v>2.9680365296803654E-3</v>
      </c>
      <c r="AO380" s="187">
        <v>3.0000000000000001E-3</v>
      </c>
      <c r="AP380" s="187">
        <v>3.0000000000000001E-3</v>
      </c>
      <c r="AQ380" s="187">
        <v>3.0000000000000001E-3</v>
      </c>
      <c r="AR380" s="187">
        <v>3.0000000000000001E-3</v>
      </c>
      <c r="AS380" s="187">
        <v>3.0000000000000001E-3</v>
      </c>
      <c r="AT380" s="187">
        <v>3.0000000000000001E-3</v>
      </c>
      <c r="AU380" s="187">
        <v>3.0000000000000001E-3</v>
      </c>
      <c r="AV380" s="187">
        <v>3.0000000000000001E-3</v>
      </c>
      <c r="AW380" s="187">
        <v>3.0000000000000001E-3</v>
      </c>
      <c r="AX380" s="187">
        <v>3.0000000000000001E-3</v>
      </c>
    </row>
    <row r="381" spans="21:50" ht="12.75" customHeight="1">
      <c r="U381" s="161" t="s">
        <v>240</v>
      </c>
      <c r="V381" s="131" t="s">
        <v>221</v>
      </c>
      <c r="W381" s="186" t="s">
        <v>370</v>
      </c>
      <c r="X381" s="186" t="s">
        <v>370</v>
      </c>
      <c r="Y381" s="186" t="s">
        <v>370</v>
      </c>
      <c r="Z381" s="186" t="s">
        <v>370</v>
      </c>
      <c r="AA381" s="186" t="s">
        <v>370</v>
      </c>
      <c r="AB381" s="186" t="s">
        <v>370</v>
      </c>
      <c r="AC381" s="186" t="s">
        <v>370</v>
      </c>
      <c r="AD381" s="186" t="s">
        <v>370</v>
      </c>
      <c r="AE381" s="186" t="s">
        <v>370</v>
      </c>
      <c r="AF381" s="186">
        <v>12</v>
      </c>
      <c r="AG381" s="186">
        <v>284</v>
      </c>
      <c r="AH381" s="186">
        <v>628.41999999999996</v>
      </c>
      <c r="AI381" s="186">
        <v>949.07</v>
      </c>
      <c r="AJ381" s="186">
        <v>1293.18</v>
      </c>
      <c r="AK381" s="186">
        <v>1643.49</v>
      </c>
      <c r="AL381" s="186">
        <v>1998.77</v>
      </c>
      <c r="AM381" s="186">
        <v>2265.25</v>
      </c>
      <c r="AN381" s="186">
        <v>2392.56</v>
      </c>
      <c r="AO381" s="186">
        <v>2384.34</v>
      </c>
      <c r="AP381" s="186">
        <v>2367.9</v>
      </c>
      <c r="AQ381" s="186">
        <v>2278.8000000000002</v>
      </c>
      <c r="AR381" s="186">
        <v>2054.9</v>
      </c>
      <c r="AS381" s="186">
        <v>1759</v>
      </c>
      <c r="AT381" s="186">
        <v>1529.9</v>
      </c>
      <c r="AU381" s="186">
        <v>1067.5</v>
      </c>
      <c r="AV381" s="186">
        <v>747.5</v>
      </c>
      <c r="AW381" s="186">
        <v>430.7</v>
      </c>
      <c r="AX381" s="186">
        <v>330</v>
      </c>
    </row>
    <row r="382" spans="21:50" ht="12.75" customHeight="1">
      <c r="U382" s="161" t="s">
        <v>241</v>
      </c>
      <c r="V382" s="131" t="s">
        <v>21</v>
      </c>
      <c r="W382" s="186" t="s">
        <v>370</v>
      </c>
      <c r="X382" s="186" t="s">
        <v>370</v>
      </c>
      <c r="Y382" s="186" t="s">
        <v>370</v>
      </c>
      <c r="Z382" s="186" t="s">
        <v>370</v>
      </c>
      <c r="AA382" s="186" t="s">
        <v>370</v>
      </c>
      <c r="AB382" s="189">
        <v>3.5000000000000001E-3</v>
      </c>
      <c r="AC382" s="189">
        <v>3.5000000000000001E-3</v>
      </c>
      <c r="AD382" s="189">
        <v>3.5000000000000001E-3</v>
      </c>
      <c r="AE382" s="189">
        <v>3.5000000000000001E-3</v>
      </c>
      <c r="AF382" s="189">
        <v>3.5000000000000001E-3</v>
      </c>
      <c r="AG382" s="189">
        <v>3.5000000000000001E-3</v>
      </c>
      <c r="AH382" s="189">
        <v>3.5000000000000001E-3</v>
      </c>
      <c r="AI382" s="189">
        <v>3.5000000000000001E-3</v>
      </c>
      <c r="AJ382" s="189">
        <v>3.5000000000000001E-3</v>
      </c>
      <c r="AK382" s="189">
        <v>3.5000000000000001E-3</v>
      </c>
      <c r="AL382" s="189">
        <v>3.3999999999999998E-3</v>
      </c>
      <c r="AM382" s="189">
        <v>3.3E-3</v>
      </c>
      <c r="AN382" s="189">
        <v>3.2000000000000002E-3</v>
      </c>
      <c r="AO382" s="189">
        <v>3.0999999999999999E-3</v>
      </c>
      <c r="AP382" s="189">
        <v>3.0000000000000001E-3</v>
      </c>
      <c r="AQ382" s="189">
        <v>3.0000000000000001E-3</v>
      </c>
      <c r="AR382" s="189">
        <v>3.0000000000000001E-3</v>
      </c>
      <c r="AS382" s="189">
        <v>3.0000000000000001E-3</v>
      </c>
      <c r="AT382" s="189">
        <v>3.0000000000000001E-3</v>
      </c>
      <c r="AU382" s="189">
        <v>3.0000000000000001E-3</v>
      </c>
      <c r="AV382" s="189">
        <v>3.0000000000000001E-3</v>
      </c>
      <c r="AW382" s="189">
        <v>3.0000000000000001E-3</v>
      </c>
      <c r="AX382" s="189">
        <v>3.0000000000000001E-3</v>
      </c>
    </row>
    <row r="383" spans="21:50" ht="12.75" customHeight="1">
      <c r="U383" s="161" t="s">
        <v>242</v>
      </c>
      <c r="V383" s="131" t="s">
        <v>21</v>
      </c>
      <c r="W383" s="186" t="s">
        <v>370</v>
      </c>
      <c r="X383" s="186" t="s">
        <v>370</v>
      </c>
      <c r="Y383" s="186" t="s">
        <v>370</v>
      </c>
      <c r="Z383" s="186" t="s">
        <v>370</v>
      </c>
      <c r="AA383" s="186" t="s">
        <v>370</v>
      </c>
      <c r="AB383" s="205">
        <v>0.2</v>
      </c>
      <c r="AC383" s="205">
        <v>0.2</v>
      </c>
      <c r="AD383" s="205">
        <v>0.2</v>
      </c>
      <c r="AE383" s="205">
        <v>0.2</v>
      </c>
      <c r="AF383" s="205">
        <v>0.2</v>
      </c>
      <c r="AG383" s="205">
        <v>0.2</v>
      </c>
      <c r="AH383" s="205">
        <v>0.2</v>
      </c>
      <c r="AI383" s="205">
        <v>0.2</v>
      </c>
      <c r="AJ383" s="205">
        <v>0.2</v>
      </c>
      <c r="AK383" s="205">
        <v>0.2</v>
      </c>
      <c r="AL383" s="205">
        <v>0.2</v>
      </c>
      <c r="AM383" s="205">
        <v>0.2</v>
      </c>
      <c r="AN383" s="205">
        <v>0.2</v>
      </c>
      <c r="AO383" s="205">
        <v>0.2</v>
      </c>
      <c r="AP383" s="205">
        <v>0.2</v>
      </c>
      <c r="AQ383" s="205">
        <v>0.2</v>
      </c>
      <c r="AR383" s="205">
        <v>0.2</v>
      </c>
      <c r="AS383" s="205">
        <v>0.2</v>
      </c>
      <c r="AT383" s="205">
        <v>0.2</v>
      </c>
      <c r="AU383" s="205">
        <v>0.2</v>
      </c>
      <c r="AV383" s="205">
        <v>0.2</v>
      </c>
      <c r="AW383" s="205">
        <v>0.2</v>
      </c>
      <c r="AX383" s="205">
        <v>0.2</v>
      </c>
    </row>
    <row r="384" spans="21:50" ht="12.75" customHeight="1">
      <c r="U384" s="161" t="s">
        <v>243</v>
      </c>
      <c r="V384" s="131" t="s">
        <v>21</v>
      </c>
      <c r="W384" s="186" t="s">
        <v>370</v>
      </c>
      <c r="X384" s="186" t="s">
        <v>370</v>
      </c>
      <c r="Y384" s="186" t="s">
        <v>370</v>
      </c>
      <c r="Z384" s="186" t="s">
        <v>370</v>
      </c>
      <c r="AA384" s="186" t="s">
        <v>370</v>
      </c>
      <c r="AB384" s="189">
        <v>8.9999999999999993E-3</v>
      </c>
      <c r="AC384" s="189">
        <v>8.9999999999999993E-3</v>
      </c>
      <c r="AD384" s="189">
        <v>8.9999999999999993E-3</v>
      </c>
      <c r="AE384" s="189">
        <v>8.9999999999999993E-3</v>
      </c>
      <c r="AF384" s="189">
        <v>8.9999999999999993E-3</v>
      </c>
      <c r="AG384" s="189">
        <v>8.9999999999999993E-3</v>
      </c>
      <c r="AH384" s="189">
        <v>8.9999999999999993E-3</v>
      </c>
      <c r="AI384" s="189">
        <v>5.8999999999999999E-3</v>
      </c>
      <c r="AJ384" s="189">
        <v>5.4000000000000003E-3</v>
      </c>
      <c r="AK384" s="189">
        <v>5.7000000000000002E-3</v>
      </c>
      <c r="AL384" s="189">
        <v>5.3061224489795921E-3</v>
      </c>
      <c r="AM384" s="189">
        <v>4.9648324369052548E-3</v>
      </c>
      <c r="AN384" s="189">
        <v>4.7999999999999996E-3</v>
      </c>
      <c r="AO384" s="189">
        <v>4.4000000000000003E-3</v>
      </c>
      <c r="AP384" s="189">
        <v>4.0000000000000001E-3</v>
      </c>
      <c r="AQ384" s="189">
        <v>4.0000000000000001E-3</v>
      </c>
      <c r="AR384" s="189">
        <v>4.0000000000000001E-3</v>
      </c>
      <c r="AS384" s="189">
        <v>4.0000000000000001E-3</v>
      </c>
      <c r="AT384" s="189">
        <v>4.0000000000000001E-3</v>
      </c>
      <c r="AU384" s="189">
        <v>4.0000000000000001E-3</v>
      </c>
      <c r="AV384" s="189">
        <v>4.0000000000000001E-3</v>
      </c>
      <c r="AW384" s="189">
        <v>4.0000000000000001E-3</v>
      </c>
      <c r="AX384" s="189">
        <v>4.0000000000000001E-3</v>
      </c>
    </row>
    <row r="385" spans="21:50" ht="12.75" customHeight="1">
      <c r="U385" s="161" t="s">
        <v>244</v>
      </c>
      <c r="V385" s="131" t="s">
        <v>221</v>
      </c>
      <c r="W385" s="186" t="s">
        <v>370</v>
      </c>
      <c r="X385" s="186" t="s">
        <v>370</v>
      </c>
      <c r="Y385" s="186" t="s">
        <v>370</v>
      </c>
      <c r="Z385" s="186" t="s">
        <v>370</v>
      </c>
      <c r="AA385" s="186" t="s">
        <v>370</v>
      </c>
      <c r="AB385" s="186" t="s">
        <v>370</v>
      </c>
      <c r="AC385" s="186" t="s">
        <v>370</v>
      </c>
      <c r="AD385" s="186" t="s">
        <v>370</v>
      </c>
      <c r="AE385" s="186" t="s">
        <v>370</v>
      </c>
      <c r="AF385" s="186" t="s">
        <v>370</v>
      </c>
      <c r="AG385" s="186" t="s">
        <v>370</v>
      </c>
      <c r="AH385" s="186" t="s">
        <v>370</v>
      </c>
      <c r="AI385" s="186" t="s">
        <v>370</v>
      </c>
      <c r="AJ385" s="186" t="s">
        <v>370</v>
      </c>
      <c r="AK385" s="186" t="s">
        <v>370</v>
      </c>
      <c r="AL385" s="186" t="s">
        <v>370</v>
      </c>
      <c r="AM385" s="186" t="s">
        <v>370</v>
      </c>
      <c r="AN385" s="186">
        <v>182.934</v>
      </c>
      <c r="AO385" s="186">
        <v>212.94</v>
      </c>
      <c r="AP385" s="186">
        <v>292.7</v>
      </c>
      <c r="AQ385" s="186">
        <v>285.5</v>
      </c>
      <c r="AR385" s="186">
        <v>346.8</v>
      </c>
      <c r="AS385" s="186">
        <v>277</v>
      </c>
      <c r="AT385" s="186">
        <v>273</v>
      </c>
      <c r="AU385" s="186">
        <v>298.5</v>
      </c>
      <c r="AV385" s="186">
        <v>266.3</v>
      </c>
      <c r="AW385" s="186">
        <v>263.8</v>
      </c>
      <c r="AX385" s="186">
        <v>196.3</v>
      </c>
    </row>
    <row r="386" spans="21:50" ht="12.75" customHeight="1">
      <c r="U386" s="412" t="s">
        <v>194</v>
      </c>
      <c r="V386" s="117" t="s">
        <v>28</v>
      </c>
      <c r="W386" s="186" t="s">
        <v>370</v>
      </c>
      <c r="X386" s="186" t="s">
        <v>370</v>
      </c>
      <c r="Y386" s="186" t="s">
        <v>370</v>
      </c>
      <c r="Z386" s="186" t="s">
        <v>370</v>
      </c>
      <c r="AA386" s="186" t="s">
        <v>370</v>
      </c>
      <c r="AB386" s="186" t="s">
        <v>370</v>
      </c>
      <c r="AC386" s="186" t="s">
        <v>370</v>
      </c>
      <c r="AD386" s="186" t="s">
        <v>370</v>
      </c>
      <c r="AE386" s="186" t="s">
        <v>370</v>
      </c>
      <c r="AF386" s="186">
        <v>1.7033400000000001E-2</v>
      </c>
      <c r="AG386" s="186">
        <v>0.38872380000000006</v>
      </c>
      <c r="AH386" s="186">
        <v>0.58106627670000011</v>
      </c>
      <c r="AI386" s="186">
        <v>0.43861264978500003</v>
      </c>
      <c r="AJ386" s="186">
        <v>0.48396688652000003</v>
      </c>
      <c r="AK386" s="186">
        <v>0.5288029232475</v>
      </c>
      <c r="AL386" s="186">
        <v>0.57276294539999995</v>
      </c>
      <c r="AM386" s="186">
        <v>0.58972664159589039</v>
      </c>
      <c r="AN386" s="186">
        <v>0.55850433519104292</v>
      </c>
      <c r="AO386" s="186">
        <v>12.441150352531203</v>
      </c>
      <c r="AP386" s="186">
        <v>16.825714294000008</v>
      </c>
      <c r="AQ386" s="186">
        <v>16.408988500000003</v>
      </c>
      <c r="AR386" s="186">
        <v>19.432563600000012</v>
      </c>
      <c r="AS386" s="186">
        <v>15.492090219999996</v>
      </c>
      <c r="AT386" s="186">
        <v>15.228096276000004</v>
      </c>
      <c r="AU386" s="186">
        <v>16.566746729999998</v>
      </c>
      <c r="AV386" s="186">
        <v>14.752466773999995</v>
      </c>
      <c r="AW386" s="186">
        <v>14.572110772000002</v>
      </c>
      <c r="AX386" s="186">
        <v>10.845261874000002</v>
      </c>
    </row>
    <row r="387" spans="21:50" ht="12.75" customHeight="1">
      <c r="U387" s="413"/>
      <c r="V387" s="165" t="s">
        <v>234</v>
      </c>
      <c r="W387" s="186" t="s">
        <v>370</v>
      </c>
      <c r="X387" s="186" t="s">
        <v>370</v>
      </c>
      <c r="Y387" s="186" t="s">
        <v>370</v>
      </c>
      <c r="Z387" s="186" t="s">
        <v>370</v>
      </c>
      <c r="AA387" s="186" t="s">
        <v>370</v>
      </c>
      <c r="AB387" s="186" t="s">
        <v>370</v>
      </c>
      <c r="AC387" s="186" t="s">
        <v>370</v>
      </c>
      <c r="AD387" s="186" t="s">
        <v>370</v>
      </c>
      <c r="AE387" s="186" t="s">
        <v>370</v>
      </c>
      <c r="AF387" s="186">
        <v>3.0214696589999999E-2</v>
      </c>
      <c r="AG387" s="186">
        <v>0.68953771263000008</v>
      </c>
      <c r="AH387" s="186">
        <v>1.0307244149242951</v>
      </c>
      <c r="AI387" s="186">
        <v>0.77803304882112234</v>
      </c>
      <c r="AJ387" s="186">
        <v>0.85848466165350201</v>
      </c>
      <c r="AK387" s="186">
        <v>0.93801706540257779</v>
      </c>
      <c r="AL387" s="186">
        <v>1.0159955506977898</v>
      </c>
      <c r="AM387" s="186">
        <v>1.0460866031948701</v>
      </c>
      <c r="AN387" s="186">
        <v>0.9907029149786315</v>
      </c>
      <c r="AO387" s="186">
        <v>22.068734552837473</v>
      </c>
      <c r="AP387" s="186">
        <v>29.846293300411912</v>
      </c>
      <c r="AQ387" s="186">
        <v>29.107084250725006</v>
      </c>
      <c r="AR387" s="186">
        <v>34.470452941860025</v>
      </c>
      <c r="AS387" s="186">
        <v>22.153689014599994</v>
      </c>
      <c r="AT387" s="186">
        <v>21.776177674680007</v>
      </c>
      <c r="AU387" s="186">
        <v>23.690447823899998</v>
      </c>
      <c r="AV387" s="186">
        <v>21.096027486819992</v>
      </c>
      <c r="AW387" s="186">
        <v>20.838118403960003</v>
      </c>
      <c r="AX387" s="186">
        <v>15.508724479820003</v>
      </c>
    </row>
    <row r="388" spans="21:50" ht="12.75" customHeight="1">
      <c r="U388" s="136"/>
      <c r="V388" s="146"/>
      <c r="W388" s="206"/>
      <c r="X388" s="206"/>
      <c r="Y388" s="206"/>
      <c r="Z388" s="206"/>
      <c r="AA388" s="206"/>
      <c r="AB388" s="206"/>
      <c r="AC388" s="206"/>
      <c r="AD388" s="206"/>
      <c r="AE388" s="206"/>
      <c r="AF388" s="190"/>
      <c r="AG388" s="190"/>
      <c r="AH388" s="190"/>
      <c r="AI388" s="190"/>
      <c r="AJ388" s="190"/>
      <c r="AK388" s="190"/>
      <c r="AL388" s="190"/>
      <c r="AM388" s="190"/>
      <c r="AN388" s="190"/>
      <c r="AO388" s="190"/>
      <c r="AP388" s="190"/>
      <c r="AQ388" s="190"/>
      <c r="AR388" s="190"/>
      <c r="AS388" s="190"/>
      <c r="AT388" s="190"/>
      <c r="AU388" s="190"/>
      <c r="AV388" s="190"/>
      <c r="AW388" s="190"/>
      <c r="AX388" s="190"/>
    </row>
    <row r="389" spans="21:50" ht="13.5" customHeight="1">
      <c r="U389" s="151"/>
      <c r="V389" s="176"/>
      <c r="W389" s="141"/>
      <c r="X389" s="141"/>
      <c r="Y389" s="141"/>
      <c r="Z389" s="141"/>
      <c r="AA389" s="141"/>
      <c r="AB389" s="184"/>
      <c r="AC389" s="184"/>
      <c r="AD389" s="184"/>
      <c r="AE389" s="184"/>
      <c r="AF389" s="184"/>
      <c r="AG389" s="184"/>
      <c r="AH389" s="184"/>
      <c r="AI389" s="184"/>
      <c r="AJ389" s="184"/>
      <c r="AK389" s="184"/>
      <c r="AL389" s="184"/>
      <c r="AM389" s="184"/>
      <c r="AN389" s="184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21:50" ht="13.5" customHeight="1">
      <c r="U390" s="1" t="s">
        <v>100</v>
      </c>
      <c r="V390" s="112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21:50" ht="13.5" customHeight="1">
      <c r="U391" s="123" t="s">
        <v>153</v>
      </c>
      <c r="V391" s="113" t="s">
        <v>164</v>
      </c>
      <c r="W391" s="26">
        <v>1990</v>
      </c>
      <c r="X391" s="26">
        <f t="shared" ref="X391:AK391" si="502">W391+1</f>
        <v>1991</v>
      </c>
      <c r="Y391" s="26">
        <f t="shared" si="502"/>
        <v>1992</v>
      </c>
      <c r="Z391" s="26">
        <f t="shared" si="502"/>
        <v>1993</v>
      </c>
      <c r="AA391" s="26">
        <f t="shared" si="502"/>
        <v>1994</v>
      </c>
      <c r="AB391" s="26">
        <f t="shared" si="502"/>
        <v>1995</v>
      </c>
      <c r="AC391" s="26">
        <f t="shared" si="502"/>
        <v>1996</v>
      </c>
      <c r="AD391" s="26">
        <f t="shared" si="502"/>
        <v>1997</v>
      </c>
      <c r="AE391" s="26">
        <f t="shared" si="502"/>
        <v>1998</v>
      </c>
      <c r="AF391" s="26">
        <f t="shared" si="502"/>
        <v>1999</v>
      </c>
      <c r="AG391" s="26">
        <f t="shared" si="502"/>
        <v>2000</v>
      </c>
      <c r="AH391" s="26">
        <f t="shared" si="502"/>
        <v>2001</v>
      </c>
      <c r="AI391" s="26">
        <f t="shared" si="502"/>
        <v>2002</v>
      </c>
      <c r="AJ391" s="26">
        <f t="shared" si="502"/>
        <v>2003</v>
      </c>
      <c r="AK391" s="26">
        <f t="shared" si="502"/>
        <v>2004</v>
      </c>
      <c r="AL391" s="26">
        <f t="shared" ref="AL391:AX391" si="503">AK391+1</f>
        <v>2005</v>
      </c>
      <c r="AM391" s="26">
        <f t="shared" si="503"/>
        <v>2006</v>
      </c>
      <c r="AN391" s="26">
        <f t="shared" si="503"/>
        <v>2007</v>
      </c>
      <c r="AO391" s="26">
        <f t="shared" si="503"/>
        <v>2008</v>
      </c>
      <c r="AP391" s="26">
        <f t="shared" si="503"/>
        <v>2009</v>
      </c>
      <c r="AQ391" s="26">
        <f t="shared" si="503"/>
        <v>2010</v>
      </c>
      <c r="AR391" s="26">
        <f t="shared" si="503"/>
        <v>2011</v>
      </c>
      <c r="AS391" s="26">
        <f t="shared" si="503"/>
        <v>2012</v>
      </c>
      <c r="AT391" s="26">
        <f t="shared" si="503"/>
        <v>2013</v>
      </c>
      <c r="AU391" s="26">
        <f t="shared" si="503"/>
        <v>2014</v>
      </c>
      <c r="AV391" s="26">
        <f t="shared" si="503"/>
        <v>2015</v>
      </c>
      <c r="AW391" s="26">
        <f t="shared" si="503"/>
        <v>2016</v>
      </c>
      <c r="AX391" s="26">
        <f t="shared" si="503"/>
        <v>2017</v>
      </c>
    </row>
    <row r="392" spans="21:50" ht="13.5" customHeight="1">
      <c r="U392" s="161" t="s">
        <v>431</v>
      </c>
      <c r="V392" s="131" t="s">
        <v>221</v>
      </c>
      <c r="W392" s="186" t="s">
        <v>370</v>
      </c>
      <c r="X392" s="186" t="s">
        <v>370</v>
      </c>
      <c r="Y392" s="186" t="s">
        <v>370</v>
      </c>
      <c r="Z392" s="186" t="s">
        <v>370</v>
      </c>
      <c r="AA392" s="186" t="s">
        <v>370</v>
      </c>
      <c r="AB392" s="186" t="s">
        <v>370</v>
      </c>
      <c r="AC392" s="186" t="s">
        <v>370</v>
      </c>
      <c r="AD392" s="186" t="s">
        <v>370</v>
      </c>
      <c r="AE392" s="186">
        <v>135.327</v>
      </c>
      <c r="AF392" s="186">
        <v>515.21199999999999</v>
      </c>
      <c r="AG392" s="186">
        <v>1077.2629999999999</v>
      </c>
      <c r="AH392" s="186">
        <v>2576.029</v>
      </c>
      <c r="AI392" s="186">
        <v>2912.96</v>
      </c>
      <c r="AJ392" s="186">
        <v>4101.4669999999996</v>
      </c>
      <c r="AK392" s="186">
        <v>4321.4459999999999</v>
      </c>
      <c r="AL392" s="186">
        <v>3980.8510000000001</v>
      </c>
      <c r="AM392" s="186">
        <v>4116.308</v>
      </c>
      <c r="AN392" s="186">
        <v>4172.1400000000003</v>
      </c>
      <c r="AO392" s="186">
        <v>3970.4</v>
      </c>
      <c r="AP392" s="186">
        <v>2618.3719999999998</v>
      </c>
      <c r="AQ392" s="186">
        <v>3168.527</v>
      </c>
      <c r="AR392" s="186">
        <v>3155.1120000000001</v>
      </c>
      <c r="AS392" s="186">
        <v>3262.7720199999999</v>
      </c>
      <c r="AT392" s="186">
        <v>3580.6480000000001</v>
      </c>
      <c r="AU392" s="186">
        <v>3075.7260000000001</v>
      </c>
      <c r="AV392" s="186">
        <v>8165.9340000000002</v>
      </c>
      <c r="AW392" s="186">
        <v>8527.5159999999996</v>
      </c>
      <c r="AX392" s="186">
        <v>9054.6880000000001</v>
      </c>
    </row>
    <row r="393" spans="21:50" ht="13.5" customHeight="1">
      <c r="U393" s="161" t="s">
        <v>239</v>
      </c>
      <c r="V393" s="131" t="s">
        <v>34</v>
      </c>
      <c r="W393" s="186">
        <v>1000</v>
      </c>
      <c r="X393" s="186">
        <v>1000</v>
      </c>
      <c r="Y393" s="186">
        <v>1000</v>
      </c>
      <c r="Z393" s="186">
        <v>1000</v>
      </c>
      <c r="AA393" s="186">
        <v>1000</v>
      </c>
      <c r="AB393" s="186">
        <v>1000</v>
      </c>
      <c r="AC393" s="186">
        <v>1000</v>
      </c>
      <c r="AD393" s="186">
        <v>1000</v>
      </c>
      <c r="AE393" s="186">
        <v>1000</v>
      </c>
      <c r="AF393" s="186">
        <v>1000</v>
      </c>
      <c r="AG393" s="186">
        <v>1000</v>
      </c>
      <c r="AH393" s="186">
        <v>1000</v>
      </c>
      <c r="AI393" s="186">
        <v>1000</v>
      </c>
      <c r="AJ393" s="186">
        <v>1000</v>
      </c>
      <c r="AK393" s="186">
        <v>1000</v>
      </c>
      <c r="AL393" s="186">
        <v>1000</v>
      </c>
      <c r="AM393" s="186">
        <v>1000</v>
      </c>
      <c r="AN393" s="186">
        <v>1000</v>
      </c>
      <c r="AO393" s="186">
        <v>1000</v>
      </c>
      <c r="AP393" s="186">
        <v>1000</v>
      </c>
      <c r="AQ393" s="186">
        <v>1000</v>
      </c>
      <c r="AR393" s="186">
        <v>1000</v>
      </c>
      <c r="AS393" s="186">
        <v>1000</v>
      </c>
      <c r="AT393" s="186">
        <v>1000</v>
      </c>
      <c r="AU393" s="186">
        <v>1000</v>
      </c>
      <c r="AV393" s="186">
        <v>1000</v>
      </c>
      <c r="AW393" s="186">
        <v>1000</v>
      </c>
      <c r="AX393" s="186">
        <v>1000</v>
      </c>
    </row>
    <row r="394" spans="21:50" ht="13.5" customHeight="1">
      <c r="U394" s="161" t="s">
        <v>432</v>
      </c>
      <c r="V394" s="131" t="s">
        <v>21</v>
      </c>
      <c r="W394" s="187">
        <v>2E-3</v>
      </c>
      <c r="X394" s="187">
        <v>2E-3</v>
      </c>
      <c r="Y394" s="187">
        <v>2E-3</v>
      </c>
      <c r="Z394" s="187">
        <v>2E-3</v>
      </c>
      <c r="AA394" s="187">
        <v>2E-3</v>
      </c>
      <c r="AB394" s="187">
        <v>2E-3</v>
      </c>
      <c r="AC394" s="187">
        <v>2E-3</v>
      </c>
      <c r="AD394" s="187">
        <v>2E-3</v>
      </c>
      <c r="AE394" s="187">
        <v>2E-3</v>
      </c>
      <c r="AF394" s="187">
        <v>2E-3</v>
      </c>
      <c r="AG394" s="187">
        <v>2E-3</v>
      </c>
      <c r="AH394" s="187">
        <v>2E-3</v>
      </c>
      <c r="AI394" s="187">
        <v>2E-3</v>
      </c>
      <c r="AJ394" s="187">
        <v>2E-3</v>
      </c>
      <c r="AK394" s="187">
        <v>2E-3</v>
      </c>
      <c r="AL394" s="187">
        <v>2E-3</v>
      </c>
      <c r="AM394" s="187">
        <v>2E-3</v>
      </c>
      <c r="AN394" s="187">
        <v>2E-3</v>
      </c>
      <c r="AO394" s="187">
        <v>2.3900000000000002E-3</v>
      </c>
      <c r="AP394" s="187">
        <v>2.3900000000000002E-3</v>
      </c>
      <c r="AQ394" s="187">
        <v>1.7899999999999999E-3</v>
      </c>
      <c r="AR394" s="187">
        <v>1.5399999999999999E-3</v>
      </c>
      <c r="AS394" s="187">
        <v>1.5E-3</v>
      </c>
      <c r="AT394" s="187">
        <v>1.5923028035751397E-3</v>
      </c>
      <c r="AU394" s="187">
        <v>1.5E-3</v>
      </c>
      <c r="AV394" s="187">
        <v>1.33E-3</v>
      </c>
      <c r="AW394" s="187">
        <v>1.1100000000000001E-3</v>
      </c>
      <c r="AX394" s="187">
        <v>1E-3</v>
      </c>
    </row>
    <row r="395" spans="21:50" ht="13.5" customHeight="1">
      <c r="U395" s="161" t="s">
        <v>295</v>
      </c>
      <c r="V395" s="131" t="s">
        <v>221</v>
      </c>
      <c r="W395" s="186" t="s">
        <v>370</v>
      </c>
      <c r="X395" s="186" t="s">
        <v>370</v>
      </c>
      <c r="Y395" s="186" t="s">
        <v>370</v>
      </c>
      <c r="Z395" s="186" t="s">
        <v>370</v>
      </c>
      <c r="AA395" s="186" t="s">
        <v>370</v>
      </c>
      <c r="AB395" s="186" t="s">
        <v>370</v>
      </c>
      <c r="AC395" s="186" t="s">
        <v>370</v>
      </c>
      <c r="AD395" s="186" t="s">
        <v>370</v>
      </c>
      <c r="AE395" s="186">
        <v>135.327</v>
      </c>
      <c r="AF395" s="186">
        <v>650.25400874777256</v>
      </c>
      <c r="AG395" s="186">
        <v>1726.015474809655</v>
      </c>
      <c r="AH395" s="186">
        <v>4297.5981317025762</v>
      </c>
      <c r="AI395" s="186">
        <v>7198.7089739186786</v>
      </c>
      <c r="AJ395" s="186">
        <v>12056.205132026567</v>
      </c>
      <c r="AK395" s="186">
        <v>18752.155490361252</v>
      </c>
      <c r="AL395" s="186">
        <v>26091.01837874615</v>
      </c>
      <c r="AM395" s="186">
        <v>33238.277335007289</v>
      </c>
      <c r="AN395" s="186">
        <v>40355.974513688641</v>
      </c>
      <c r="AO395" s="186">
        <v>47584.010471569738</v>
      </c>
      <c r="AP395" s="186">
        <v>53965.802095091523</v>
      </c>
      <c r="AQ395" s="186">
        <v>61540.243963712943</v>
      </c>
      <c r="AR395" s="186">
        <v>68768.62618580916</v>
      </c>
      <c r="AS395" s="186">
        <v>75833.464858091684</v>
      </c>
      <c r="AT395" s="186">
        <v>83349.047667908628</v>
      </c>
      <c r="AU395" s="186">
        <v>89020.138021059436</v>
      </c>
      <c r="AV395" s="186">
        <v>94196.555593390585</v>
      </c>
      <c r="AW395" s="186">
        <v>99157.286250931473</v>
      </c>
      <c r="AX395" s="186">
        <v>104066.85491317026</v>
      </c>
    </row>
    <row r="396" spans="21:50" ht="13.5" customHeight="1">
      <c r="U396" s="161" t="s">
        <v>433</v>
      </c>
      <c r="V396" s="131" t="s">
        <v>434</v>
      </c>
      <c r="W396" s="186" t="s">
        <v>370</v>
      </c>
      <c r="X396" s="186" t="s">
        <v>370</v>
      </c>
      <c r="Y396" s="186" t="s">
        <v>370</v>
      </c>
      <c r="Z396" s="186" t="s">
        <v>370</v>
      </c>
      <c r="AA396" s="186" t="s">
        <v>370</v>
      </c>
      <c r="AB396" s="186" t="s">
        <v>370</v>
      </c>
      <c r="AC396" s="186" t="s">
        <v>370</v>
      </c>
      <c r="AD396" s="186" t="s">
        <v>370</v>
      </c>
      <c r="AE396" s="186">
        <v>1000</v>
      </c>
      <c r="AF396" s="186">
        <v>1000</v>
      </c>
      <c r="AG396" s="186">
        <v>999.99999999999989</v>
      </c>
      <c r="AH396" s="186">
        <v>1000</v>
      </c>
      <c r="AI396" s="186">
        <v>1000</v>
      </c>
      <c r="AJ396" s="186">
        <v>1000</v>
      </c>
      <c r="AK396" s="186">
        <v>999.99999999999977</v>
      </c>
      <c r="AL396" s="186">
        <v>1000.0000000000002</v>
      </c>
      <c r="AM396" s="186">
        <v>1000</v>
      </c>
      <c r="AN396" s="186">
        <v>1000</v>
      </c>
      <c r="AO396" s="186">
        <v>1000</v>
      </c>
      <c r="AP396" s="186">
        <v>1000.0000000000002</v>
      </c>
      <c r="AQ396" s="186">
        <v>1000</v>
      </c>
      <c r="AR396" s="186">
        <v>1000.0000000000002</v>
      </c>
      <c r="AS396" s="186">
        <v>1000.0000000000002</v>
      </c>
      <c r="AT396" s="186">
        <v>1000</v>
      </c>
      <c r="AU396" s="186">
        <v>1000.0000000000002</v>
      </c>
      <c r="AV396" s="186">
        <v>1000</v>
      </c>
      <c r="AW396" s="186">
        <v>1000</v>
      </c>
      <c r="AX396" s="186">
        <v>1000.0000000000002</v>
      </c>
    </row>
    <row r="397" spans="21:50" ht="13.5" customHeight="1">
      <c r="U397" s="161" t="s">
        <v>435</v>
      </c>
      <c r="V397" s="131" t="s">
        <v>22</v>
      </c>
      <c r="W397" s="188">
        <v>0.02</v>
      </c>
      <c r="X397" s="188">
        <v>0.02</v>
      </c>
      <c r="Y397" s="188">
        <v>0.02</v>
      </c>
      <c r="Z397" s="188">
        <v>0.02</v>
      </c>
      <c r="AA397" s="188">
        <v>0.02</v>
      </c>
      <c r="AB397" s="188">
        <v>0.02</v>
      </c>
      <c r="AC397" s="188">
        <v>0.02</v>
      </c>
      <c r="AD397" s="188">
        <v>0.02</v>
      </c>
      <c r="AE397" s="188">
        <v>0.02</v>
      </c>
      <c r="AF397" s="188">
        <v>0.02</v>
      </c>
      <c r="AG397" s="188">
        <v>0.02</v>
      </c>
      <c r="AH397" s="188">
        <v>0.02</v>
      </c>
      <c r="AI397" s="188">
        <v>0.02</v>
      </c>
      <c r="AJ397" s="188">
        <v>0.02</v>
      </c>
      <c r="AK397" s="188">
        <v>0.02</v>
      </c>
      <c r="AL397" s="188">
        <v>0.02</v>
      </c>
      <c r="AM397" s="188">
        <v>0.02</v>
      </c>
      <c r="AN397" s="188">
        <v>0.02</v>
      </c>
      <c r="AO397" s="188">
        <v>0.02</v>
      </c>
      <c r="AP397" s="188">
        <v>0.02</v>
      </c>
      <c r="AQ397" s="188">
        <v>0.02</v>
      </c>
      <c r="AR397" s="188">
        <v>0.02</v>
      </c>
      <c r="AS397" s="188">
        <v>0.02</v>
      </c>
      <c r="AT397" s="188">
        <v>0.02</v>
      </c>
      <c r="AU397" s="188">
        <v>0.02</v>
      </c>
      <c r="AV397" s="188">
        <v>0.02</v>
      </c>
      <c r="AW397" s="188">
        <v>0.02</v>
      </c>
      <c r="AX397" s="188">
        <v>0.02</v>
      </c>
    </row>
    <row r="398" spans="21:50" ht="13.5" customHeight="1">
      <c r="U398" s="161" t="s">
        <v>296</v>
      </c>
      <c r="V398" s="131" t="s">
        <v>221</v>
      </c>
      <c r="W398" s="186" t="s">
        <v>370</v>
      </c>
      <c r="X398" s="186" t="s">
        <v>370</v>
      </c>
      <c r="Y398" s="186" t="s">
        <v>370</v>
      </c>
      <c r="Z398" s="186" t="s">
        <v>370</v>
      </c>
      <c r="AA398" s="186" t="s">
        <v>370</v>
      </c>
      <c r="AB398" s="186" t="s">
        <v>370</v>
      </c>
      <c r="AC398" s="186" t="s">
        <v>370</v>
      </c>
      <c r="AD398" s="186" t="s">
        <v>370</v>
      </c>
      <c r="AE398" s="186" t="s">
        <v>370</v>
      </c>
      <c r="AF398" s="186">
        <v>0.28499125222744209</v>
      </c>
      <c r="AG398" s="186">
        <v>1.5015339381176089</v>
      </c>
      <c r="AH398" s="186">
        <v>4.4463431070792154</v>
      </c>
      <c r="AI398" s="186">
        <v>11.849157783897619</v>
      </c>
      <c r="AJ398" s="186">
        <v>23.542841892110804</v>
      </c>
      <c r="AK398" s="186">
        <v>45.488641665316706</v>
      </c>
      <c r="AL398" s="186">
        <v>82.988111615098006</v>
      </c>
      <c r="AM398" s="186">
        <v>141.83504373886277</v>
      </c>
      <c r="AN398" s="186">
        <v>227.22882131864574</v>
      </c>
      <c r="AO398" s="186">
        <v>350.98704211890492</v>
      </c>
      <c r="AP398" s="186">
        <v>524.36337647821165</v>
      </c>
      <c r="AQ398" s="186">
        <v>763.78813137858424</v>
      </c>
      <c r="AR398" s="186">
        <v>1074.5437779037745</v>
      </c>
      <c r="AS398" s="186">
        <v>1456.1403277174791</v>
      </c>
      <c r="AT398" s="186">
        <v>1907.1741901830551</v>
      </c>
      <c r="AU398" s="186">
        <v>2422.924646849182</v>
      </c>
      <c r="AV398" s="186">
        <v>2989.5164276688802</v>
      </c>
      <c r="AW398" s="186">
        <v>3566.7853424590958</v>
      </c>
      <c r="AX398" s="186">
        <v>4145.119337761218</v>
      </c>
    </row>
    <row r="399" spans="21:50" ht="13.5" customHeight="1">
      <c r="U399" s="331" t="s">
        <v>436</v>
      </c>
      <c r="V399" s="106" t="s">
        <v>434</v>
      </c>
      <c r="W399" s="186" t="s">
        <v>370</v>
      </c>
      <c r="X399" s="186" t="s">
        <v>370</v>
      </c>
      <c r="Y399" s="186" t="s">
        <v>370</v>
      </c>
      <c r="Z399" s="186" t="s">
        <v>370</v>
      </c>
      <c r="AA399" s="186" t="s">
        <v>370</v>
      </c>
      <c r="AB399" s="186" t="s">
        <v>370</v>
      </c>
      <c r="AC399" s="186" t="s">
        <v>370</v>
      </c>
      <c r="AD399" s="186" t="s">
        <v>370</v>
      </c>
      <c r="AE399" s="186" t="s">
        <v>370</v>
      </c>
      <c r="AF399" s="186">
        <v>959.99999999999989</v>
      </c>
      <c r="AG399" s="186">
        <v>954.45199784355702</v>
      </c>
      <c r="AH399" s="186">
        <v>947.54216192528543</v>
      </c>
      <c r="AI399" s="186">
        <v>942.46692607248599</v>
      </c>
      <c r="AJ399" s="186">
        <v>931.82318019306172</v>
      </c>
      <c r="AK399" s="186">
        <v>921.7437827808435</v>
      </c>
      <c r="AL399" s="186">
        <v>910.69734492036173</v>
      </c>
      <c r="AM399" s="186">
        <v>897.90459410993276</v>
      </c>
      <c r="AN399" s="186">
        <v>883.98899936026464</v>
      </c>
      <c r="AO399" s="186">
        <v>869.68360171633276</v>
      </c>
      <c r="AP399" s="186">
        <v>855.55617288994222</v>
      </c>
      <c r="AQ399" s="186">
        <v>841.02944868420889</v>
      </c>
      <c r="AR399" s="186">
        <v>827.27322967288524</v>
      </c>
      <c r="AS399" s="186">
        <v>814.04491689805798</v>
      </c>
      <c r="AT399" s="186">
        <v>803.17631409765852</v>
      </c>
      <c r="AU399" s="186">
        <v>795.98630190146548</v>
      </c>
      <c r="AV399" s="186">
        <v>791.64616136747884</v>
      </c>
      <c r="AW399" s="186">
        <v>794.70309262578883</v>
      </c>
      <c r="AX399" s="186">
        <v>796.42567674683767</v>
      </c>
    </row>
    <row r="400" spans="21:50" ht="13.5" customHeight="1">
      <c r="U400" s="124" t="s">
        <v>297</v>
      </c>
      <c r="V400" s="131" t="s">
        <v>223</v>
      </c>
      <c r="W400" s="186" t="s">
        <v>372</v>
      </c>
      <c r="X400" s="186" t="s">
        <v>372</v>
      </c>
      <c r="Y400" s="186" t="s">
        <v>372</v>
      </c>
      <c r="Z400" s="186" t="s">
        <v>372</v>
      </c>
      <c r="AA400" s="186" t="s">
        <v>372</v>
      </c>
      <c r="AB400" s="186" t="s">
        <v>372</v>
      </c>
      <c r="AC400" s="186" t="s">
        <v>372</v>
      </c>
      <c r="AD400" s="186" t="s">
        <v>372</v>
      </c>
      <c r="AE400" s="186" t="s">
        <v>372</v>
      </c>
      <c r="AF400" s="186" t="s">
        <v>372</v>
      </c>
      <c r="AG400" s="186" t="s">
        <v>372</v>
      </c>
      <c r="AH400" s="186">
        <v>0.16639999999999999</v>
      </c>
      <c r="AI400" s="186">
        <v>0.45400000000000001</v>
      </c>
      <c r="AJ400" s="186">
        <v>1.756</v>
      </c>
      <c r="AK400" s="186">
        <v>4.9379999999999997</v>
      </c>
      <c r="AL400" s="186">
        <v>10.225</v>
      </c>
      <c r="AM400" s="186">
        <v>19.225999999999999</v>
      </c>
      <c r="AN400" s="186">
        <v>40.451000000000001</v>
      </c>
      <c r="AO400" s="186">
        <v>67.322000000000003</v>
      </c>
      <c r="AP400" s="186">
        <v>122</v>
      </c>
      <c r="AQ400" s="186">
        <v>230.5</v>
      </c>
      <c r="AR400" s="186">
        <v>263.76799999999997</v>
      </c>
      <c r="AS400" s="186">
        <v>321.77699999999999</v>
      </c>
      <c r="AT400" s="186">
        <v>465.5</v>
      </c>
      <c r="AU400" s="186">
        <v>508</v>
      </c>
      <c r="AV400" s="186">
        <v>570</v>
      </c>
      <c r="AW400" s="186">
        <v>699.7</v>
      </c>
      <c r="AX400" s="186">
        <v>892</v>
      </c>
    </row>
    <row r="401" spans="1:50" ht="13.5" customHeight="1">
      <c r="U401" s="191" t="s">
        <v>233</v>
      </c>
      <c r="V401" s="165" t="s">
        <v>234</v>
      </c>
      <c r="W401" s="186" t="s">
        <v>370</v>
      </c>
      <c r="X401" s="186" t="s">
        <v>370</v>
      </c>
      <c r="Y401" s="186" t="s">
        <v>370</v>
      </c>
      <c r="Z401" s="186" t="s">
        <v>370</v>
      </c>
      <c r="AA401" s="186" t="s">
        <v>370</v>
      </c>
      <c r="AB401" s="186" t="s">
        <v>370</v>
      </c>
      <c r="AC401" s="186" t="s">
        <v>370</v>
      </c>
      <c r="AD401" s="186" t="s">
        <v>370</v>
      </c>
      <c r="AE401" s="186">
        <v>0.56499022499999996</v>
      </c>
      <c r="AF401" s="186">
        <v>2.1510101000000001</v>
      </c>
      <c r="AG401" s="186">
        <v>4.4975730249999994</v>
      </c>
      <c r="AH401" s="186">
        <v>10.754921075</v>
      </c>
      <c r="AI401" s="186">
        <v>12.161607999999999</v>
      </c>
      <c r="AJ401" s="186">
        <v>17.123624724999999</v>
      </c>
      <c r="AK401" s="186">
        <v>18.042037049999998</v>
      </c>
      <c r="AL401" s="186">
        <v>16.620052925</v>
      </c>
      <c r="AM401" s="186">
        <v>17.185585900000003</v>
      </c>
      <c r="AN401" s="186">
        <v>17.418684500000005</v>
      </c>
      <c r="AO401" s="186">
        <v>19.808821900000002</v>
      </c>
      <c r="AP401" s="186">
        <v>13.063385204500001</v>
      </c>
      <c r="AQ401" s="186">
        <v>11.839597201375</v>
      </c>
      <c r="AR401" s="186">
        <v>10.142896301999999</v>
      </c>
      <c r="AS401" s="186">
        <v>10.131804887625002</v>
      </c>
      <c r="AT401" s="186">
        <v>7.5607444590988244</v>
      </c>
      <c r="AU401" s="186">
        <v>6.7405996500000001</v>
      </c>
      <c r="AV401" s="186">
        <v>9.2629639847499998</v>
      </c>
      <c r="AW401" s="186">
        <v>6.7636028767500003</v>
      </c>
      <c r="AX401" s="186">
        <v>6.4035631624999994</v>
      </c>
    </row>
    <row r="402" spans="1:50" ht="13.5" customHeight="1">
      <c r="U402" s="191" t="s">
        <v>235</v>
      </c>
      <c r="V402" s="165" t="s">
        <v>234</v>
      </c>
      <c r="W402" s="186" t="s">
        <v>370</v>
      </c>
      <c r="X402" s="186" t="s">
        <v>370</v>
      </c>
      <c r="Y402" s="186" t="s">
        <v>370</v>
      </c>
      <c r="Z402" s="186" t="s">
        <v>370</v>
      </c>
      <c r="AA402" s="186" t="s">
        <v>370</v>
      </c>
      <c r="AB402" s="186" t="s">
        <v>370</v>
      </c>
      <c r="AC402" s="186" t="s">
        <v>370</v>
      </c>
      <c r="AD402" s="186" t="s">
        <v>370</v>
      </c>
      <c r="AE402" s="186">
        <v>5.6499022500000002</v>
      </c>
      <c r="AF402" s="186">
        <v>27.148104865219501</v>
      </c>
      <c r="AG402" s="186">
        <v>72.061146073303078</v>
      </c>
      <c r="AH402" s="186">
        <v>179.42472199858253</v>
      </c>
      <c r="AI402" s="186">
        <v>300.54609966110479</v>
      </c>
      <c r="AJ402" s="186">
        <v>503.34656426210921</v>
      </c>
      <c r="AK402" s="186">
        <v>782.90249172258211</v>
      </c>
      <c r="AL402" s="186">
        <v>1089.3000173126518</v>
      </c>
      <c r="AM402" s="186">
        <v>1387.6980787365544</v>
      </c>
      <c r="AN402" s="186">
        <v>1684.861935946501</v>
      </c>
      <c r="AO402" s="186">
        <v>1986.6324371880366</v>
      </c>
      <c r="AP402" s="186">
        <v>2253.0722374700713</v>
      </c>
      <c r="AQ402" s="186">
        <v>2569.305185485015</v>
      </c>
      <c r="AR402" s="186">
        <v>2871.0901432575329</v>
      </c>
      <c r="AS402" s="186">
        <v>3164.9171578253281</v>
      </c>
      <c r="AT402" s="186">
        <v>3424.1692298533135</v>
      </c>
      <c r="AU402" s="186">
        <v>3533.8125301857281</v>
      </c>
      <c r="AV402" s="186">
        <v>3548.7336464988657</v>
      </c>
      <c r="AW402" s="186">
        <v>3522.7489823878582</v>
      </c>
      <c r="AX402" s="186">
        <v>3479.7889147855985</v>
      </c>
    </row>
    <row r="403" spans="1:50" ht="13.5" customHeight="1">
      <c r="U403" s="191" t="s">
        <v>236</v>
      </c>
      <c r="V403" s="165" t="s">
        <v>234</v>
      </c>
      <c r="W403" s="186" t="s">
        <v>370</v>
      </c>
      <c r="X403" s="186" t="s">
        <v>370</v>
      </c>
      <c r="Y403" s="186" t="s">
        <v>370</v>
      </c>
      <c r="Z403" s="186" t="s">
        <v>370</v>
      </c>
      <c r="AA403" s="186" t="s">
        <v>370</v>
      </c>
      <c r="AB403" s="186" t="s">
        <v>370</v>
      </c>
      <c r="AC403" s="186" t="s">
        <v>370</v>
      </c>
      <c r="AD403" s="186" t="s">
        <v>370</v>
      </c>
      <c r="AE403" s="186" t="s">
        <v>370</v>
      </c>
      <c r="AF403" s="186">
        <v>0.57112246946379386</v>
      </c>
      <c r="AG403" s="186">
        <v>2.991684065000809</v>
      </c>
      <c r="AH403" s="186">
        <v>8.3316944905502446</v>
      </c>
      <c r="AI403" s="186">
        <v>22.514395816175281</v>
      </c>
      <c r="AJ403" s="186">
        <v>42.808917363113558</v>
      </c>
      <c r="AK403" s="186">
        <v>78.879052890490854</v>
      </c>
      <c r="AL403" s="186">
        <v>139.1815635700834</v>
      </c>
      <c r="AM403" s="186">
        <v>230.41530115347069</v>
      </c>
      <c r="AN403" s="186">
        <v>345.94682175010126</v>
      </c>
      <c r="AO403" s="186">
        <v>510.69314957421437</v>
      </c>
      <c r="AP403" s="186">
        <v>710.35918173023629</v>
      </c>
      <c r="AQ403" s="186">
        <v>916.39853680617205</v>
      </c>
      <c r="AR403" s="186">
        <v>1322.4110045302116</v>
      </c>
      <c r="AS403" s="186">
        <v>1833.0105413183824</v>
      </c>
      <c r="AT403" s="186">
        <v>2300.8185194971575</v>
      </c>
      <c r="AU403" s="186">
        <v>2983.5015062288744</v>
      </c>
      <c r="AV403" s="186">
        <v>3766.7780084807596</v>
      </c>
      <c r="AW403" s="186">
        <v>4485.8641597659116</v>
      </c>
      <c r="AX403" s="186">
        <v>5059.3868405179001</v>
      </c>
    </row>
    <row r="404" spans="1:50" ht="14.25">
      <c r="U404" s="191" t="s">
        <v>237</v>
      </c>
      <c r="V404" s="165" t="s">
        <v>234</v>
      </c>
      <c r="W404" s="186" t="s">
        <v>370</v>
      </c>
      <c r="X404" s="186" t="s">
        <v>370</v>
      </c>
      <c r="Y404" s="186" t="s">
        <v>370</v>
      </c>
      <c r="Z404" s="186" t="s">
        <v>370</v>
      </c>
      <c r="AA404" s="186" t="s">
        <v>370</v>
      </c>
      <c r="AB404" s="186" t="s">
        <v>370</v>
      </c>
      <c r="AC404" s="186" t="s">
        <v>370</v>
      </c>
      <c r="AD404" s="186" t="s">
        <v>370</v>
      </c>
      <c r="AE404" s="186">
        <v>6.2148924750000001</v>
      </c>
      <c r="AF404" s="186">
        <v>29.870237434683297</v>
      </c>
      <c r="AG404" s="186">
        <v>79.550403163303884</v>
      </c>
      <c r="AH404" s="186">
        <v>198.51133756413276</v>
      </c>
      <c r="AI404" s="186">
        <v>335.22210347728009</v>
      </c>
      <c r="AJ404" s="186">
        <v>563.27910635022272</v>
      </c>
      <c r="AK404" s="186">
        <v>879.8235816630729</v>
      </c>
      <c r="AL404" s="186">
        <v>1245.1016338077352</v>
      </c>
      <c r="AM404" s="186">
        <v>1635.298965790025</v>
      </c>
      <c r="AN404" s="186">
        <v>2048.2274421966022</v>
      </c>
      <c r="AO404" s="186">
        <v>2517.1344086622512</v>
      </c>
      <c r="AP404" s="186">
        <v>2976.4948044048074</v>
      </c>
      <c r="AQ404" s="186">
        <v>3497.5433194925622</v>
      </c>
      <c r="AR404" s="186">
        <v>4203.6440440897441</v>
      </c>
      <c r="AS404" s="186">
        <v>5008.0595040313356</v>
      </c>
      <c r="AT404" s="186">
        <v>5732.5484938095706</v>
      </c>
      <c r="AU404" s="186">
        <v>6524.0546360646031</v>
      </c>
      <c r="AV404" s="186">
        <v>7324.7746189643758</v>
      </c>
      <c r="AW404" s="186">
        <v>8015.3767450305186</v>
      </c>
      <c r="AX404" s="186">
        <v>8545.5793184659979</v>
      </c>
    </row>
    <row r="405" spans="1:50" ht="12.75">
      <c r="U405" s="136"/>
      <c r="V405" s="146"/>
      <c r="W405" s="208"/>
      <c r="X405" s="208"/>
      <c r="Y405" s="208"/>
      <c r="Z405" s="208"/>
      <c r="AA405" s="208"/>
      <c r="AB405" s="208"/>
      <c r="AC405" s="208"/>
      <c r="AD405" s="208"/>
      <c r="AE405" s="208"/>
      <c r="AF405" s="208"/>
      <c r="AG405" s="208"/>
      <c r="AH405" s="208"/>
      <c r="AI405" s="208"/>
      <c r="AJ405" s="208"/>
      <c r="AK405" s="208"/>
      <c r="AL405" s="208"/>
      <c r="AM405" s="208"/>
      <c r="AN405" s="208"/>
      <c r="AO405" s="208"/>
      <c r="AP405" s="208"/>
      <c r="AQ405" s="208"/>
      <c r="AR405" s="208"/>
      <c r="AS405" s="208"/>
      <c r="AT405" s="208"/>
      <c r="AU405" s="208"/>
      <c r="AV405" s="208"/>
      <c r="AW405" s="208"/>
      <c r="AX405" s="208"/>
    </row>
    <row r="406" spans="1:50" ht="13.5" customHeight="1">
      <c r="U406" s="151"/>
      <c r="V406" s="176"/>
      <c r="W406" s="141"/>
      <c r="X406" s="141"/>
      <c r="Y406" s="141"/>
      <c r="Z406" s="141"/>
      <c r="AA406" s="141"/>
      <c r="AB406" s="206"/>
      <c r="AC406" s="206"/>
      <c r="AD406" s="206"/>
      <c r="AE406" s="206"/>
      <c r="AF406" s="206"/>
      <c r="AG406" s="206"/>
      <c r="AH406" s="206"/>
      <c r="AI406" s="206"/>
      <c r="AJ406" s="172"/>
      <c r="AK406" s="206"/>
      <c r="AL406" s="206"/>
      <c r="AM406" s="206"/>
      <c r="AN406" s="206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3.5" customHeight="1">
      <c r="A407" s="10" t="s">
        <v>30</v>
      </c>
      <c r="U407" s="1" t="s">
        <v>101</v>
      </c>
      <c r="V407" s="112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3.5" customHeight="1">
      <c r="U408" s="123" t="s">
        <v>153</v>
      </c>
      <c r="V408" s="113" t="s">
        <v>164</v>
      </c>
      <c r="W408" s="26">
        <v>1990</v>
      </c>
      <c r="X408" s="26">
        <f t="shared" ref="X408:AK408" si="504">W408+1</f>
        <v>1991</v>
      </c>
      <c r="Y408" s="26">
        <f t="shared" si="504"/>
        <v>1992</v>
      </c>
      <c r="Z408" s="26">
        <f t="shared" si="504"/>
        <v>1993</v>
      </c>
      <c r="AA408" s="26">
        <f t="shared" si="504"/>
        <v>1994</v>
      </c>
      <c r="AB408" s="26">
        <f t="shared" si="504"/>
        <v>1995</v>
      </c>
      <c r="AC408" s="26">
        <f t="shared" si="504"/>
        <v>1996</v>
      </c>
      <c r="AD408" s="26">
        <f t="shared" si="504"/>
        <v>1997</v>
      </c>
      <c r="AE408" s="26">
        <f t="shared" si="504"/>
        <v>1998</v>
      </c>
      <c r="AF408" s="26">
        <f t="shared" si="504"/>
        <v>1999</v>
      </c>
      <c r="AG408" s="26">
        <f t="shared" si="504"/>
        <v>2000</v>
      </c>
      <c r="AH408" s="26">
        <f t="shared" si="504"/>
        <v>2001</v>
      </c>
      <c r="AI408" s="26">
        <f t="shared" si="504"/>
        <v>2002</v>
      </c>
      <c r="AJ408" s="26">
        <f t="shared" si="504"/>
        <v>2003</v>
      </c>
      <c r="AK408" s="26">
        <f t="shared" si="504"/>
        <v>2004</v>
      </c>
      <c r="AL408" s="26">
        <f t="shared" ref="AL408:AX408" si="505">AK408+1</f>
        <v>2005</v>
      </c>
      <c r="AM408" s="26">
        <f t="shared" si="505"/>
        <v>2006</v>
      </c>
      <c r="AN408" s="26">
        <f t="shared" si="505"/>
        <v>2007</v>
      </c>
      <c r="AO408" s="26">
        <f t="shared" si="505"/>
        <v>2008</v>
      </c>
      <c r="AP408" s="26">
        <f t="shared" si="505"/>
        <v>2009</v>
      </c>
      <c r="AQ408" s="26">
        <f t="shared" si="505"/>
        <v>2010</v>
      </c>
      <c r="AR408" s="26">
        <f t="shared" si="505"/>
        <v>2011</v>
      </c>
      <c r="AS408" s="26">
        <f t="shared" si="505"/>
        <v>2012</v>
      </c>
      <c r="AT408" s="26">
        <f t="shared" si="505"/>
        <v>2013</v>
      </c>
      <c r="AU408" s="26">
        <f t="shared" si="505"/>
        <v>2014</v>
      </c>
      <c r="AV408" s="26">
        <f t="shared" si="505"/>
        <v>2015</v>
      </c>
      <c r="AW408" s="26">
        <f t="shared" si="505"/>
        <v>2016</v>
      </c>
      <c r="AX408" s="26">
        <f t="shared" si="505"/>
        <v>2017</v>
      </c>
    </row>
    <row r="409" spans="1:50" ht="12.75" customHeight="1">
      <c r="U409" s="161" t="s">
        <v>245</v>
      </c>
      <c r="V409" s="131" t="s">
        <v>221</v>
      </c>
      <c r="W409" s="162">
        <v>0</v>
      </c>
      <c r="X409" s="162">
        <v>0</v>
      </c>
      <c r="Y409" s="162">
        <v>790.13898040540528</v>
      </c>
      <c r="Z409" s="162">
        <v>5135.9033726351345</v>
      </c>
      <c r="AA409" s="162">
        <v>8823.2186145270261</v>
      </c>
      <c r="AB409" s="162">
        <v>9745.0474249999988</v>
      </c>
      <c r="AC409" s="162">
        <v>9921.8452300000008</v>
      </c>
      <c r="AD409" s="162">
        <v>10542.809719999999</v>
      </c>
      <c r="AE409" s="162">
        <v>9663.6766500000012</v>
      </c>
      <c r="AF409" s="162">
        <v>9517.1550999999999</v>
      </c>
      <c r="AG409" s="162">
        <v>9761.1374600000017</v>
      </c>
      <c r="AH409" s="162">
        <v>9413.4459599999991</v>
      </c>
      <c r="AI409" s="162">
        <v>9887.1082299999962</v>
      </c>
      <c r="AJ409" s="162">
        <v>9909.2652300000009</v>
      </c>
      <c r="AK409" s="162">
        <v>10128.9208</v>
      </c>
      <c r="AL409" s="162">
        <v>10406.862869999997</v>
      </c>
      <c r="AM409" s="162">
        <v>11073.929040000001</v>
      </c>
      <c r="AN409" s="162">
        <v>11191.098860000002</v>
      </c>
      <c r="AO409" s="162">
        <v>11162.576809999997</v>
      </c>
      <c r="AP409" s="162">
        <v>7653.0962399999999</v>
      </c>
      <c r="AQ409" s="162">
        <v>9291.8537600000018</v>
      </c>
      <c r="AR409" s="162">
        <v>8135.755720000001</v>
      </c>
      <c r="AS409" s="162">
        <v>9855.9170924999999</v>
      </c>
      <c r="AT409" s="162">
        <v>9613.1719178750009</v>
      </c>
      <c r="AU409" s="162">
        <v>9752.8265953749997</v>
      </c>
      <c r="AV409" s="162">
        <v>9272.9314874999982</v>
      </c>
      <c r="AW409" s="162">
        <v>9204.6959999999999</v>
      </c>
      <c r="AX409" s="162">
        <v>9639.2014400000007</v>
      </c>
    </row>
    <row r="410" spans="1:50" ht="12.75" customHeight="1">
      <c r="U410" s="161" t="s">
        <v>246</v>
      </c>
      <c r="V410" s="131" t="s">
        <v>34</v>
      </c>
      <c r="W410" s="162">
        <v>3.5</v>
      </c>
      <c r="X410" s="162">
        <v>3.5</v>
      </c>
      <c r="Y410" s="162">
        <v>3.5</v>
      </c>
      <c r="Z410" s="162">
        <v>3.5</v>
      </c>
      <c r="AA410" s="162">
        <v>3.5</v>
      </c>
      <c r="AB410" s="162">
        <v>3.5</v>
      </c>
      <c r="AC410" s="162">
        <v>3.5</v>
      </c>
      <c r="AD410" s="162">
        <v>3.5</v>
      </c>
      <c r="AE410" s="162">
        <v>3.5</v>
      </c>
      <c r="AF410" s="162">
        <v>3.5</v>
      </c>
      <c r="AG410" s="162">
        <v>3.5</v>
      </c>
      <c r="AH410" s="162">
        <v>3.5</v>
      </c>
      <c r="AI410" s="162">
        <v>3.5</v>
      </c>
      <c r="AJ410" s="162">
        <v>3.5</v>
      </c>
      <c r="AK410" s="162">
        <v>3.5</v>
      </c>
      <c r="AL410" s="162">
        <v>3</v>
      </c>
      <c r="AM410" s="162">
        <v>3</v>
      </c>
      <c r="AN410" s="162">
        <v>2.5</v>
      </c>
      <c r="AO410" s="162">
        <v>2.5</v>
      </c>
      <c r="AP410" s="162">
        <v>1.2</v>
      </c>
      <c r="AQ410" s="162">
        <v>1</v>
      </c>
      <c r="AR410" s="162">
        <v>0.8</v>
      </c>
      <c r="AS410" s="162">
        <v>0.8</v>
      </c>
      <c r="AT410" s="162">
        <v>0.8</v>
      </c>
      <c r="AU410" s="162">
        <v>0.74</v>
      </c>
      <c r="AV410" s="162">
        <v>0.75</v>
      </c>
      <c r="AW410" s="162">
        <v>0.746</v>
      </c>
      <c r="AX410" s="162">
        <v>0.749</v>
      </c>
    </row>
    <row r="411" spans="1:50" ht="12.75" customHeight="1">
      <c r="U411" s="124" t="s">
        <v>437</v>
      </c>
      <c r="V411" s="131" t="s">
        <v>221</v>
      </c>
      <c r="W411" s="162">
        <v>0</v>
      </c>
      <c r="X411" s="162">
        <v>0</v>
      </c>
      <c r="Y411" s="162">
        <v>0</v>
      </c>
      <c r="Z411" s="162">
        <v>781.74001795812558</v>
      </c>
      <c r="AA411" s="162">
        <v>5863.050134685941</v>
      </c>
      <c r="AB411" s="162">
        <v>15654.843002195459</v>
      </c>
      <c r="AC411" s="162">
        <v>22431.407678953397</v>
      </c>
      <c r="AD411" s="162">
        <v>28071.42253209055</v>
      </c>
      <c r="AE411" s="162">
        <v>32986.440199005832</v>
      </c>
      <c r="AF411" s="162">
        <v>37662.741698821963</v>
      </c>
      <c r="AG411" s="162">
        <v>42374.360231419436</v>
      </c>
      <c r="AH411" s="162">
        <v>46683.506694062344</v>
      </c>
      <c r="AI411" s="162">
        <v>50730.765107740408</v>
      </c>
      <c r="AJ411" s="162">
        <v>54488.155246296592</v>
      </c>
      <c r="AK411" s="162">
        <v>57746.097224373458</v>
      </c>
      <c r="AL411" s="162">
        <v>60363.612161489058</v>
      </c>
      <c r="AM411" s="162">
        <v>62351.18961701513</v>
      </c>
      <c r="AN411" s="162">
        <v>63687.066101628239</v>
      </c>
      <c r="AO411" s="162">
        <v>64543.496910136913</v>
      </c>
      <c r="AP411" s="162">
        <v>65375.04311950798</v>
      </c>
      <c r="AQ411" s="162">
        <v>66042.624121224988</v>
      </c>
      <c r="AR411" s="162">
        <v>67365.646684007792</v>
      </c>
      <c r="AS411" s="162">
        <v>70405.529211381043</v>
      </c>
      <c r="AT411" s="162">
        <v>72054.20222107922</v>
      </c>
      <c r="AU411" s="162">
        <v>72813.350057862117</v>
      </c>
      <c r="AV411" s="162">
        <v>73271.548347474949</v>
      </c>
      <c r="AW411" s="162">
        <v>72215.835153772714</v>
      </c>
      <c r="AX411" s="162">
        <v>72721.912268125103</v>
      </c>
    </row>
    <row r="412" spans="1:50" ht="12.75" customHeight="1">
      <c r="U412" s="124" t="s">
        <v>247</v>
      </c>
      <c r="V412" s="131" t="s">
        <v>34</v>
      </c>
      <c r="W412" s="162">
        <v>700</v>
      </c>
      <c r="X412" s="162">
        <v>700</v>
      </c>
      <c r="Y412" s="162">
        <v>700</v>
      </c>
      <c r="Z412" s="162">
        <v>700</v>
      </c>
      <c r="AA412" s="162">
        <v>700</v>
      </c>
      <c r="AB412" s="162">
        <v>700</v>
      </c>
      <c r="AC412" s="162">
        <v>700</v>
      </c>
      <c r="AD412" s="162">
        <v>700</v>
      </c>
      <c r="AE412" s="162">
        <v>700</v>
      </c>
      <c r="AF412" s="162">
        <v>650</v>
      </c>
      <c r="AG412" s="162">
        <v>615</v>
      </c>
      <c r="AH412" s="162">
        <v>603</v>
      </c>
      <c r="AI412" s="162">
        <v>588</v>
      </c>
      <c r="AJ412" s="162">
        <v>582</v>
      </c>
      <c r="AK412" s="162">
        <v>553</v>
      </c>
      <c r="AL412" s="162">
        <v>548</v>
      </c>
      <c r="AM412" s="162">
        <v>536.20000000000005</v>
      </c>
      <c r="AN412" s="162">
        <v>521.5</v>
      </c>
      <c r="AO412" s="162">
        <v>520.1</v>
      </c>
      <c r="AP412" s="162">
        <v>497</v>
      </c>
      <c r="AQ412" s="162">
        <v>497</v>
      </c>
      <c r="AR412" s="162">
        <v>497</v>
      </c>
      <c r="AS412" s="162">
        <v>497</v>
      </c>
      <c r="AT412" s="162">
        <v>497</v>
      </c>
      <c r="AU412" s="162">
        <v>497</v>
      </c>
      <c r="AV412" s="162">
        <v>497</v>
      </c>
      <c r="AW412" s="162">
        <v>497</v>
      </c>
      <c r="AX412" s="162">
        <v>497</v>
      </c>
    </row>
    <row r="413" spans="1:50" ht="12.75" customHeight="1">
      <c r="U413" s="124" t="s">
        <v>248</v>
      </c>
      <c r="V413" s="131" t="s">
        <v>34</v>
      </c>
      <c r="W413" s="162">
        <v>15</v>
      </c>
      <c r="X413" s="162">
        <v>15</v>
      </c>
      <c r="Y413" s="162">
        <v>15</v>
      </c>
      <c r="Z413" s="162">
        <v>15</v>
      </c>
      <c r="AA413" s="162">
        <v>15</v>
      </c>
      <c r="AB413" s="162">
        <v>15</v>
      </c>
      <c r="AC413" s="162">
        <v>15</v>
      </c>
      <c r="AD413" s="162">
        <v>15</v>
      </c>
      <c r="AE413" s="162">
        <v>15</v>
      </c>
      <c r="AF413" s="162">
        <v>15</v>
      </c>
      <c r="AG413" s="162">
        <v>15</v>
      </c>
      <c r="AH413" s="162">
        <v>15</v>
      </c>
      <c r="AI413" s="162">
        <v>15</v>
      </c>
      <c r="AJ413" s="162">
        <v>15</v>
      </c>
      <c r="AK413" s="162">
        <v>15</v>
      </c>
      <c r="AL413" s="162">
        <v>10</v>
      </c>
      <c r="AM413" s="162">
        <v>10</v>
      </c>
      <c r="AN413" s="162">
        <v>10</v>
      </c>
      <c r="AO413" s="162">
        <v>10</v>
      </c>
      <c r="AP413" s="162">
        <v>10</v>
      </c>
      <c r="AQ413" s="162">
        <v>10</v>
      </c>
      <c r="AR413" s="162">
        <v>10</v>
      </c>
      <c r="AS413" s="162">
        <v>10</v>
      </c>
      <c r="AT413" s="162">
        <v>10</v>
      </c>
      <c r="AU413" s="162">
        <v>10</v>
      </c>
      <c r="AV413" s="162">
        <v>10</v>
      </c>
      <c r="AW413" s="162">
        <v>10</v>
      </c>
      <c r="AX413" s="162">
        <v>10</v>
      </c>
    </row>
    <row r="414" spans="1:50" ht="12.75" customHeight="1">
      <c r="U414" s="124" t="s">
        <v>249</v>
      </c>
      <c r="V414" s="131" t="s">
        <v>21</v>
      </c>
      <c r="W414" s="209">
        <v>0.04</v>
      </c>
      <c r="X414" s="209">
        <v>0.04</v>
      </c>
      <c r="Y414" s="209">
        <v>0.04</v>
      </c>
      <c r="Z414" s="209">
        <v>0.04</v>
      </c>
      <c r="AA414" s="209">
        <v>0.04</v>
      </c>
      <c r="AB414" s="209">
        <v>0.04</v>
      </c>
      <c r="AC414" s="209">
        <v>0.04</v>
      </c>
      <c r="AD414" s="209">
        <v>0.04</v>
      </c>
      <c r="AE414" s="209">
        <v>0.04</v>
      </c>
      <c r="AF414" s="209">
        <v>0.04</v>
      </c>
      <c r="AG414" s="209">
        <v>0.04</v>
      </c>
      <c r="AH414" s="209">
        <v>0.04</v>
      </c>
      <c r="AI414" s="209">
        <v>0.04</v>
      </c>
      <c r="AJ414" s="209">
        <v>0.04</v>
      </c>
      <c r="AK414" s="209">
        <v>0.04</v>
      </c>
      <c r="AL414" s="209">
        <v>0.04</v>
      </c>
      <c r="AM414" s="209">
        <v>0.04</v>
      </c>
      <c r="AN414" s="209">
        <v>0.04</v>
      </c>
      <c r="AO414" s="209">
        <v>0.04</v>
      </c>
      <c r="AP414" s="209">
        <v>0.04</v>
      </c>
      <c r="AQ414" s="209">
        <v>0.04</v>
      </c>
      <c r="AR414" s="209">
        <v>0.04</v>
      </c>
      <c r="AS414" s="209">
        <v>0.04</v>
      </c>
      <c r="AT414" s="209">
        <v>0.04</v>
      </c>
      <c r="AU414" s="209">
        <v>0.04</v>
      </c>
      <c r="AV414" s="209">
        <v>0.04</v>
      </c>
      <c r="AW414" s="209">
        <v>0.04</v>
      </c>
      <c r="AX414" s="209">
        <v>0.04</v>
      </c>
    </row>
    <row r="415" spans="1:50" ht="12.75" customHeight="1">
      <c r="U415" s="124" t="s">
        <v>438</v>
      </c>
      <c r="V415" s="131" t="s">
        <v>21</v>
      </c>
      <c r="W415" s="209">
        <v>0.5</v>
      </c>
      <c r="X415" s="209">
        <v>0.5</v>
      </c>
      <c r="Y415" s="209">
        <v>0.5</v>
      </c>
      <c r="Z415" s="209">
        <v>0.5</v>
      </c>
      <c r="AA415" s="209">
        <v>0.5</v>
      </c>
      <c r="AB415" s="209">
        <v>0.5</v>
      </c>
      <c r="AC415" s="209">
        <v>0.5</v>
      </c>
      <c r="AD415" s="209">
        <v>0.5</v>
      </c>
      <c r="AE415" s="209">
        <v>0.5</v>
      </c>
      <c r="AF415" s="209">
        <v>0.5</v>
      </c>
      <c r="AG415" s="209">
        <v>0.5</v>
      </c>
      <c r="AH415" s="209">
        <v>0.5</v>
      </c>
      <c r="AI415" s="209">
        <v>0.5</v>
      </c>
      <c r="AJ415" s="209">
        <v>0.5</v>
      </c>
      <c r="AK415" s="209">
        <v>0.5</v>
      </c>
      <c r="AL415" s="209">
        <v>0.5</v>
      </c>
      <c r="AM415" s="209">
        <v>0.5</v>
      </c>
      <c r="AN415" s="209">
        <v>0.5</v>
      </c>
      <c r="AO415" s="209">
        <v>0.5</v>
      </c>
      <c r="AP415" s="209">
        <v>0.5</v>
      </c>
      <c r="AQ415" s="209">
        <v>0.5</v>
      </c>
      <c r="AR415" s="209">
        <v>0.5</v>
      </c>
      <c r="AS415" s="209">
        <v>0.5</v>
      </c>
      <c r="AT415" s="209">
        <v>0.5</v>
      </c>
      <c r="AU415" s="209">
        <v>0.5</v>
      </c>
      <c r="AV415" s="209">
        <v>0.5</v>
      </c>
      <c r="AW415" s="209">
        <v>0.5</v>
      </c>
      <c r="AX415" s="209">
        <v>0.5</v>
      </c>
    </row>
    <row r="416" spans="1:50" ht="12.75" customHeight="1">
      <c r="U416" s="161" t="s">
        <v>250</v>
      </c>
      <c r="V416" s="131" t="s">
        <v>221</v>
      </c>
      <c r="W416" s="162">
        <v>0</v>
      </c>
      <c r="X416" s="162">
        <v>0</v>
      </c>
      <c r="Y416" s="162">
        <v>0</v>
      </c>
      <c r="Z416" s="162">
        <v>2.5284447372972974</v>
      </c>
      <c r="AA416" s="162">
        <v>18.963335529729726</v>
      </c>
      <c r="AB416" s="162">
        <v>50.095497607025472</v>
      </c>
      <c r="AC416" s="162">
        <v>71.780504572650884</v>
      </c>
      <c r="AD416" s="162">
        <v>89.828552102689756</v>
      </c>
      <c r="AE416" s="162">
        <v>105.55660863681867</v>
      </c>
      <c r="AF416" s="162">
        <v>120.5207734362303</v>
      </c>
      <c r="AG416" s="162">
        <v>135.59795274054221</v>
      </c>
      <c r="AH416" s="162">
        <v>149.38722142099954</v>
      </c>
      <c r="AI416" s="162">
        <v>162.33844834476932</v>
      </c>
      <c r="AJ416" s="162">
        <v>174.3620967881491</v>
      </c>
      <c r="AK416" s="162">
        <v>184.78751111799508</v>
      </c>
      <c r="AL416" s="162">
        <v>193.16355891676497</v>
      </c>
      <c r="AM416" s="162">
        <v>199.52380677444842</v>
      </c>
      <c r="AN416" s="162">
        <v>203.79861152521042</v>
      </c>
      <c r="AO416" s="162">
        <v>206.53919011243818</v>
      </c>
      <c r="AP416" s="162">
        <v>209.20013798242559</v>
      </c>
      <c r="AQ416" s="162">
        <v>211.33639718791994</v>
      </c>
      <c r="AR416" s="162">
        <v>215.57006938882495</v>
      </c>
      <c r="AS416" s="162">
        <v>225.29769347641934</v>
      </c>
      <c r="AT416" s="162">
        <v>230.57344710745349</v>
      </c>
      <c r="AU416" s="162">
        <v>233.00272018515878</v>
      </c>
      <c r="AV416" s="162">
        <v>234.46895471191982</v>
      </c>
      <c r="AW416" s="162">
        <v>231.09067249207271</v>
      </c>
      <c r="AX416" s="162">
        <v>232.71011925800033</v>
      </c>
    </row>
    <row r="417" spans="21:50" ht="12.75" customHeight="1">
      <c r="U417" s="161" t="s">
        <v>251</v>
      </c>
      <c r="V417" s="131" t="s">
        <v>34</v>
      </c>
      <c r="W417" s="162">
        <v>680.97075690716019</v>
      </c>
      <c r="X417" s="162">
        <v>680.97075690716019</v>
      </c>
      <c r="Y417" s="162">
        <v>680.97075690716019</v>
      </c>
      <c r="Z417" s="162">
        <v>680.97075690716019</v>
      </c>
      <c r="AA417" s="162">
        <v>680.97075690716019</v>
      </c>
      <c r="AB417" s="162">
        <v>680.97075690716019</v>
      </c>
      <c r="AC417" s="162">
        <v>669.09231195676693</v>
      </c>
      <c r="AD417" s="162">
        <v>658.49813432497251</v>
      </c>
      <c r="AE417" s="162">
        <v>647.42142673605031</v>
      </c>
      <c r="AF417" s="162">
        <v>629.49263671405208</v>
      </c>
      <c r="AG417" s="162">
        <v>609.81277213839667</v>
      </c>
      <c r="AH417" s="162">
        <v>591.25376383504954</v>
      </c>
      <c r="AI417" s="162">
        <v>573.18564271417586</v>
      </c>
      <c r="AJ417" s="162">
        <v>556.35422799904848</v>
      </c>
      <c r="AK417" s="162">
        <v>538.50364162654068</v>
      </c>
      <c r="AL417" s="162">
        <v>521.89299569929938</v>
      </c>
      <c r="AM417" s="162">
        <v>505.69273653233864</v>
      </c>
      <c r="AN417" s="162">
        <v>489.87157152912613</v>
      </c>
      <c r="AO417" s="162">
        <v>474.9877102395759</v>
      </c>
      <c r="AP417" s="162">
        <v>460.69600131338245</v>
      </c>
      <c r="AQ417" s="162">
        <v>448.05657594207958</v>
      </c>
      <c r="AR417" s="162">
        <v>438.67087706664631</v>
      </c>
      <c r="AS417" s="162">
        <v>426.26097148544346</v>
      </c>
      <c r="AT417" s="162">
        <v>416.76082141259792</v>
      </c>
      <c r="AU417" s="162">
        <v>409.37922260704084</v>
      </c>
      <c r="AV417" s="162">
        <v>404.05142753014337</v>
      </c>
      <c r="AW417" s="162">
        <v>398.93459041729454</v>
      </c>
      <c r="AX417" s="162">
        <v>392.61585679699925</v>
      </c>
    </row>
    <row r="418" spans="21:50" ht="12.75" customHeight="1">
      <c r="U418" s="161" t="s">
        <v>252</v>
      </c>
      <c r="V418" s="131" t="s">
        <v>221</v>
      </c>
      <c r="W418" s="162">
        <v>0</v>
      </c>
      <c r="X418" s="162">
        <v>0</v>
      </c>
      <c r="Y418" s="162">
        <v>0</v>
      </c>
      <c r="Z418" s="162">
        <v>5.8705177099824901</v>
      </c>
      <c r="AA418" s="162">
        <v>44.028882824868674</v>
      </c>
      <c r="AB418" s="162">
        <v>116.31122545584412</v>
      </c>
      <c r="AC418" s="162">
        <v>191.32629730130034</v>
      </c>
      <c r="AD418" s="162">
        <v>322.49710685318558</v>
      </c>
      <c r="AE418" s="162">
        <v>465.299048452107</v>
      </c>
      <c r="AF418" s="162">
        <v>611.47812070790246</v>
      </c>
      <c r="AG418" s="162">
        <v>788.57621965611747</v>
      </c>
      <c r="AH418" s="162">
        <v>996.09898456283611</v>
      </c>
      <c r="AI418" s="162">
        <v>1289.7184578754809</v>
      </c>
      <c r="AJ418" s="162">
        <v>1595.7859797889062</v>
      </c>
      <c r="AK418" s="162">
        <v>1756.402389297564</v>
      </c>
      <c r="AL418" s="162">
        <v>2058.366075560029</v>
      </c>
      <c r="AM418" s="162">
        <v>1470.7750000000003</v>
      </c>
      <c r="AN418" s="162">
        <v>1893.4580000000005</v>
      </c>
      <c r="AO418" s="162">
        <v>2175.922</v>
      </c>
      <c r="AP418" s="162">
        <v>2497.8049999999998</v>
      </c>
      <c r="AQ418" s="162">
        <v>2894.9170000000008</v>
      </c>
      <c r="AR418" s="162">
        <v>2235.2630000000004</v>
      </c>
      <c r="AS418" s="162">
        <v>2708.9090000000001</v>
      </c>
      <c r="AT418" s="162">
        <v>2835.0500000000006</v>
      </c>
      <c r="AU418" s="162">
        <v>2839.4430000000002</v>
      </c>
      <c r="AV418" s="162">
        <v>2694.2379999999998</v>
      </c>
      <c r="AW418" s="162">
        <v>2665.71</v>
      </c>
      <c r="AX418" s="162">
        <v>2927.4389999999994</v>
      </c>
    </row>
    <row r="419" spans="21:50" ht="12.75" customHeight="1">
      <c r="U419" s="161" t="s">
        <v>253</v>
      </c>
      <c r="V419" s="131" t="s">
        <v>34</v>
      </c>
      <c r="W419" s="162">
        <v>675.50434945272002</v>
      </c>
      <c r="X419" s="162">
        <v>675.50434945272002</v>
      </c>
      <c r="Y419" s="162">
        <v>675.50434945272002</v>
      </c>
      <c r="Z419" s="162">
        <v>675.50434945272002</v>
      </c>
      <c r="AA419" s="162">
        <v>675.50434945272002</v>
      </c>
      <c r="AB419" s="162">
        <v>675.50434945272002</v>
      </c>
      <c r="AC419" s="162">
        <v>659.65729260052524</v>
      </c>
      <c r="AD419" s="162">
        <v>645.79091740367414</v>
      </c>
      <c r="AE419" s="162">
        <v>629.41625092749814</v>
      </c>
      <c r="AF419" s="162">
        <v>612.4933705630109</v>
      </c>
      <c r="AG419" s="162">
        <v>593.13667412581322</v>
      </c>
      <c r="AH419" s="162">
        <v>579.30593171090948</v>
      </c>
      <c r="AI419" s="162">
        <v>567.12167496854818</v>
      </c>
      <c r="AJ419" s="162">
        <v>560.45740451628239</v>
      </c>
      <c r="AK419" s="162">
        <v>537.73514627124018</v>
      </c>
      <c r="AL419" s="162">
        <v>521.94309878796696</v>
      </c>
      <c r="AM419" s="162">
        <v>483.75331039486804</v>
      </c>
      <c r="AN419" s="162">
        <v>474.79151189517393</v>
      </c>
      <c r="AO419" s="162">
        <v>466.39412572656755</v>
      </c>
      <c r="AP419" s="162">
        <v>455.85872626994001</v>
      </c>
      <c r="AQ419" s="162">
        <v>444.39482084020403</v>
      </c>
      <c r="AR419" s="162">
        <v>427.2313551622052</v>
      </c>
      <c r="AS419" s="162">
        <v>404.27961344944219</v>
      </c>
      <c r="AT419" s="162">
        <v>412.18974836907029</v>
      </c>
      <c r="AU419" s="162">
        <v>393.48264632911059</v>
      </c>
      <c r="AV419" s="162">
        <v>380.19983347892543</v>
      </c>
      <c r="AW419" s="162">
        <v>370.49535573268952</v>
      </c>
      <c r="AX419" s="162">
        <v>359.88493926404607</v>
      </c>
    </row>
    <row r="420" spans="21:50" ht="12.75" customHeight="1">
      <c r="U420" s="161" t="s">
        <v>298</v>
      </c>
      <c r="V420" s="131" t="s">
        <v>223</v>
      </c>
      <c r="W420" s="186" t="s">
        <v>372</v>
      </c>
      <c r="X420" s="186" t="s">
        <v>372</v>
      </c>
      <c r="Y420" s="186" t="s">
        <v>372</v>
      </c>
      <c r="Z420" s="186" t="s">
        <v>372</v>
      </c>
      <c r="AA420" s="186" t="s">
        <v>372</v>
      </c>
      <c r="AB420" s="186" t="s">
        <v>372</v>
      </c>
      <c r="AC420" s="186" t="s">
        <v>372</v>
      </c>
      <c r="AD420" s="186" t="s">
        <v>372</v>
      </c>
      <c r="AE420" s="186" t="s">
        <v>372</v>
      </c>
      <c r="AF420" s="186" t="s">
        <v>372</v>
      </c>
      <c r="AG420" s="186" t="s">
        <v>372</v>
      </c>
      <c r="AH420" s="186">
        <v>8</v>
      </c>
      <c r="AI420" s="186">
        <v>61.18</v>
      </c>
      <c r="AJ420" s="186">
        <v>246</v>
      </c>
      <c r="AK420" s="186">
        <v>348.8</v>
      </c>
      <c r="AL420" s="186">
        <v>530.6</v>
      </c>
      <c r="AM420" s="186">
        <v>489.4</v>
      </c>
      <c r="AN420" s="186">
        <v>604.44011</v>
      </c>
      <c r="AO420" s="186">
        <v>686.41041999999993</v>
      </c>
      <c r="AP420" s="186">
        <v>786.70400000000006</v>
      </c>
      <c r="AQ420" s="186">
        <v>898.1</v>
      </c>
      <c r="AR420" s="186">
        <v>644.5</v>
      </c>
      <c r="AS420" s="186">
        <v>785.8</v>
      </c>
      <c r="AT420" s="186">
        <v>785.13649299999997</v>
      </c>
      <c r="AU420" s="186">
        <v>773</v>
      </c>
      <c r="AV420" s="186">
        <v>710.06500000000005</v>
      </c>
      <c r="AW420" s="186">
        <v>682.40499999999997</v>
      </c>
      <c r="AX420" s="186">
        <v>720</v>
      </c>
    </row>
    <row r="421" spans="21:50" ht="12.75" customHeight="1">
      <c r="U421" s="191" t="s">
        <v>233</v>
      </c>
      <c r="V421" s="165" t="s">
        <v>234</v>
      </c>
      <c r="W421" s="186" t="s">
        <v>370</v>
      </c>
      <c r="X421" s="186" t="s">
        <v>370</v>
      </c>
      <c r="Y421" s="186">
        <v>3.9546455969290535</v>
      </c>
      <c r="Z421" s="186">
        <v>25.705196380038849</v>
      </c>
      <c r="AA421" s="186">
        <v>44.160209165707769</v>
      </c>
      <c r="AB421" s="186">
        <v>48.773962362124998</v>
      </c>
      <c r="AC421" s="186">
        <v>49.658835376149995</v>
      </c>
      <c r="AD421" s="186">
        <v>52.766762648599993</v>
      </c>
      <c r="AE421" s="186">
        <v>48.366701633249995</v>
      </c>
      <c r="AF421" s="186">
        <v>47.6333612755</v>
      </c>
      <c r="AG421" s="186">
        <v>48.854492987300006</v>
      </c>
      <c r="AH421" s="186">
        <v>47.114297029799999</v>
      </c>
      <c r="AI421" s="186">
        <v>49.484976691149981</v>
      </c>
      <c r="AJ421" s="186">
        <v>49.595872476149999</v>
      </c>
      <c r="AK421" s="186">
        <v>50.695248604</v>
      </c>
      <c r="AL421" s="186">
        <v>44.645441712299984</v>
      </c>
      <c r="AM421" s="186">
        <v>47.507155581600003</v>
      </c>
      <c r="AN421" s="186">
        <v>40.008178424500002</v>
      </c>
      <c r="AO421" s="186">
        <v>39.906212095749986</v>
      </c>
      <c r="AP421" s="186">
        <v>13.132713147839999</v>
      </c>
      <c r="AQ421" s="186">
        <v>13.287350876800003</v>
      </c>
      <c r="AR421" s="186">
        <v>9.3073045436800026</v>
      </c>
      <c r="AS421" s="186">
        <v>11.27516915382</v>
      </c>
      <c r="AT421" s="186">
        <v>10.997468674049001</v>
      </c>
      <c r="AU421" s="186">
        <v>10.320441103225823</v>
      </c>
      <c r="AV421" s="186">
        <v>9.9452190203437496</v>
      </c>
      <c r="AW421" s="186">
        <v>9.8193855988800003</v>
      </c>
      <c r="AX421" s="186">
        <v>10.3242594863408</v>
      </c>
    </row>
    <row r="422" spans="21:50" ht="12.75" customHeight="1">
      <c r="U422" s="191" t="s">
        <v>235</v>
      </c>
      <c r="V422" s="165" t="s">
        <v>234</v>
      </c>
      <c r="W422" s="186" t="s">
        <v>370</v>
      </c>
      <c r="X422" s="186" t="s">
        <v>370</v>
      </c>
      <c r="Y422" s="186" t="s">
        <v>370</v>
      </c>
      <c r="Z422" s="186">
        <v>34.880928149697503</v>
      </c>
      <c r="AA422" s="186">
        <v>261.60696112273121</v>
      </c>
      <c r="AB422" s="186">
        <v>704.11383946905403</v>
      </c>
      <c r="AC422" s="186">
        <v>998.67588138466863</v>
      </c>
      <c r="AD422" s="186">
        <v>1238.9158584254208</v>
      </c>
      <c r="AE422" s="186">
        <v>1442.4996313288539</v>
      </c>
      <c r="AF422" s="186">
        <v>1623.5354655412975</v>
      </c>
      <c r="AG422" s="186">
        <v>1797.9933382025633</v>
      </c>
      <c r="AH422" s="186">
        <v>1951.2823690833661</v>
      </c>
      <c r="AI422" s="186">
        <v>2089.4094938225489</v>
      </c>
      <c r="AJ422" s="186">
        <v>2214.0964797893585</v>
      </c>
      <c r="AK422" s="186">
        <v>2300.2589353146027</v>
      </c>
      <c r="AL422" s="186">
        <v>2330.747829554422</v>
      </c>
      <c r="AM422" s="186">
        <v>2336.8792658482898</v>
      </c>
      <c r="AN422" s="186">
        <v>2319.0618355093898</v>
      </c>
      <c r="AO422" s="186">
        <v>2287.9940058411107</v>
      </c>
      <c r="AP422" s="186">
        <v>2255.0725863876901</v>
      </c>
      <c r="AQ422" s="186">
        <v>2222.2708357773577</v>
      </c>
      <c r="AR422" s="186">
        <v>2226.140039925664</v>
      </c>
      <c r="AS422" s="186">
        <v>2274.4397905225678</v>
      </c>
      <c r="AT422" s="186">
        <v>2275.987471982744</v>
      </c>
      <c r="AU422" s="186">
        <v>2254.5000196771607</v>
      </c>
      <c r="AV422" s="186">
        <v>2230.2117102721231</v>
      </c>
      <c r="AW422" s="186">
        <v>2165.9254118460226</v>
      </c>
      <c r="AX422" s="186">
        <v>2143.6911297787819</v>
      </c>
    </row>
    <row r="423" spans="21:50" ht="12.75" customHeight="1">
      <c r="U423" s="191" t="s">
        <v>236</v>
      </c>
      <c r="V423" s="165" t="s">
        <v>234</v>
      </c>
      <c r="W423" s="186" t="s">
        <v>370</v>
      </c>
      <c r="X423" s="186" t="s">
        <v>370</v>
      </c>
      <c r="Y423" s="186" t="s">
        <v>370</v>
      </c>
      <c r="Z423" s="186">
        <v>5.6707511526843222</v>
      </c>
      <c r="AA423" s="186">
        <v>42.530633645132426</v>
      </c>
      <c r="AB423" s="186">
        <v>112.35329632040605</v>
      </c>
      <c r="AC423" s="186">
        <v>180.47999581191434</v>
      </c>
      <c r="AD423" s="186">
        <v>297.81995456749172</v>
      </c>
      <c r="AE423" s="186">
        <v>418.79949917070621</v>
      </c>
      <c r="AF423" s="186">
        <v>535.57260210442394</v>
      </c>
      <c r="AG423" s="186">
        <v>668.8588709967969</v>
      </c>
      <c r="AH423" s="186">
        <v>813.73585196970441</v>
      </c>
      <c r="AI423" s="186">
        <v>958.45362765751986</v>
      </c>
      <c r="AJ423" s="186">
        <v>927.16919780622709</v>
      </c>
      <c r="AK423" s="186">
        <v>851.82139287971609</v>
      </c>
      <c r="AL423" s="186">
        <v>777.56245412249405</v>
      </c>
      <c r="AM423" s="186">
        <v>317.59195338729734</v>
      </c>
      <c r="AN423" s="186">
        <v>421.21747743791786</v>
      </c>
      <c r="AO423" s="186">
        <v>469.65035094006231</v>
      </c>
      <c r="AP423" s="186">
        <v>503.27735425208289</v>
      </c>
      <c r="AQ423" s="186">
        <v>555.39215383403371</v>
      </c>
      <c r="AR423" s="186">
        <v>443.97845010652907</v>
      </c>
      <c r="AS423" s="186">
        <v>442.38005724729283</v>
      </c>
      <c r="AT423" s="186">
        <v>548.32213595263806</v>
      </c>
      <c r="AU423" s="186">
        <v>492.30831040915655</v>
      </c>
      <c r="AV423" s="186">
        <v>449.425889702208</v>
      </c>
      <c r="AW423" s="186">
        <v>436.47628986416856</v>
      </c>
      <c r="AX423" s="186">
        <v>476.96392560130556</v>
      </c>
    </row>
    <row r="424" spans="21:50" ht="12.75" customHeight="1">
      <c r="U424" s="191" t="s">
        <v>237</v>
      </c>
      <c r="V424" s="165" t="s">
        <v>234</v>
      </c>
      <c r="W424" s="186" t="s">
        <v>370</v>
      </c>
      <c r="X424" s="186" t="s">
        <v>370</v>
      </c>
      <c r="Y424" s="186">
        <v>3.9546455969290535</v>
      </c>
      <c r="Z424" s="186">
        <v>66.25687568242067</v>
      </c>
      <c r="AA424" s="186">
        <v>348.29780393357146</v>
      </c>
      <c r="AB424" s="186">
        <v>865.24109815158511</v>
      </c>
      <c r="AC424" s="186">
        <v>1228.814712572733</v>
      </c>
      <c r="AD424" s="186">
        <v>1589.5025756415121</v>
      </c>
      <c r="AE424" s="186">
        <v>1909.66583213281</v>
      </c>
      <c r="AF424" s="186">
        <v>2206.7414289212211</v>
      </c>
      <c r="AG424" s="186">
        <v>2515.7067021866606</v>
      </c>
      <c r="AH424" s="186">
        <v>2812.1325180828708</v>
      </c>
      <c r="AI424" s="186">
        <v>3097.3480981712187</v>
      </c>
      <c r="AJ424" s="186">
        <v>3190.861550071736</v>
      </c>
      <c r="AK424" s="186">
        <v>3202.775576798319</v>
      </c>
      <c r="AL424" s="186">
        <v>3152.9557253892162</v>
      </c>
      <c r="AM424" s="186">
        <v>2701.9783748171872</v>
      </c>
      <c r="AN424" s="186">
        <v>2780.2874913718074</v>
      </c>
      <c r="AO424" s="186">
        <v>2797.5505688769231</v>
      </c>
      <c r="AP424" s="186">
        <v>2771.4826537876129</v>
      </c>
      <c r="AQ424" s="186">
        <v>2790.9503404881912</v>
      </c>
      <c r="AR424" s="186">
        <v>2679.4257945758727</v>
      </c>
      <c r="AS424" s="186">
        <v>2728.0950169236808</v>
      </c>
      <c r="AT424" s="186">
        <v>2835.3070766094306</v>
      </c>
      <c r="AU424" s="186">
        <v>2757.1287711895429</v>
      </c>
      <c r="AV424" s="186">
        <v>2689.5828189946747</v>
      </c>
      <c r="AW424" s="186">
        <v>2612.2210873090712</v>
      </c>
      <c r="AX424" s="186">
        <v>2630.9793148664285</v>
      </c>
    </row>
    <row r="425" spans="21:50" ht="12.75" customHeight="1">
      <c r="U425" s="136"/>
      <c r="V425" s="146"/>
      <c r="W425" s="190"/>
      <c r="X425" s="190"/>
      <c r="Y425" s="190"/>
      <c r="Z425" s="190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190"/>
      <c r="AT425" s="190"/>
      <c r="AU425" s="190"/>
      <c r="AV425" s="190"/>
      <c r="AW425" s="190"/>
      <c r="AX425" s="190"/>
    </row>
    <row r="426" spans="21:50" ht="12.75" customHeight="1">
      <c r="U426" s="136"/>
      <c r="V426" s="146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</row>
    <row r="427" spans="21:50" ht="12.75" customHeight="1">
      <c r="U427" s="19" t="s">
        <v>367</v>
      </c>
      <c r="V427" s="146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</row>
    <row r="428" spans="21:50" ht="12.75" customHeight="1">
      <c r="U428" s="113" t="s">
        <v>153</v>
      </c>
      <c r="V428" s="113" t="s">
        <v>164</v>
      </c>
      <c r="W428" s="26">
        <v>1990</v>
      </c>
      <c r="X428" s="26">
        <f t="shared" ref="X428:AX428" si="506">W428+1</f>
        <v>1991</v>
      </c>
      <c r="Y428" s="26">
        <f t="shared" si="506"/>
        <v>1992</v>
      </c>
      <c r="Z428" s="26">
        <f t="shared" si="506"/>
        <v>1993</v>
      </c>
      <c r="AA428" s="26">
        <f t="shared" si="506"/>
        <v>1994</v>
      </c>
      <c r="AB428" s="26">
        <f t="shared" si="506"/>
        <v>1995</v>
      </c>
      <c r="AC428" s="26">
        <f t="shared" si="506"/>
        <v>1996</v>
      </c>
      <c r="AD428" s="26">
        <f t="shared" si="506"/>
        <v>1997</v>
      </c>
      <c r="AE428" s="26">
        <f t="shared" si="506"/>
        <v>1998</v>
      </c>
      <c r="AF428" s="26">
        <f t="shared" si="506"/>
        <v>1999</v>
      </c>
      <c r="AG428" s="26">
        <f t="shared" si="506"/>
        <v>2000</v>
      </c>
      <c r="AH428" s="26">
        <f t="shared" si="506"/>
        <v>2001</v>
      </c>
      <c r="AI428" s="26">
        <f t="shared" si="506"/>
        <v>2002</v>
      </c>
      <c r="AJ428" s="26">
        <f t="shared" si="506"/>
        <v>2003</v>
      </c>
      <c r="AK428" s="26">
        <f t="shared" si="506"/>
        <v>2004</v>
      </c>
      <c r="AL428" s="26">
        <f t="shared" si="506"/>
        <v>2005</v>
      </c>
      <c r="AM428" s="26">
        <f t="shared" si="506"/>
        <v>2006</v>
      </c>
      <c r="AN428" s="26">
        <f t="shared" si="506"/>
        <v>2007</v>
      </c>
      <c r="AO428" s="26">
        <f t="shared" si="506"/>
        <v>2008</v>
      </c>
      <c r="AP428" s="26">
        <f t="shared" si="506"/>
        <v>2009</v>
      </c>
      <c r="AQ428" s="26">
        <f t="shared" si="506"/>
        <v>2010</v>
      </c>
      <c r="AR428" s="26">
        <f t="shared" si="506"/>
        <v>2011</v>
      </c>
      <c r="AS428" s="26">
        <f t="shared" si="506"/>
        <v>2012</v>
      </c>
      <c r="AT428" s="26">
        <f t="shared" si="506"/>
        <v>2013</v>
      </c>
      <c r="AU428" s="26">
        <f t="shared" si="506"/>
        <v>2014</v>
      </c>
      <c r="AV428" s="26">
        <f t="shared" si="506"/>
        <v>2015</v>
      </c>
      <c r="AW428" s="26">
        <f t="shared" si="506"/>
        <v>2016</v>
      </c>
      <c r="AX428" s="26">
        <f t="shared" si="506"/>
        <v>2017</v>
      </c>
    </row>
    <row r="429" spans="21:50" ht="12.75" customHeight="1">
      <c r="U429" s="191" t="s">
        <v>229</v>
      </c>
      <c r="V429" s="192" t="s">
        <v>78</v>
      </c>
      <c r="W429" s="270">
        <v>0</v>
      </c>
      <c r="X429" s="270">
        <v>0</v>
      </c>
      <c r="Y429" s="270">
        <v>0</v>
      </c>
      <c r="Z429" s="194">
        <v>2E-3</v>
      </c>
      <c r="AA429" s="194">
        <v>2E-3</v>
      </c>
      <c r="AB429" s="194">
        <v>2E-3</v>
      </c>
      <c r="AC429" s="194">
        <v>2E-3</v>
      </c>
      <c r="AD429" s="194">
        <v>2E-3</v>
      </c>
      <c r="AE429" s="194">
        <v>2E-3</v>
      </c>
      <c r="AF429" s="194">
        <v>2E-3</v>
      </c>
      <c r="AG429" s="194">
        <v>2E-3</v>
      </c>
      <c r="AH429" s="194">
        <v>2E-3</v>
      </c>
      <c r="AI429" s="194">
        <v>2E-3</v>
      </c>
      <c r="AJ429" s="194">
        <v>2E-3</v>
      </c>
      <c r="AK429" s="194">
        <v>2E-3</v>
      </c>
      <c r="AL429" s="194">
        <v>2E-3</v>
      </c>
      <c r="AM429" s="194">
        <v>2E-3</v>
      </c>
      <c r="AN429" s="194">
        <v>2E-3</v>
      </c>
      <c r="AO429" s="194">
        <v>2E-3</v>
      </c>
      <c r="AP429" s="194">
        <v>2E-3</v>
      </c>
      <c r="AQ429" s="194">
        <v>2E-3</v>
      </c>
      <c r="AR429" s="194">
        <v>2E-3</v>
      </c>
      <c r="AS429" s="194">
        <v>2E-3</v>
      </c>
      <c r="AT429" s="194">
        <v>2E-3</v>
      </c>
      <c r="AU429" s="194">
        <v>2E-3</v>
      </c>
      <c r="AV429" s="194">
        <v>2E-3</v>
      </c>
      <c r="AW429" s="194">
        <v>2E-3</v>
      </c>
      <c r="AX429" s="194">
        <v>2E-3</v>
      </c>
    </row>
    <row r="430" spans="21:50" ht="12.75" customHeight="1">
      <c r="U430" s="191" t="s">
        <v>230</v>
      </c>
      <c r="V430" s="192" t="s">
        <v>78</v>
      </c>
      <c r="W430" s="203">
        <v>0</v>
      </c>
      <c r="X430" s="203">
        <v>0</v>
      </c>
      <c r="Y430" s="203">
        <v>0</v>
      </c>
      <c r="Z430" s="203">
        <v>0.1</v>
      </c>
      <c r="AA430" s="203">
        <v>0.1</v>
      </c>
      <c r="AB430" s="203">
        <v>0.1</v>
      </c>
      <c r="AC430" s="203">
        <v>0.1</v>
      </c>
      <c r="AD430" s="203">
        <v>0.1</v>
      </c>
      <c r="AE430" s="203">
        <v>0.1</v>
      </c>
      <c r="AF430" s="203">
        <v>0.1</v>
      </c>
      <c r="AG430" s="203">
        <v>0.1</v>
      </c>
      <c r="AH430" s="203">
        <v>0.1</v>
      </c>
      <c r="AI430" s="203">
        <v>0.1</v>
      </c>
      <c r="AJ430" s="203">
        <v>0.1</v>
      </c>
      <c r="AK430" s="203">
        <v>0.1</v>
      </c>
      <c r="AL430" s="203">
        <v>0.1</v>
      </c>
      <c r="AM430" s="203">
        <v>0.1</v>
      </c>
      <c r="AN430" s="203">
        <v>0.1</v>
      </c>
      <c r="AO430" s="203">
        <v>0.1</v>
      </c>
      <c r="AP430" s="203">
        <v>0.1</v>
      </c>
      <c r="AQ430" s="203">
        <v>0.1</v>
      </c>
      <c r="AR430" s="203">
        <v>0.1</v>
      </c>
      <c r="AS430" s="203">
        <v>0.1</v>
      </c>
      <c r="AT430" s="203">
        <v>0.1</v>
      </c>
      <c r="AU430" s="203">
        <v>0.1</v>
      </c>
      <c r="AV430" s="203">
        <v>0.1</v>
      </c>
      <c r="AW430" s="203">
        <v>0.1</v>
      </c>
      <c r="AX430" s="203">
        <v>0.1</v>
      </c>
    </row>
    <row r="431" spans="21:50" ht="12.75" customHeight="1">
      <c r="U431" s="191" t="s">
        <v>233</v>
      </c>
      <c r="V431" s="165" t="s">
        <v>234</v>
      </c>
      <c r="W431" s="198" t="s">
        <v>370</v>
      </c>
      <c r="X431" s="198" t="s">
        <v>370</v>
      </c>
      <c r="Y431" s="198" t="s">
        <v>370</v>
      </c>
      <c r="Z431" s="198">
        <v>4.6217599999999999E-3</v>
      </c>
      <c r="AA431" s="198">
        <v>2.29372E-3</v>
      </c>
      <c r="AB431" s="198">
        <v>2.8886000000000003E-3</v>
      </c>
      <c r="AC431" s="198">
        <v>2.5568399999999999E-3</v>
      </c>
      <c r="AD431" s="198">
        <v>2.2250800000000004E-3</v>
      </c>
      <c r="AE431" s="198">
        <v>2.9542200584000001E-3</v>
      </c>
      <c r="AF431" s="198">
        <v>2.3513893530399999E-2</v>
      </c>
      <c r="AG431" s="198">
        <v>3.2644896569999998E-2</v>
      </c>
      <c r="AH431" s="198">
        <v>3.673655141866667E-2</v>
      </c>
      <c r="AI431" s="198">
        <v>4.545292478133333E-2</v>
      </c>
      <c r="AJ431" s="198">
        <v>5.1335540411999996E-2</v>
      </c>
      <c r="AK431" s="198">
        <v>7.0579929177333328E-2</v>
      </c>
      <c r="AL431" s="198">
        <v>6.2159853599999988E-2</v>
      </c>
      <c r="AM431" s="198">
        <v>6.9676553544E-2</v>
      </c>
      <c r="AN431" s="198">
        <v>8.9964718688000017E-2</v>
      </c>
      <c r="AO431" s="198">
        <v>7.8148690125999995E-2</v>
      </c>
      <c r="AP431" s="198">
        <v>8.0551727453599994E-2</v>
      </c>
      <c r="AQ431" s="198">
        <v>7.53050938744E-2</v>
      </c>
      <c r="AR431" s="198">
        <v>6.509697740000002E-2</v>
      </c>
      <c r="AS431" s="198">
        <v>5.2219853399999995E-2</v>
      </c>
      <c r="AT431" s="198">
        <v>5.9686528199999998E-2</v>
      </c>
      <c r="AU431" s="198">
        <v>5.8796309000000005E-2</v>
      </c>
      <c r="AV431" s="198">
        <v>5.8269655599999998E-2</v>
      </c>
      <c r="AW431" s="198">
        <v>4.93720006E-2</v>
      </c>
      <c r="AX431" s="198">
        <v>6.2805865200000005E-2</v>
      </c>
    </row>
    <row r="432" spans="21:50" ht="12.75" customHeight="1">
      <c r="U432" s="191" t="s">
        <v>235</v>
      </c>
      <c r="V432" s="165" t="s">
        <v>234</v>
      </c>
      <c r="W432" s="201" t="s">
        <v>370</v>
      </c>
      <c r="X432" s="201" t="s">
        <v>370</v>
      </c>
      <c r="Y432" s="201" t="s">
        <v>370</v>
      </c>
      <c r="Z432" s="201">
        <v>0.27480825979381446</v>
      </c>
      <c r="AA432" s="201">
        <v>0.50558077649527811</v>
      </c>
      <c r="AB432" s="201">
        <v>0.71000125720384211</v>
      </c>
      <c r="AC432" s="201">
        <v>0.81748438674033164</v>
      </c>
      <c r="AD432" s="201">
        <v>0.88321641986455979</v>
      </c>
      <c r="AE432" s="201">
        <v>1.0029118105658064</v>
      </c>
      <c r="AF432" s="201">
        <v>1.9706838446394066</v>
      </c>
      <c r="AG432" s="201">
        <v>3.223590523308157</v>
      </c>
      <c r="AH432" s="201">
        <v>4.7323816683335123</v>
      </c>
      <c r="AI432" s="201">
        <v>6.6104050732568966</v>
      </c>
      <c r="AJ432" s="201">
        <v>8.5813328899030008</v>
      </c>
      <c r="AK432" s="201">
        <v>11.205271221343489</v>
      </c>
      <c r="AL432" s="201">
        <v>13.734258705453355</v>
      </c>
      <c r="AM432" s="201">
        <v>16.944890087238424</v>
      </c>
      <c r="AN432" s="201">
        <v>20.881021007532091</v>
      </c>
      <c r="AO432" s="201">
        <v>23.954827170750526</v>
      </c>
      <c r="AP432" s="201">
        <v>27.335682158647934</v>
      </c>
      <c r="AQ432" s="201">
        <v>31.014504747606036</v>
      </c>
      <c r="AR432" s="201">
        <v>34.290227113942315</v>
      </c>
      <c r="AS432" s="201">
        <v>36.832794827777022</v>
      </c>
      <c r="AT432" s="201">
        <v>39.666533746969883</v>
      </c>
      <c r="AU432" s="201">
        <v>42.600828515491173</v>
      </c>
      <c r="AV432" s="201">
        <v>45.451305229061845</v>
      </c>
      <c r="AW432" s="201">
        <v>48.087403650963523</v>
      </c>
      <c r="AX432" s="201">
        <v>51.157906276967587</v>
      </c>
    </row>
    <row r="433" spans="21:50" ht="12.75" customHeight="1">
      <c r="U433" s="191" t="s">
        <v>236</v>
      </c>
      <c r="V433" s="165" t="s">
        <v>234</v>
      </c>
      <c r="W433" s="198" t="s">
        <v>370</v>
      </c>
      <c r="X433" s="198" t="s">
        <v>370</v>
      </c>
      <c r="Y433" s="198" t="s">
        <v>370</v>
      </c>
      <c r="Z433" s="198" t="s">
        <v>370</v>
      </c>
      <c r="AA433" s="198" t="s">
        <v>370</v>
      </c>
      <c r="AB433" s="198">
        <v>6.5780000000000005E-2</v>
      </c>
      <c r="AC433" s="198">
        <v>0.24309999999999998</v>
      </c>
      <c r="AD433" s="198">
        <v>0.26597999999999999</v>
      </c>
      <c r="AE433" s="198">
        <v>0.22308</v>
      </c>
      <c r="AF433" s="198">
        <v>0.21736000000000003</v>
      </c>
      <c r="AG433" s="198">
        <v>0.13441999999999998</v>
      </c>
      <c r="AH433" s="198">
        <v>0.18303999999999998</v>
      </c>
      <c r="AI433" s="198">
        <v>0.105963</v>
      </c>
      <c r="AJ433" s="198">
        <v>4.2642600000000003E-2</v>
      </c>
      <c r="AK433" s="198">
        <v>0.108108</v>
      </c>
      <c r="AL433" s="198">
        <v>9.0776399999999993E-2</v>
      </c>
      <c r="AM433" s="198">
        <v>0.10501919999999999</v>
      </c>
      <c r="AN433" s="198">
        <v>0.1210924</v>
      </c>
      <c r="AO433" s="198">
        <v>7.2071999999999997E-2</v>
      </c>
      <c r="AP433" s="198">
        <v>0.10009999999999999</v>
      </c>
      <c r="AQ433" s="198">
        <v>0.19141979999999997</v>
      </c>
      <c r="AR433" s="198">
        <v>0.14620319999999998</v>
      </c>
      <c r="AS433" s="198">
        <v>0.10570559999999997</v>
      </c>
      <c r="AT433" s="198">
        <v>6.040319999999999E-2</v>
      </c>
      <c r="AU433" s="198">
        <v>7.7791999999999986E-2</v>
      </c>
      <c r="AV433" s="198">
        <v>8.1567200000000006E-2</v>
      </c>
      <c r="AW433" s="198">
        <v>4.7104199999999999E-2</v>
      </c>
      <c r="AX433" s="198">
        <v>4.9649600000000002E-2</v>
      </c>
    </row>
    <row r="434" spans="21:50" ht="12.75" customHeight="1">
      <c r="U434" s="191" t="s">
        <v>237</v>
      </c>
      <c r="V434" s="165" t="s">
        <v>234</v>
      </c>
      <c r="W434" s="258" t="str">
        <f>IF(SUM(W431,W432,W433)=0, "NO", SUM(W431,W432,W433))</f>
        <v>NO</v>
      </c>
      <c r="X434" s="258" t="str">
        <f t="shared" ref="X434:AV434" si="507">IF(SUM(X431,X432,X433)=0, "NO", SUM(X431,X432,X433))</f>
        <v>NO</v>
      </c>
      <c r="Y434" s="258" t="str">
        <f t="shared" si="507"/>
        <v>NO</v>
      </c>
      <c r="Z434" s="258">
        <f t="shared" si="507"/>
        <v>0.27943001979381443</v>
      </c>
      <c r="AA434" s="258">
        <f t="shared" si="507"/>
        <v>0.50787449649527816</v>
      </c>
      <c r="AB434" s="258">
        <f t="shared" si="507"/>
        <v>0.77866985720384219</v>
      </c>
      <c r="AC434" s="258">
        <f t="shared" si="507"/>
        <v>1.0631412267403317</v>
      </c>
      <c r="AD434" s="258">
        <f t="shared" si="507"/>
        <v>1.1514214998645598</v>
      </c>
      <c r="AE434" s="258">
        <f t="shared" si="507"/>
        <v>1.2289460306242064</v>
      </c>
      <c r="AF434" s="258">
        <f t="shared" si="507"/>
        <v>2.2115577381698066</v>
      </c>
      <c r="AG434" s="258">
        <f t="shared" si="507"/>
        <v>3.3906554198781569</v>
      </c>
      <c r="AH434" s="258">
        <f t="shared" si="507"/>
        <v>4.952158219752179</v>
      </c>
      <c r="AI434" s="258">
        <f t="shared" si="507"/>
        <v>6.76182099803823</v>
      </c>
      <c r="AJ434" s="258">
        <f t="shared" si="507"/>
        <v>8.6753110303150009</v>
      </c>
      <c r="AK434" s="258">
        <f t="shared" si="507"/>
        <v>11.383959150520822</v>
      </c>
      <c r="AL434" s="258">
        <f t="shared" si="507"/>
        <v>13.887194959053355</v>
      </c>
      <c r="AM434" s="258">
        <f t="shared" si="507"/>
        <v>17.119585840782424</v>
      </c>
      <c r="AN434" s="258">
        <f t="shared" si="507"/>
        <v>21.092078126220091</v>
      </c>
      <c r="AO434" s="258">
        <f t="shared" si="507"/>
        <v>24.105047860876525</v>
      </c>
      <c r="AP434" s="258">
        <f t="shared" si="507"/>
        <v>27.516333886101535</v>
      </c>
      <c r="AQ434" s="258">
        <f t="shared" si="507"/>
        <v>31.281229641480436</v>
      </c>
      <c r="AR434" s="258">
        <f t="shared" si="507"/>
        <v>34.50152729134232</v>
      </c>
      <c r="AS434" s="258">
        <f t="shared" si="507"/>
        <v>36.990720281177019</v>
      </c>
      <c r="AT434" s="258">
        <f t="shared" si="507"/>
        <v>39.786623475169883</v>
      </c>
      <c r="AU434" s="258">
        <f t="shared" si="507"/>
        <v>42.737416824491177</v>
      </c>
      <c r="AV434" s="258">
        <f t="shared" si="507"/>
        <v>45.591142084661847</v>
      </c>
      <c r="AW434" s="258">
        <f t="shared" ref="AW434:AX434" si="508">IF(SUM(AW431,AW432,AW433)=0, "NO", SUM(AW431,AW432,AW433))</f>
        <v>48.183879851563525</v>
      </c>
      <c r="AX434" s="258">
        <f t="shared" si="508"/>
        <v>51.270361742167587</v>
      </c>
    </row>
    <row r="435" spans="21:50" ht="12.75" customHeight="1">
      <c r="U435" s="43"/>
      <c r="V435" s="166"/>
      <c r="W435" s="210"/>
      <c r="X435" s="210"/>
      <c r="Y435" s="210"/>
      <c r="Z435" s="210"/>
      <c r="AA435" s="210"/>
      <c r="AB435" s="210"/>
      <c r="AC435" s="210"/>
      <c r="AD435" s="210"/>
      <c r="AE435" s="210"/>
      <c r="AF435" s="210"/>
      <c r="AG435" s="210"/>
      <c r="AH435" s="210"/>
      <c r="AI435" s="210"/>
      <c r="AJ435" s="210"/>
      <c r="AK435" s="210"/>
      <c r="AL435" s="210"/>
      <c r="AM435" s="210"/>
      <c r="AN435" s="210"/>
      <c r="AO435" s="210"/>
      <c r="AP435" s="210"/>
      <c r="AQ435" s="210"/>
      <c r="AR435" s="210"/>
      <c r="AS435" s="210"/>
      <c r="AT435" s="210"/>
      <c r="AU435" s="210"/>
      <c r="AV435" s="210"/>
      <c r="AW435" s="210"/>
      <c r="AX435" s="210"/>
    </row>
    <row r="436" spans="21:50" ht="12.75" customHeight="1">
      <c r="U436" s="43"/>
      <c r="V436" s="166"/>
      <c r="W436" s="210"/>
      <c r="X436" s="210"/>
      <c r="Y436" s="210"/>
      <c r="Z436" s="210"/>
      <c r="AA436" s="210"/>
      <c r="AB436" s="210"/>
      <c r="AC436" s="210"/>
      <c r="AD436" s="210"/>
      <c r="AE436" s="210"/>
      <c r="AF436" s="210"/>
      <c r="AG436" s="210"/>
      <c r="AH436" s="210"/>
      <c r="AI436" s="210"/>
      <c r="AJ436" s="210"/>
      <c r="AK436" s="210"/>
      <c r="AL436" s="210"/>
      <c r="AM436" s="210"/>
      <c r="AN436" s="210"/>
      <c r="AO436" s="210"/>
      <c r="AP436" s="210"/>
      <c r="AQ436" s="210"/>
      <c r="AR436" s="210"/>
      <c r="AS436" s="210"/>
      <c r="AT436" s="210"/>
      <c r="AU436" s="210"/>
      <c r="AV436" s="210"/>
      <c r="AW436" s="210"/>
      <c r="AX436" s="210"/>
    </row>
    <row r="437" spans="21:50" ht="12.75" customHeight="1">
      <c r="U437" s="19" t="s">
        <v>368</v>
      </c>
      <c r="V437" s="166"/>
      <c r="W437" s="210"/>
      <c r="X437" s="210"/>
      <c r="Y437" s="210"/>
      <c r="Z437" s="210"/>
      <c r="AA437" s="210"/>
      <c r="AB437" s="210"/>
      <c r="AC437" s="210"/>
      <c r="AD437" s="210"/>
      <c r="AE437" s="210"/>
      <c r="AF437" s="210"/>
      <c r="AG437" s="210"/>
      <c r="AH437" s="210"/>
      <c r="AI437" s="210"/>
      <c r="AJ437" s="210"/>
      <c r="AK437" s="210"/>
      <c r="AL437" s="210"/>
      <c r="AM437" s="210"/>
      <c r="AN437" s="210"/>
      <c r="AO437" s="210"/>
      <c r="AP437" s="210"/>
      <c r="AQ437" s="210"/>
      <c r="AR437" s="210"/>
      <c r="AS437" s="210"/>
      <c r="AT437" s="210"/>
      <c r="AU437" s="210"/>
      <c r="AV437" s="210"/>
      <c r="AW437" s="210"/>
      <c r="AX437" s="210"/>
    </row>
    <row r="438" spans="21:50" ht="12.75" customHeight="1">
      <c r="U438" s="113" t="s">
        <v>153</v>
      </c>
      <c r="V438" s="113" t="s">
        <v>164</v>
      </c>
      <c r="W438" s="26">
        <v>1990</v>
      </c>
      <c r="X438" s="26">
        <f t="shared" ref="X438:AX438" si="509">W438+1</f>
        <v>1991</v>
      </c>
      <c r="Y438" s="26">
        <f t="shared" si="509"/>
        <v>1992</v>
      </c>
      <c r="Z438" s="26">
        <f t="shared" si="509"/>
        <v>1993</v>
      </c>
      <c r="AA438" s="26">
        <f t="shared" si="509"/>
        <v>1994</v>
      </c>
      <c r="AB438" s="26">
        <f t="shared" si="509"/>
        <v>1995</v>
      </c>
      <c r="AC438" s="26">
        <f t="shared" si="509"/>
        <v>1996</v>
      </c>
      <c r="AD438" s="26">
        <f t="shared" si="509"/>
        <v>1997</v>
      </c>
      <c r="AE438" s="26">
        <f t="shared" si="509"/>
        <v>1998</v>
      </c>
      <c r="AF438" s="26">
        <f t="shared" si="509"/>
        <v>1999</v>
      </c>
      <c r="AG438" s="26">
        <f t="shared" si="509"/>
        <v>2000</v>
      </c>
      <c r="AH438" s="26">
        <f t="shared" si="509"/>
        <v>2001</v>
      </c>
      <c r="AI438" s="26">
        <f t="shared" si="509"/>
        <v>2002</v>
      </c>
      <c r="AJ438" s="26">
        <f t="shared" si="509"/>
        <v>2003</v>
      </c>
      <c r="AK438" s="26">
        <f t="shared" si="509"/>
        <v>2004</v>
      </c>
      <c r="AL438" s="26">
        <f t="shared" si="509"/>
        <v>2005</v>
      </c>
      <c r="AM438" s="26">
        <f t="shared" si="509"/>
        <v>2006</v>
      </c>
      <c r="AN438" s="26">
        <f t="shared" si="509"/>
        <v>2007</v>
      </c>
      <c r="AO438" s="26">
        <f t="shared" si="509"/>
        <v>2008</v>
      </c>
      <c r="AP438" s="26">
        <f t="shared" si="509"/>
        <v>2009</v>
      </c>
      <c r="AQ438" s="26">
        <f t="shared" si="509"/>
        <v>2010</v>
      </c>
      <c r="AR438" s="26">
        <f t="shared" si="509"/>
        <v>2011</v>
      </c>
      <c r="AS438" s="26">
        <f t="shared" si="509"/>
        <v>2012</v>
      </c>
      <c r="AT438" s="26">
        <f t="shared" si="509"/>
        <v>2013</v>
      </c>
      <c r="AU438" s="26">
        <f t="shared" si="509"/>
        <v>2014</v>
      </c>
      <c r="AV438" s="26">
        <f t="shared" si="509"/>
        <v>2015</v>
      </c>
      <c r="AW438" s="26">
        <f t="shared" si="509"/>
        <v>2016</v>
      </c>
      <c r="AX438" s="26">
        <f t="shared" si="509"/>
        <v>2017</v>
      </c>
    </row>
    <row r="439" spans="21:50" ht="12.75" customHeight="1">
      <c r="U439" s="191" t="s">
        <v>229</v>
      </c>
      <c r="V439" s="192" t="s">
        <v>78</v>
      </c>
      <c r="W439" s="196">
        <v>0</v>
      </c>
      <c r="X439" s="196">
        <v>0</v>
      </c>
      <c r="Y439" s="196">
        <v>0</v>
      </c>
      <c r="Z439" s="196">
        <v>0</v>
      </c>
      <c r="AA439" s="196">
        <v>0</v>
      </c>
      <c r="AB439" s="194">
        <v>2E-3</v>
      </c>
      <c r="AC439" s="194">
        <v>2E-3</v>
      </c>
      <c r="AD439" s="194">
        <v>2E-3</v>
      </c>
      <c r="AE439" s="194">
        <v>2E-3</v>
      </c>
      <c r="AF439" s="194">
        <v>2E-3</v>
      </c>
      <c r="AG439" s="194">
        <v>2E-3</v>
      </c>
      <c r="AH439" s="194">
        <v>2E-3</v>
      </c>
      <c r="AI439" s="194">
        <v>2E-3</v>
      </c>
      <c r="AJ439" s="194">
        <v>2E-3</v>
      </c>
      <c r="AK439" s="194">
        <v>2E-3</v>
      </c>
      <c r="AL439" s="194">
        <v>2E-3</v>
      </c>
      <c r="AM439" s="194">
        <v>2E-3</v>
      </c>
      <c r="AN439" s="194">
        <v>2E-3</v>
      </c>
      <c r="AO439" s="194">
        <v>2E-3</v>
      </c>
      <c r="AP439" s="194">
        <v>2E-3</v>
      </c>
      <c r="AQ439" s="194">
        <v>2E-3</v>
      </c>
      <c r="AR439" s="194">
        <v>2E-3</v>
      </c>
      <c r="AS439" s="194">
        <v>2E-3</v>
      </c>
      <c r="AT439" s="194">
        <v>2E-3</v>
      </c>
      <c r="AU439" s="194">
        <v>2E-3</v>
      </c>
      <c r="AV439" s="194">
        <v>2E-3</v>
      </c>
      <c r="AW439" s="194">
        <v>2E-3</v>
      </c>
      <c r="AX439" s="194">
        <v>2E-3</v>
      </c>
    </row>
    <row r="440" spans="21:50" ht="12.75" customHeight="1">
      <c r="U440" s="191" t="s">
        <v>230</v>
      </c>
      <c r="V440" s="192" t="s">
        <v>78</v>
      </c>
      <c r="W440" s="196">
        <v>0</v>
      </c>
      <c r="X440" s="196">
        <v>0</v>
      </c>
      <c r="Y440" s="196">
        <v>0</v>
      </c>
      <c r="Z440" s="196">
        <v>0</v>
      </c>
      <c r="AA440" s="196">
        <v>0</v>
      </c>
      <c r="AB440" s="203">
        <v>0.15</v>
      </c>
      <c r="AC440" s="203">
        <v>0.15</v>
      </c>
      <c r="AD440" s="203">
        <v>0.15</v>
      </c>
      <c r="AE440" s="203">
        <v>0.15</v>
      </c>
      <c r="AF440" s="203">
        <v>0.15</v>
      </c>
      <c r="AG440" s="203">
        <v>0.15</v>
      </c>
      <c r="AH440" s="203">
        <v>0.15</v>
      </c>
      <c r="AI440" s="203">
        <v>0.15</v>
      </c>
      <c r="AJ440" s="203">
        <v>0.15</v>
      </c>
      <c r="AK440" s="203">
        <v>0.15</v>
      </c>
      <c r="AL440" s="203">
        <v>0.15</v>
      </c>
      <c r="AM440" s="203">
        <v>0.15</v>
      </c>
      <c r="AN440" s="203">
        <v>0.15</v>
      </c>
      <c r="AO440" s="203">
        <v>0.15</v>
      </c>
      <c r="AP440" s="203">
        <v>0.15</v>
      </c>
      <c r="AQ440" s="203">
        <v>0.15</v>
      </c>
      <c r="AR440" s="203">
        <v>0.15</v>
      </c>
      <c r="AS440" s="203">
        <v>0.15</v>
      </c>
      <c r="AT440" s="203">
        <v>0.15</v>
      </c>
      <c r="AU440" s="203">
        <v>0.15</v>
      </c>
      <c r="AV440" s="203">
        <v>0.15</v>
      </c>
      <c r="AW440" s="203">
        <v>0.15</v>
      </c>
      <c r="AX440" s="203">
        <v>0.15</v>
      </c>
    </row>
    <row r="441" spans="21:50" ht="12.75" customHeight="1">
      <c r="U441" s="191" t="s">
        <v>232</v>
      </c>
      <c r="V441" s="192" t="s">
        <v>78</v>
      </c>
      <c r="W441" s="203">
        <v>0</v>
      </c>
      <c r="X441" s="203">
        <v>0</v>
      </c>
      <c r="Y441" s="203">
        <v>0</v>
      </c>
      <c r="Z441" s="203">
        <v>0</v>
      </c>
      <c r="AA441" s="203">
        <v>0</v>
      </c>
      <c r="AB441" s="203">
        <v>0</v>
      </c>
      <c r="AC441" s="203">
        <v>0</v>
      </c>
      <c r="AD441" s="203">
        <v>0</v>
      </c>
      <c r="AE441" s="203">
        <v>0</v>
      </c>
      <c r="AF441" s="203">
        <v>0</v>
      </c>
      <c r="AG441" s="203">
        <v>0</v>
      </c>
      <c r="AH441" s="203">
        <v>0</v>
      </c>
      <c r="AI441" s="203">
        <v>0</v>
      </c>
      <c r="AJ441" s="203">
        <v>0</v>
      </c>
      <c r="AK441" s="203">
        <v>0</v>
      </c>
      <c r="AL441" s="203">
        <v>0</v>
      </c>
      <c r="AM441" s="203">
        <v>0</v>
      </c>
      <c r="AN441" s="203">
        <v>0</v>
      </c>
      <c r="AO441" s="203">
        <v>0.28000000000000003</v>
      </c>
      <c r="AP441" s="203">
        <v>0.3</v>
      </c>
      <c r="AQ441" s="203">
        <v>0.31</v>
      </c>
      <c r="AR441" s="203">
        <v>0.28999999999999998</v>
      </c>
      <c r="AS441" s="203">
        <v>0.34</v>
      </c>
      <c r="AT441" s="203">
        <v>0.34</v>
      </c>
      <c r="AU441" s="203">
        <v>0.32</v>
      </c>
      <c r="AV441" s="203">
        <v>0.38</v>
      </c>
      <c r="AW441" s="203">
        <v>0.39</v>
      </c>
      <c r="AX441" s="203">
        <v>0.38</v>
      </c>
    </row>
    <row r="442" spans="21:50" ht="12.75" customHeight="1">
      <c r="U442" s="191" t="s">
        <v>233</v>
      </c>
      <c r="V442" s="165" t="s">
        <v>234</v>
      </c>
      <c r="W442" s="198" t="s">
        <v>370</v>
      </c>
      <c r="X442" s="198" t="s">
        <v>370</v>
      </c>
      <c r="Y442" s="198" t="s">
        <v>370</v>
      </c>
      <c r="Z442" s="198" t="s">
        <v>370</v>
      </c>
      <c r="AA442" s="198" t="s">
        <v>370</v>
      </c>
      <c r="AB442" s="200">
        <v>3.4319999999999999E-4</v>
      </c>
      <c r="AC442" s="198">
        <v>6.0060000000000007E-4</v>
      </c>
      <c r="AD442" s="200">
        <v>1.716E-4</v>
      </c>
      <c r="AE442" s="200">
        <v>3.1831218E-4</v>
      </c>
      <c r="AF442" s="200">
        <v>8.7273419999999992E-5</v>
      </c>
      <c r="AG442" s="198">
        <v>3.7324013700000005E-3</v>
      </c>
      <c r="AH442" s="198">
        <v>1.0581186110000002E-2</v>
      </c>
      <c r="AI442" s="198">
        <v>1.0436379000000001E-2</v>
      </c>
      <c r="AJ442" s="198">
        <v>3.3389034390000003E-2</v>
      </c>
      <c r="AK442" s="198">
        <v>4.9145157099999989E-2</v>
      </c>
      <c r="AL442" s="198">
        <v>7.0201799580000002E-2</v>
      </c>
      <c r="AM442" s="198">
        <v>0.10495719963000001</v>
      </c>
      <c r="AN442" s="198">
        <v>0.13847712493999997</v>
      </c>
      <c r="AO442" s="198">
        <v>0.19914691392999995</v>
      </c>
      <c r="AP442" s="198">
        <v>0.19959625439999995</v>
      </c>
      <c r="AQ442" s="198">
        <v>0.24570369617000001</v>
      </c>
      <c r="AR442" s="198">
        <v>0.26286781629999995</v>
      </c>
      <c r="AS442" s="198">
        <v>0.22292671025000002</v>
      </c>
      <c r="AT442" s="198">
        <v>0.18621362607</v>
      </c>
      <c r="AU442" s="198">
        <v>0.17724366719999998</v>
      </c>
      <c r="AV442" s="198">
        <v>0.15292499209000002</v>
      </c>
      <c r="AW442" s="198">
        <v>0.14156252824999999</v>
      </c>
      <c r="AX442" s="198">
        <v>0.1141466823</v>
      </c>
    </row>
    <row r="443" spans="21:50" ht="12.75" customHeight="1">
      <c r="U443" s="191" t="s">
        <v>235</v>
      </c>
      <c r="V443" s="165" t="s">
        <v>234</v>
      </c>
      <c r="W443" s="198" t="s">
        <v>370</v>
      </c>
      <c r="X443" s="198" t="s">
        <v>370</v>
      </c>
      <c r="Y443" s="198" t="s">
        <v>370</v>
      </c>
      <c r="Z443" s="198" t="s">
        <v>370</v>
      </c>
      <c r="AA443" s="198" t="s">
        <v>370</v>
      </c>
      <c r="AB443" s="198">
        <v>7.7028573705179279E-2</v>
      </c>
      <c r="AC443" s="198">
        <v>0.20321965837696337</v>
      </c>
      <c r="AD443" s="198">
        <v>0.22902690306122447</v>
      </c>
      <c r="AE443" s="198">
        <v>0.27619311565745103</v>
      </c>
      <c r="AF443" s="198">
        <v>0.26685714630970087</v>
      </c>
      <c r="AG443" s="198">
        <v>0.73906737850909321</v>
      </c>
      <c r="AH443" s="198">
        <v>2.1674243684630436</v>
      </c>
      <c r="AI443" s="198">
        <v>3.2669514846385499</v>
      </c>
      <c r="AJ443" s="198">
        <v>7.1451415451876139</v>
      </c>
      <c r="AK443" s="198">
        <v>12.323236656268133</v>
      </c>
      <c r="AL443" s="198">
        <v>19.383936754458464</v>
      </c>
      <c r="AM443" s="198">
        <v>29.108390015759419</v>
      </c>
      <c r="AN443" s="198">
        <v>40.284111185166218</v>
      </c>
      <c r="AO443" s="198">
        <v>54.786770099697847</v>
      </c>
      <c r="AP443" s="198">
        <v>66.69563066968098</v>
      </c>
      <c r="AQ443" s="198">
        <v>80.924988316321674</v>
      </c>
      <c r="AR443" s="198">
        <v>92.988652927672632</v>
      </c>
      <c r="AS443" s="198">
        <v>103.13340475914933</v>
      </c>
      <c r="AT443" s="198">
        <v>110.08335631796594</v>
      </c>
      <c r="AU443" s="198">
        <v>116.93645817754376</v>
      </c>
      <c r="AV443" s="198">
        <v>121.42064013381014</v>
      </c>
      <c r="AW443" s="198">
        <v>127.5627112325578</v>
      </c>
      <c r="AX443" s="198">
        <v>131.85873246788728</v>
      </c>
    </row>
    <row r="444" spans="21:50" ht="12.75" customHeight="1">
      <c r="U444" s="191" t="s">
        <v>236</v>
      </c>
      <c r="V444" s="165" t="s">
        <v>234</v>
      </c>
      <c r="W444" s="198" t="s">
        <v>370</v>
      </c>
      <c r="X444" s="198" t="s">
        <v>370</v>
      </c>
      <c r="Y444" s="198" t="s">
        <v>370</v>
      </c>
      <c r="Z444" s="198" t="s">
        <v>370</v>
      </c>
      <c r="AA444" s="198" t="s">
        <v>370</v>
      </c>
      <c r="AB444" s="198" t="s">
        <v>370</v>
      </c>
      <c r="AC444" s="198" t="s">
        <v>370</v>
      </c>
      <c r="AD444" s="198" t="s">
        <v>370</v>
      </c>
      <c r="AE444" s="198" t="s">
        <v>370</v>
      </c>
      <c r="AF444" s="198" t="s">
        <v>370</v>
      </c>
      <c r="AG444" s="198" t="s">
        <v>370</v>
      </c>
      <c r="AH444" s="198" t="s">
        <v>370</v>
      </c>
      <c r="AI444" s="198" t="s">
        <v>370</v>
      </c>
      <c r="AJ444" s="198" t="s">
        <v>370</v>
      </c>
      <c r="AK444" s="198" t="s">
        <v>370</v>
      </c>
      <c r="AL444" s="198" t="s">
        <v>370</v>
      </c>
      <c r="AM444" s="198" t="s">
        <v>370</v>
      </c>
      <c r="AN444" s="198" t="s">
        <v>370</v>
      </c>
      <c r="AO444" s="198">
        <v>3.5557116279069774E-2</v>
      </c>
      <c r="AP444" s="198">
        <v>8.4194057591623031E-2</v>
      </c>
      <c r="AQ444" s="198">
        <v>1.1172926470588235E-2</v>
      </c>
      <c r="AR444" s="198">
        <v>3.0487846052227725E-2</v>
      </c>
      <c r="AS444" s="198">
        <v>5.0363243248011764E-3</v>
      </c>
      <c r="AT444" s="198">
        <v>0.12313559713666274</v>
      </c>
      <c r="AU444" s="198">
        <v>0.28322913423741752</v>
      </c>
      <c r="AV444" s="198">
        <v>0.21108015972706837</v>
      </c>
      <c r="AW444" s="198">
        <v>0.4462859264880259</v>
      </c>
      <c r="AX444" s="198">
        <v>0.55741780870215196</v>
      </c>
    </row>
    <row r="445" spans="21:50" ht="12.75" customHeight="1">
      <c r="U445" s="191" t="s">
        <v>237</v>
      </c>
      <c r="V445" s="165" t="s">
        <v>234</v>
      </c>
      <c r="W445" s="204" t="str">
        <f>IF(SUM(W442,W443,W444)=0, "NO", SUM(W442,W443,W444))</f>
        <v>NO</v>
      </c>
      <c r="X445" s="204" t="str">
        <f t="shared" ref="X445:AU445" si="510">IF(SUM(X442,X443,X444)=0, "NO", SUM(X442,X443,X444))</f>
        <v>NO</v>
      </c>
      <c r="Y445" s="204" t="str">
        <f t="shared" si="510"/>
        <v>NO</v>
      </c>
      <c r="Z445" s="204" t="str">
        <f t="shared" si="510"/>
        <v>NO</v>
      </c>
      <c r="AA445" s="204" t="str">
        <f t="shared" si="510"/>
        <v>NO</v>
      </c>
      <c r="AB445" s="258">
        <f t="shared" si="510"/>
        <v>7.7371773705179281E-2</v>
      </c>
      <c r="AC445" s="258">
        <f t="shared" si="510"/>
        <v>0.20382025837696338</v>
      </c>
      <c r="AD445" s="258">
        <f t="shared" si="510"/>
        <v>0.22919850306122447</v>
      </c>
      <c r="AE445" s="258">
        <f t="shared" si="510"/>
        <v>0.27651142783745103</v>
      </c>
      <c r="AF445" s="258">
        <f t="shared" si="510"/>
        <v>0.26694441972970084</v>
      </c>
      <c r="AG445" s="258">
        <f t="shared" si="510"/>
        <v>0.74279977987909318</v>
      </c>
      <c r="AH445" s="258">
        <f t="shared" si="510"/>
        <v>2.1780055545730437</v>
      </c>
      <c r="AI445" s="258">
        <f t="shared" si="510"/>
        <v>3.2773878636385501</v>
      </c>
      <c r="AJ445" s="258">
        <f t="shared" si="510"/>
        <v>7.1785305795776138</v>
      </c>
      <c r="AK445" s="258">
        <f t="shared" si="510"/>
        <v>12.372381813368133</v>
      </c>
      <c r="AL445" s="258">
        <f t="shared" si="510"/>
        <v>19.454138554038465</v>
      </c>
      <c r="AM445" s="258">
        <f t="shared" si="510"/>
        <v>29.213347215389419</v>
      </c>
      <c r="AN445" s="258">
        <f t="shared" si="510"/>
        <v>40.422588310106221</v>
      </c>
      <c r="AO445" s="258">
        <f t="shared" si="510"/>
        <v>55.02147412990692</v>
      </c>
      <c r="AP445" s="258">
        <f t="shared" si="510"/>
        <v>66.979420981672604</v>
      </c>
      <c r="AQ445" s="258">
        <f t="shared" si="510"/>
        <v>81.181864938962264</v>
      </c>
      <c r="AR445" s="258">
        <f t="shared" si="510"/>
        <v>93.282008590024859</v>
      </c>
      <c r="AS445" s="258">
        <f t="shared" si="510"/>
        <v>103.36136779372413</v>
      </c>
      <c r="AT445" s="258">
        <f t="shared" si="510"/>
        <v>110.3927055411726</v>
      </c>
      <c r="AU445" s="258">
        <f t="shared" si="510"/>
        <v>117.39693097898117</v>
      </c>
      <c r="AV445" s="258">
        <f t="shared" ref="AV445:AW445" si="511">IF(SUM(AV442,AV443,AV444)=0, "NO", SUM(AV442,AV443,AV444))</f>
        <v>121.78464528562722</v>
      </c>
      <c r="AW445" s="258">
        <f t="shared" si="511"/>
        <v>128.15055968729584</v>
      </c>
      <c r="AX445" s="258">
        <f t="shared" ref="AX445" si="512">IF(SUM(AX442,AX443,AX444)=0, "NO", SUM(AX442,AX443,AX444))</f>
        <v>132.53029695888944</v>
      </c>
    </row>
    <row r="446" spans="21:50" ht="12.75" customHeight="1">
      <c r="U446" s="43"/>
      <c r="V446" s="166"/>
      <c r="W446" s="210"/>
      <c r="X446" s="210"/>
      <c r="Y446" s="210"/>
      <c r="Z446" s="210"/>
      <c r="AA446" s="210"/>
      <c r="AB446" s="210"/>
      <c r="AC446" s="210"/>
      <c r="AD446" s="210"/>
      <c r="AE446" s="210"/>
      <c r="AF446" s="210"/>
      <c r="AG446" s="210"/>
      <c r="AH446" s="210"/>
      <c r="AI446" s="210"/>
      <c r="AJ446" s="210"/>
      <c r="AK446" s="210"/>
      <c r="AL446" s="210"/>
      <c r="AM446" s="210"/>
      <c r="AN446" s="210"/>
      <c r="AO446" s="210"/>
      <c r="AP446" s="210"/>
      <c r="AQ446" s="210"/>
      <c r="AR446" s="210"/>
      <c r="AS446" s="210"/>
      <c r="AT446" s="210"/>
      <c r="AU446" s="210"/>
      <c r="AV446" s="210"/>
      <c r="AW446" s="210"/>
      <c r="AX446" s="210"/>
    </row>
    <row r="447" spans="21:50" ht="12.75" customHeight="1">
      <c r="U447" s="136"/>
      <c r="V447" s="146"/>
      <c r="W447" s="190"/>
      <c r="X447" s="190"/>
      <c r="Y447" s="190"/>
      <c r="Z447" s="190"/>
      <c r="AA447" s="190"/>
      <c r="AB447" s="190"/>
      <c r="AC447" s="190"/>
      <c r="AD447" s="190"/>
      <c r="AE447" s="190"/>
      <c r="AF447" s="190"/>
      <c r="AG447" s="190"/>
      <c r="AH447" s="190"/>
      <c r="AI447" s="190"/>
      <c r="AJ447" s="190"/>
      <c r="AK447" s="190"/>
      <c r="AL447" s="190"/>
      <c r="AM447" s="190"/>
      <c r="AN447" s="190"/>
      <c r="AO447" s="190"/>
      <c r="AP447" s="190"/>
      <c r="AQ447" s="190"/>
      <c r="AR447" s="190"/>
      <c r="AS447" s="190"/>
      <c r="AT447" s="190"/>
      <c r="AU447" s="190"/>
      <c r="AV447" s="190"/>
      <c r="AW447" s="190"/>
      <c r="AX447" s="190"/>
    </row>
    <row r="448" spans="21:50" ht="13.5" customHeight="1">
      <c r="U448" s="1" t="s">
        <v>102</v>
      </c>
      <c r="V448" s="112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21:50" ht="13.5" customHeight="1">
      <c r="U449" s="123" t="s">
        <v>153</v>
      </c>
      <c r="V449" s="113" t="s">
        <v>164</v>
      </c>
      <c r="W449" s="26">
        <v>1990</v>
      </c>
      <c r="X449" s="26">
        <f t="shared" ref="X449:AK449" si="513">W449+1</f>
        <v>1991</v>
      </c>
      <c r="Y449" s="26">
        <f t="shared" si="513"/>
        <v>1992</v>
      </c>
      <c r="Z449" s="26">
        <f t="shared" si="513"/>
        <v>1993</v>
      </c>
      <c r="AA449" s="26">
        <f t="shared" si="513"/>
        <v>1994</v>
      </c>
      <c r="AB449" s="26">
        <f t="shared" si="513"/>
        <v>1995</v>
      </c>
      <c r="AC449" s="26">
        <f t="shared" si="513"/>
        <v>1996</v>
      </c>
      <c r="AD449" s="26">
        <f t="shared" si="513"/>
        <v>1997</v>
      </c>
      <c r="AE449" s="26">
        <f t="shared" si="513"/>
        <v>1998</v>
      </c>
      <c r="AF449" s="26">
        <f t="shared" si="513"/>
        <v>1999</v>
      </c>
      <c r="AG449" s="26">
        <f t="shared" si="513"/>
        <v>2000</v>
      </c>
      <c r="AH449" s="26">
        <f t="shared" si="513"/>
        <v>2001</v>
      </c>
      <c r="AI449" s="26">
        <f t="shared" si="513"/>
        <v>2002</v>
      </c>
      <c r="AJ449" s="26">
        <f t="shared" si="513"/>
        <v>2003</v>
      </c>
      <c r="AK449" s="26">
        <f t="shared" si="513"/>
        <v>2004</v>
      </c>
      <c r="AL449" s="26">
        <f t="shared" ref="AL449:AX449" si="514">AK449+1</f>
        <v>2005</v>
      </c>
      <c r="AM449" s="26">
        <f t="shared" si="514"/>
        <v>2006</v>
      </c>
      <c r="AN449" s="26">
        <f t="shared" si="514"/>
        <v>2007</v>
      </c>
      <c r="AO449" s="26">
        <f t="shared" si="514"/>
        <v>2008</v>
      </c>
      <c r="AP449" s="26">
        <f t="shared" si="514"/>
        <v>2009</v>
      </c>
      <c r="AQ449" s="26">
        <f t="shared" si="514"/>
        <v>2010</v>
      </c>
      <c r="AR449" s="26">
        <f t="shared" si="514"/>
        <v>2011</v>
      </c>
      <c r="AS449" s="26">
        <f t="shared" si="514"/>
        <v>2012</v>
      </c>
      <c r="AT449" s="26">
        <f t="shared" si="514"/>
        <v>2013</v>
      </c>
      <c r="AU449" s="26">
        <f t="shared" si="514"/>
        <v>2014</v>
      </c>
      <c r="AV449" s="26">
        <f t="shared" si="514"/>
        <v>2015</v>
      </c>
      <c r="AW449" s="26">
        <f t="shared" si="514"/>
        <v>2016</v>
      </c>
      <c r="AX449" s="26">
        <f t="shared" si="514"/>
        <v>2017</v>
      </c>
    </row>
    <row r="450" spans="21:50" ht="12.75" customHeight="1">
      <c r="U450" s="161" t="s">
        <v>254</v>
      </c>
      <c r="V450" s="131" t="s">
        <v>1</v>
      </c>
      <c r="W450" s="211" t="s">
        <v>370</v>
      </c>
      <c r="X450" s="211" t="s">
        <v>370</v>
      </c>
      <c r="Y450" s="211" t="s">
        <v>370</v>
      </c>
      <c r="Z450" s="211" t="s">
        <v>370</v>
      </c>
      <c r="AA450" s="211" t="s">
        <v>370</v>
      </c>
      <c r="AB450" s="211" t="s">
        <v>370</v>
      </c>
      <c r="AC450" s="211" t="s">
        <v>370</v>
      </c>
      <c r="AD450" s="211" t="s">
        <v>370</v>
      </c>
      <c r="AE450" s="211" t="s">
        <v>370</v>
      </c>
      <c r="AF450" s="211" t="s">
        <v>370</v>
      </c>
      <c r="AG450" s="211">
        <v>167</v>
      </c>
      <c r="AH450" s="211">
        <v>177</v>
      </c>
      <c r="AI450" s="211">
        <v>201</v>
      </c>
      <c r="AJ450" s="211">
        <v>233</v>
      </c>
      <c r="AK450" s="211">
        <v>190</v>
      </c>
      <c r="AL450" s="211">
        <v>224</v>
      </c>
      <c r="AM450" s="211">
        <v>259</v>
      </c>
      <c r="AN450" s="211">
        <v>216</v>
      </c>
      <c r="AO450" s="211">
        <v>145</v>
      </c>
      <c r="AP450" s="211">
        <v>109</v>
      </c>
      <c r="AQ450" s="211">
        <v>66</v>
      </c>
      <c r="AR450" s="211">
        <v>65</v>
      </c>
      <c r="AS450" s="211">
        <v>34</v>
      </c>
      <c r="AT450" s="211">
        <v>28</v>
      </c>
      <c r="AU450" s="211">
        <v>14</v>
      </c>
      <c r="AV450" s="211">
        <v>12</v>
      </c>
      <c r="AW450" s="211" t="s">
        <v>370</v>
      </c>
      <c r="AX450" s="211" t="s">
        <v>370</v>
      </c>
    </row>
    <row r="451" spans="21:50" ht="12.75" customHeight="1">
      <c r="U451" s="161" t="s">
        <v>255</v>
      </c>
      <c r="V451" s="131" t="s">
        <v>1</v>
      </c>
      <c r="W451" s="171" t="s">
        <v>370</v>
      </c>
      <c r="X451" s="171" t="s">
        <v>370</v>
      </c>
      <c r="Y451" s="171" t="s">
        <v>370</v>
      </c>
      <c r="Z451" s="171" t="s">
        <v>370</v>
      </c>
      <c r="AA451" s="171" t="s">
        <v>370</v>
      </c>
      <c r="AB451" s="171" t="s">
        <v>370</v>
      </c>
      <c r="AC451" s="171" t="s">
        <v>370</v>
      </c>
      <c r="AD451" s="171" t="s">
        <v>370</v>
      </c>
      <c r="AE451" s="171" t="s">
        <v>370</v>
      </c>
      <c r="AF451" s="171" t="s">
        <v>370</v>
      </c>
      <c r="AG451" s="171" t="s">
        <v>370</v>
      </c>
      <c r="AH451" s="171" t="s">
        <v>370</v>
      </c>
      <c r="AI451" s="171" t="s">
        <v>370</v>
      </c>
      <c r="AJ451" s="171" t="s">
        <v>370</v>
      </c>
      <c r="AK451" s="171">
        <v>1912</v>
      </c>
      <c r="AL451" s="171">
        <v>3893</v>
      </c>
      <c r="AM451" s="171">
        <v>4111</v>
      </c>
      <c r="AN451" s="171">
        <v>4024</v>
      </c>
      <c r="AO451" s="171">
        <v>3044</v>
      </c>
      <c r="AP451" s="171">
        <v>2440</v>
      </c>
      <c r="AQ451" s="171">
        <v>2365</v>
      </c>
      <c r="AR451" s="171">
        <v>2597</v>
      </c>
      <c r="AS451" s="171">
        <v>2613</v>
      </c>
      <c r="AT451" s="171">
        <v>2570</v>
      </c>
      <c r="AU451" s="171">
        <v>2533</v>
      </c>
      <c r="AV451" s="171">
        <v>2230</v>
      </c>
      <c r="AW451" s="171">
        <v>2577</v>
      </c>
      <c r="AX451" s="171">
        <v>2596</v>
      </c>
    </row>
    <row r="452" spans="21:50" ht="12.75" customHeight="1">
      <c r="U452" s="161" t="s">
        <v>256</v>
      </c>
      <c r="V452" s="131" t="s">
        <v>1</v>
      </c>
      <c r="W452" s="211" t="s">
        <v>370</v>
      </c>
      <c r="X452" s="211" t="s">
        <v>370</v>
      </c>
      <c r="Y452" s="211" t="s">
        <v>370</v>
      </c>
      <c r="Z452" s="211" t="s">
        <v>370</v>
      </c>
      <c r="AA452" s="211" t="s">
        <v>370</v>
      </c>
      <c r="AB452" s="211" t="s">
        <v>370</v>
      </c>
      <c r="AC452" s="211" t="s">
        <v>370</v>
      </c>
      <c r="AD452" s="211" t="s">
        <v>370</v>
      </c>
      <c r="AE452" s="211" t="s">
        <v>370</v>
      </c>
      <c r="AF452" s="211" t="s">
        <v>370</v>
      </c>
      <c r="AG452" s="211" t="s">
        <v>370</v>
      </c>
      <c r="AH452" s="211" t="s">
        <v>370</v>
      </c>
      <c r="AI452" s="211" t="s">
        <v>370</v>
      </c>
      <c r="AJ452" s="211" t="s">
        <v>370</v>
      </c>
      <c r="AK452" s="211">
        <v>739</v>
      </c>
      <c r="AL452" s="211">
        <v>1311</v>
      </c>
      <c r="AM452" s="211">
        <v>1492</v>
      </c>
      <c r="AN452" s="211">
        <v>1401</v>
      </c>
      <c r="AO452" s="211">
        <v>1122</v>
      </c>
      <c r="AP452" s="211">
        <v>847</v>
      </c>
      <c r="AQ452" s="211">
        <v>900</v>
      </c>
      <c r="AR452" s="211">
        <v>960</v>
      </c>
      <c r="AS452" s="211">
        <v>977</v>
      </c>
      <c r="AT452" s="211">
        <v>921</v>
      </c>
      <c r="AU452" s="211">
        <v>866</v>
      </c>
      <c r="AV452" s="211">
        <v>779</v>
      </c>
      <c r="AW452" s="211">
        <v>794</v>
      </c>
      <c r="AX452" s="211">
        <v>802</v>
      </c>
    </row>
    <row r="453" spans="21:50" ht="12.75" customHeight="1">
      <c r="U453" s="161" t="s">
        <v>257</v>
      </c>
      <c r="V453" s="131" t="s">
        <v>0</v>
      </c>
      <c r="W453" s="173">
        <v>0.1</v>
      </c>
      <c r="X453" s="173">
        <v>0.1</v>
      </c>
      <c r="Y453" s="173">
        <v>0.1</v>
      </c>
      <c r="Z453" s="173">
        <v>0.1</v>
      </c>
      <c r="AA453" s="173">
        <v>0.1</v>
      </c>
      <c r="AB453" s="173">
        <v>0.1</v>
      </c>
      <c r="AC453" s="173">
        <v>0.1</v>
      </c>
      <c r="AD453" s="173">
        <v>0.1</v>
      </c>
      <c r="AE453" s="173">
        <v>0.1</v>
      </c>
      <c r="AF453" s="173">
        <v>0.1</v>
      </c>
      <c r="AG453" s="173">
        <v>0.1</v>
      </c>
      <c r="AH453" s="173">
        <v>0.1</v>
      </c>
      <c r="AI453" s="173">
        <v>0.1</v>
      </c>
      <c r="AJ453" s="173">
        <v>0.1</v>
      </c>
      <c r="AK453" s="173">
        <v>0.1</v>
      </c>
      <c r="AL453" s="173">
        <v>0.1</v>
      </c>
      <c r="AM453" s="173">
        <v>0.1</v>
      </c>
      <c r="AN453" s="173">
        <v>0.1</v>
      </c>
      <c r="AO453" s="173">
        <v>0.1</v>
      </c>
      <c r="AP453" s="173">
        <v>0.1</v>
      </c>
      <c r="AQ453" s="173">
        <v>0.1</v>
      </c>
      <c r="AR453" s="173">
        <v>0.1</v>
      </c>
      <c r="AS453" s="173">
        <v>0.1</v>
      </c>
      <c r="AT453" s="173">
        <v>0.1</v>
      </c>
      <c r="AU453" s="173">
        <v>0.1</v>
      </c>
      <c r="AV453" s="173">
        <v>0.1</v>
      </c>
      <c r="AW453" s="173">
        <v>0.1</v>
      </c>
      <c r="AX453" s="173">
        <v>0.1</v>
      </c>
    </row>
    <row r="454" spans="21:50" ht="12.75" customHeight="1">
      <c r="U454" s="161" t="s">
        <v>258</v>
      </c>
      <c r="V454" s="131" t="s">
        <v>0</v>
      </c>
      <c r="W454" s="212">
        <v>4.4999999999999998E-2</v>
      </c>
      <c r="X454" s="212">
        <v>4.4999999999999998E-2</v>
      </c>
      <c r="Y454" s="212">
        <v>4.4999999999999998E-2</v>
      </c>
      <c r="Z454" s="212">
        <v>4.4999999999999998E-2</v>
      </c>
      <c r="AA454" s="212">
        <v>4.4999999999999998E-2</v>
      </c>
      <c r="AB454" s="212">
        <v>4.4999999999999998E-2</v>
      </c>
      <c r="AC454" s="212">
        <v>4.4999999999999998E-2</v>
      </c>
      <c r="AD454" s="212">
        <v>4.4999999999999998E-2</v>
      </c>
      <c r="AE454" s="212">
        <v>4.4999999999999998E-2</v>
      </c>
      <c r="AF454" s="212">
        <v>4.4999999999999998E-2</v>
      </c>
      <c r="AG454" s="212">
        <v>4.4999999999999998E-2</v>
      </c>
      <c r="AH454" s="212">
        <v>4.4999999999999998E-2</v>
      </c>
      <c r="AI454" s="212">
        <v>4.4999999999999998E-2</v>
      </c>
      <c r="AJ454" s="212">
        <v>4.4999999999999998E-2</v>
      </c>
      <c r="AK454" s="212">
        <v>4.4999999999999998E-2</v>
      </c>
      <c r="AL454" s="212">
        <v>4.4999999999999998E-2</v>
      </c>
      <c r="AM454" s="212">
        <v>4.4999999999999998E-2</v>
      </c>
      <c r="AN454" s="212">
        <v>4.4999999999999998E-2</v>
      </c>
      <c r="AO454" s="212">
        <v>4.4999999999999998E-2</v>
      </c>
      <c r="AP454" s="212">
        <v>4.4999999999999998E-2</v>
      </c>
      <c r="AQ454" s="212">
        <v>4.4999999999999998E-2</v>
      </c>
      <c r="AR454" s="212">
        <v>4.4999999999999998E-2</v>
      </c>
      <c r="AS454" s="212">
        <v>4.4999999999999998E-2</v>
      </c>
      <c r="AT454" s="212">
        <v>4.4999999999999998E-2</v>
      </c>
      <c r="AU454" s="212">
        <v>4.4999999999999998E-2</v>
      </c>
      <c r="AV454" s="212">
        <v>4.4999999999999998E-2</v>
      </c>
      <c r="AW454" s="212">
        <v>4.4999999999999998E-2</v>
      </c>
      <c r="AX454" s="212">
        <v>4.4999999999999998E-2</v>
      </c>
    </row>
    <row r="455" spans="21:50" ht="12.75" customHeight="1">
      <c r="U455" s="124" t="s">
        <v>259</v>
      </c>
      <c r="V455" s="131" t="s">
        <v>1</v>
      </c>
      <c r="W455" s="31" t="s">
        <v>370</v>
      </c>
      <c r="X455" s="31" t="s">
        <v>370</v>
      </c>
      <c r="Y455" s="31" t="s">
        <v>370</v>
      </c>
      <c r="Z455" s="31" t="s">
        <v>370</v>
      </c>
      <c r="AA455" s="31" t="s">
        <v>370</v>
      </c>
      <c r="AB455" s="31" t="s">
        <v>370</v>
      </c>
      <c r="AC455" s="31" t="s">
        <v>370</v>
      </c>
      <c r="AD455" s="31" t="s">
        <v>370</v>
      </c>
      <c r="AE455" s="31" t="s">
        <v>370</v>
      </c>
      <c r="AF455" s="31" t="s">
        <v>370</v>
      </c>
      <c r="AG455" s="31">
        <v>16.7</v>
      </c>
      <c r="AH455" s="31">
        <v>17.7</v>
      </c>
      <c r="AI455" s="31">
        <v>20.100000000000001</v>
      </c>
      <c r="AJ455" s="31">
        <v>31.949086130689288</v>
      </c>
      <c r="AK455" s="31">
        <v>27.940628359813644</v>
      </c>
      <c r="AL455" s="31">
        <v>34.887725480826667</v>
      </c>
      <c r="AM455" s="31">
        <v>32.897013498984592</v>
      </c>
      <c r="AN455" s="31">
        <v>27.333663839445709</v>
      </c>
      <c r="AO455" s="31">
        <v>14.5</v>
      </c>
      <c r="AP455" s="31">
        <v>10.9</v>
      </c>
      <c r="AQ455" s="31">
        <v>6.6000000000000005</v>
      </c>
      <c r="AR455" s="31">
        <v>6.5</v>
      </c>
      <c r="AS455" s="31">
        <v>3.4000000000000004</v>
      </c>
      <c r="AT455" s="31">
        <v>2.8000000000000003</v>
      </c>
      <c r="AU455" s="31">
        <v>1.4000000000000001</v>
      </c>
      <c r="AV455" s="31">
        <v>1.2000000000000002</v>
      </c>
      <c r="AW455" s="31" t="s">
        <v>370</v>
      </c>
      <c r="AX455" s="31" t="s">
        <v>370</v>
      </c>
    </row>
    <row r="456" spans="21:50" ht="12.75" customHeight="1">
      <c r="U456" s="124" t="s">
        <v>260</v>
      </c>
      <c r="V456" s="131" t="s">
        <v>1</v>
      </c>
      <c r="W456" s="31" t="s">
        <v>370</v>
      </c>
      <c r="X456" s="31" t="s">
        <v>370</v>
      </c>
      <c r="Y456" s="31" t="s">
        <v>370</v>
      </c>
      <c r="Z456" s="31" t="s">
        <v>370</v>
      </c>
      <c r="AA456" s="31" t="s">
        <v>370</v>
      </c>
      <c r="AB456" s="31" t="s">
        <v>370</v>
      </c>
      <c r="AC456" s="31" t="s">
        <v>370</v>
      </c>
      <c r="AD456" s="31" t="s">
        <v>370</v>
      </c>
      <c r="AE456" s="31" t="s">
        <v>370</v>
      </c>
      <c r="AF456" s="31" t="s">
        <v>370</v>
      </c>
      <c r="AG456" s="31" t="s">
        <v>370</v>
      </c>
      <c r="AH456" s="31" t="s">
        <v>370</v>
      </c>
      <c r="AI456" s="31" t="s">
        <v>370</v>
      </c>
      <c r="AJ456" s="31" t="s">
        <v>370</v>
      </c>
      <c r="AK456" s="31">
        <v>191.20000000000002</v>
      </c>
      <c r="AL456" s="31">
        <v>389.3</v>
      </c>
      <c r="AM456" s="31">
        <v>411.1</v>
      </c>
      <c r="AN456" s="31">
        <v>402.40000000000003</v>
      </c>
      <c r="AO456" s="31">
        <v>304.40000000000003</v>
      </c>
      <c r="AP456" s="31">
        <v>244</v>
      </c>
      <c r="AQ456" s="31">
        <v>236.5</v>
      </c>
      <c r="AR456" s="31">
        <v>259.7</v>
      </c>
      <c r="AS456" s="31">
        <v>261.3</v>
      </c>
      <c r="AT456" s="31">
        <v>257</v>
      </c>
      <c r="AU456" s="31">
        <v>253.3</v>
      </c>
      <c r="AV456" s="31">
        <v>223</v>
      </c>
      <c r="AW456" s="31">
        <v>257.7</v>
      </c>
      <c r="AX456" s="31">
        <v>259.60000000000002</v>
      </c>
    </row>
    <row r="457" spans="21:50" ht="12.75" customHeight="1">
      <c r="U457" s="124" t="s">
        <v>261</v>
      </c>
      <c r="V457" s="131" t="s">
        <v>1</v>
      </c>
      <c r="W457" s="31" t="s">
        <v>370</v>
      </c>
      <c r="X457" s="31" t="s">
        <v>370</v>
      </c>
      <c r="Y457" s="31" t="s">
        <v>370</v>
      </c>
      <c r="Z457" s="31" t="s">
        <v>370</v>
      </c>
      <c r="AA457" s="31" t="s">
        <v>370</v>
      </c>
      <c r="AB457" s="31" t="s">
        <v>370</v>
      </c>
      <c r="AC457" s="31" t="s">
        <v>370</v>
      </c>
      <c r="AD457" s="31" t="s">
        <v>370</v>
      </c>
      <c r="AE457" s="31" t="s">
        <v>370</v>
      </c>
      <c r="AF457" s="31" t="s">
        <v>370</v>
      </c>
      <c r="AG457" s="31" t="s">
        <v>370</v>
      </c>
      <c r="AH457" s="31" t="s">
        <v>370</v>
      </c>
      <c r="AI457" s="31" t="s">
        <v>370</v>
      </c>
      <c r="AJ457" s="31" t="s">
        <v>370</v>
      </c>
      <c r="AK457" s="31">
        <v>73.900000000000006</v>
      </c>
      <c r="AL457" s="31">
        <v>131.1</v>
      </c>
      <c r="AM457" s="31">
        <v>149.20000000000002</v>
      </c>
      <c r="AN457" s="31">
        <v>140.1</v>
      </c>
      <c r="AO457" s="31">
        <v>112.2</v>
      </c>
      <c r="AP457" s="31">
        <v>84.7</v>
      </c>
      <c r="AQ457" s="31">
        <v>90</v>
      </c>
      <c r="AR457" s="31">
        <v>96</v>
      </c>
      <c r="AS457" s="31">
        <v>97.7</v>
      </c>
      <c r="AT457" s="31">
        <v>92.100000000000009</v>
      </c>
      <c r="AU457" s="31">
        <v>86.600000000000009</v>
      </c>
      <c r="AV457" s="31">
        <v>77.900000000000006</v>
      </c>
      <c r="AW457" s="31">
        <v>79.400000000000006</v>
      </c>
      <c r="AX457" s="31">
        <v>80.2</v>
      </c>
    </row>
    <row r="458" spans="21:50" ht="12.75" customHeight="1">
      <c r="U458" s="124" t="s">
        <v>262</v>
      </c>
      <c r="V458" s="131" t="s">
        <v>1</v>
      </c>
      <c r="W458" s="31" t="s">
        <v>370</v>
      </c>
      <c r="X458" s="31" t="s">
        <v>370</v>
      </c>
      <c r="Y458" s="31" t="s">
        <v>370</v>
      </c>
      <c r="Z458" s="31" t="s">
        <v>370</v>
      </c>
      <c r="AA458" s="31" t="s">
        <v>370</v>
      </c>
      <c r="AB458" s="31" t="s">
        <v>370</v>
      </c>
      <c r="AC458" s="31" t="s">
        <v>370</v>
      </c>
      <c r="AD458" s="31" t="s">
        <v>370</v>
      </c>
      <c r="AE458" s="31" t="s">
        <v>370</v>
      </c>
      <c r="AF458" s="31" t="s">
        <v>370</v>
      </c>
      <c r="AG458" s="31" t="s">
        <v>370</v>
      </c>
      <c r="AH458" s="31">
        <v>7.5149999999999997</v>
      </c>
      <c r="AI458" s="31">
        <v>15.479999999999999</v>
      </c>
      <c r="AJ458" s="31">
        <v>24.524999999999999</v>
      </c>
      <c r="AK458" s="31">
        <v>35.01</v>
      </c>
      <c r="AL458" s="31">
        <v>43.559999999999995</v>
      </c>
      <c r="AM458" s="31">
        <v>53.64</v>
      </c>
      <c r="AN458" s="31">
        <v>65.295000000000002</v>
      </c>
      <c r="AO458" s="31">
        <v>75.015000000000001</v>
      </c>
      <c r="AP458" s="31">
        <v>81.539999999999992</v>
      </c>
      <c r="AQ458" s="31">
        <v>86.444999999999993</v>
      </c>
      <c r="AR458" s="31">
        <v>89.414999999999992</v>
      </c>
      <c r="AS458" s="31">
        <v>92.34</v>
      </c>
      <c r="AT458" s="31">
        <v>93.86999999999999</v>
      </c>
      <c r="AU458" s="31">
        <v>95.13</v>
      </c>
      <c r="AV458" s="31">
        <v>95.759999999999991</v>
      </c>
      <c r="AW458" s="31">
        <v>96.3</v>
      </c>
      <c r="AX458" s="31">
        <v>96.3</v>
      </c>
    </row>
    <row r="459" spans="21:50" ht="12.75" customHeight="1">
      <c r="U459" s="124" t="s">
        <v>263</v>
      </c>
      <c r="V459" s="131" t="s">
        <v>1</v>
      </c>
      <c r="W459" s="31" t="s">
        <v>370</v>
      </c>
      <c r="X459" s="31" t="s">
        <v>370</v>
      </c>
      <c r="Y459" s="31" t="s">
        <v>370</v>
      </c>
      <c r="Z459" s="31" t="s">
        <v>370</v>
      </c>
      <c r="AA459" s="31" t="s">
        <v>370</v>
      </c>
      <c r="AB459" s="31" t="s">
        <v>370</v>
      </c>
      <c r="AC459" s="31" t="s">
        <v>370</v>
      </c>
      <c r="AD459" s="31" t="s">
        <v>370</v>
      </c>
      <c r="AE459" s="31" t="s">
        <v>370</v>
      </c>
      <c r="AF459" s="31" t="s">
        <v>370</v>
      </c>
      <c r="AG459" s="31" t="s">
        <v>370</v>
      </c>
      <c r="AH459" s="31" t="s">
        <v>370</v>
      </c>
      <c r="AI459" s="31" t="s">
        <v>370</v>
      </c>
      <c r="AJ459" s="31" t="s">
        <v>370</v>
      </c>
      <c r="AK459" s="31" t="s">
        <v>370</v>
      </c>
      <c r="AL459" s="31">
        <v>86.039999999999992</v>
      </c>
      <c r="AM459" s="31">
        <v>261.22499999999997</v>
      </c>
      <c r="AN459" s="31">
        <v>446.21999999999997</v>
      </c>
      <c r="AO459" s="31">
        <v>627.29999999999995</v>
      </c>
      <c r="AP459" s="31">
        <v>764.28</v>
      </c>
      <c r="AQ459" s="31">
        <v>874.07999999999993</v>
      </c>
      <c r="AR459" s="31">
        <v>980.505</v>
      </c>
      <c r="AS459" s="31">
        <v>1097.3699999999999</v>
      </c>
      <c r="AT459" s="31">
        <v>1214.9549999999999</v>
      </c>
      <c r="AU459" s="31">
        <v>1330.605</v>
      </c>
      <c r="AV459" s="31">
        <v>1444.59</v>
      </c>
      <c r="AW459" s="31">
        <v>1544.94</v>
      </c>
      <c r="AX459" s="31">
        <v>1660.905</v>
      </c>
    </row>
    <row r="460" spans="21:50" ht="12.75" customHeight="1">
      <c r="U460" s="124" t="s">
        <v>264</v>
      </c>
      <c r="V460" s="131" t="s">
        <v>1</v>
      </c>
      <c r="W460" s="31" t="s">
        <v>370</v>
      </c>
      <c r="X460" s="31" t="s">
        <v>370</v>
      </c>
      <c r="Y460" s="31" t="s">
        <v>370</v>
      </c>
      <c r="Z460" s="31" t="s">
        <v>370</v>
      </c>
      <c r="AA460" s="31" t="s">
        <v>370</v>
      </c>
      <c r="AB460" s="31" t="s">
        <v>370</v>
      </c>
      <c r="AC460" s="31" t="s">
        <v>370</v>
      </c>
      <c r="AD460" s="31" t="s">
        <v>370</v>
      </c>
      <c r="AE460" s="31" t="s">
        <v>370</v>
      </c>
      <c r="AF460" s="31" t="s">
        <v>370</v>
      </c>
      <c r="AG460" s="31" t="s">
        <v>370</v>
      </c>
      <c r="AH460" s="31" t="s">
        <v>370</v>
      </c>
      <c r="AI460" s="31" t="s">
        <v>370</v>
      </c>
      <c r="AJ460" s="31" t="s">
        <v>370</v>
      </c>
      <c r="AK460" s="31" t="s">
        <v>370</v>
      </c>
      <c r="AL460" s="31">
        <v>33.254999999999995</v>
      </c>
      <c r="AM460" s="31">
        <v>92.25</v>
      </c>
      <c r="AN460" s="31">
        <v>159.38999999999999</v>
      </c>
      <c r="AO460" s="31">
        <v>222.435</v>
      </c>
      <c r="AP460" s="31">
        <v>272.92500000000001</v>
      </c>
      <c r="AQ460" s="31">
        <v>311.03999999999996</v>
      </c>
      <c r="AR460" s="31">
        <v>351.53999999999996</v>
      </c>
      <c r="AS460" s="31">
        <v>394.74</v>
      </c>
      <c r="AT460" s="31">
        <v>438.70499999999998</v>
      </c>
      <c r="AU460" s="31">
        <v>480.15</v>
      </c>
      <c r="AV460" s="31">
        <v>519.12</v>
      </c>
      <c r="AW460" s="31">
        <v>554.17499999999995</v>
      </c>
      <c r="AX460" s="31">
        <v>589.90499999999997</v>
      </c>
    </row>
    <row r="461" spans="21:50" ht="12.75" customHeight="1">
      <c r="U461" s="124" t="s">
        <v>265</v>
      </c>
      <c r="V461" s="165" t="s">
        <v>234</v>
      </c>
      <c r="W461" s="31" t="s">
        <v>370</v>
      </c>
      <c r="X461" s="31" t="s">
        <v>370</v>
      </c>
      <c r="Y461" s="31" t="s">
        <v>370</v>
      </c>
      <c r="Z461" s="31" t="s">
        <v>370</v>
      </c>
      <c r="AA461" s="31" t="s">
        <v>370</v>
      </c>
      <c r="AB461" s="31" t="s">
        <v>370</v>
      </c>
      <c r="AC461" s="31" t="s">
        <v>370</v>
      </c>
      <c r="AD461" s="31" t="s">
        <v>370</v>
      </c>
      <c r="AE461" s="31" t="s">
        <v>370</v>
      </c>
      <c r="AF461" s="31" t="s">
        <v>370</v>
      </c>
      <c r="AG461" s="31">
        <v>23.881</v>
      </c>
      <c r="AH461" s="31">
        <v>36.057449999999996</v>
      </c>
      <c r="AI461" s="31">
        <v>50.879399999999997</v>
      </c>
      <c r="AJ461" s="31">
        <v>80.757943166885681</v>
      </c>
      <c r="AK461" s="31">
        <v>90.01939855453351</v>
      </c>
      <c r="AL461" s="31">
        <v>112.18024743758212</v>
      </c>
      <c r="AM461" s="31">
        <v>123.74792930354798</v>
      </c>
      <c r="AN461" s="31">
        <v>132.45898929040737</v>
      </c>
      <c r="AO461" s="31">
        <v>128.00645</v>
      </c>
      <c r="AP461" s="31">
        <v>132.18919999999997</v>
      </c>
      <c r="AQ461" s="31">
        <v>133.05434999999997</v>
      </c>
      <c r="AR461" s="31">
        <v>137.15844999999999</v>
      </c>
      <c r="AS461" s="31">
        <v>136.90820000000002</v>
      </c>
      <c r="AT461" s="31">
        <v>138.23809999999997</v>
      </c>
      <c r="AU461" s="31">
        <v>138.03790000000001</v>
      </c>
      <c r="AV461" s="31">
        <v>138.65279999999998</v>
      </c>
      <c r="AW461" s="31">
        <v>137.709</v>
      </c>
      <c r="AX461" s="31">
        <v>137.709</v>
      </c>
    </row>
    <row r="462" spans="21:50" ht="12.75" customHeight="1">
      <c r="U462" s="124" t="s">
        <v>266</v>
      </c>
      <c r="V462" s="165" t="s">
        <v>234</v>
      </c>
      <c r="W462" s="31" t="s">
        <v>370</v>
      </c>
      <c r="X462" s="31" t="s">
        <v>370</v>
      </c>
      <c r="Y462" s="31" t="s">
        <v>370</v>
      </c>
      <c r="Z462" s="31" t="s">
        <v>370</v>
      </c>
      <c r="AA462" s="31" t="s">
        <v>370</v>
      </c>
      <c r="AB462" s="31" t="s">
        <v>370</v>
      </c>
      <c r="AC462" s="31" t="s">
        <v>370</v>
      </c>
      <c r="AD462" s="31" t="s">
        <v>370</v>
      </c>
      <c r="AE462" s="31" t="s">
        <v>370</v>
      </c>
      <c r="AF462" s="31" t="s">
        <v>370</v>
      </c>
      <c r="AG462" s="31" t="s">
        <v>370</v>
      </c>
      <c r="AH462" s="31" t="s">
        <v>370</v>
      </c>
      <c r="AI462" s="31" t="s">
        <v>370</v>
      </c>
      <c r="AJ462" s="31" t="s">
        <v>370</v>
      </c>
      <c r="AK462" s="31">
        <v>196.93600000000004</v>
      </c>
      <c r="AL462" s="31">
        <v>489.60020000000003</v>
      </c>
      <c r="AM462" s="31">
        <v>692.49474999999995</v>
      </c>
      <c r="AN462" s="31">
        <v>874.07859999999994</v>
      </c>
      <c r="AO462" s="31">
        <v>959.65099999999995</v>
      </c>
      <c r="AP462" s="31">
        <v>1038.5283999999999</v>
      </c>
      <c r="AQ462" s="31">
        <v>1143.8973999999998</v>
      </c>
      <c r="AR462" s="31">
        <v>1277.4111499999999</v>
      </c>
      <c r="AS462" s="31">
        <v>1399.4300999999998</v>
      </c>
      <c r="AT462" s="31">
        <v>1516.11365</v>
      </c>
      <c r="AU462" s="31">
        <v>1631.4221499999999</v>
      </c>
      <c r="AV462" s="31">
        <v>1717.6177</v>
      </c>
      <c r="AW462" s="31">
        <v>1856.7192000000002</v>
      </c>
      <c r="AX462" s="31">
        <v>1978.1201500000002</v>
      </c>
    </row>
    <row r="463" spans="21:50" ht="12.75" customHeight="1">
      <c r="U463" s="124" t="s">
        <v>267</v>
      </c>
      <c r="V463" s="165" t="s">
        <v>234</v>
      </c>
      <c r="W463" s="31" t="s">
        <v>370</v>
      </c>
      <c r="X463" s="31" t="s">
        <v>370</v>
      </c>
      <c r="Y463" s="31" t="s">
        <v>370</v>
      </c>
      <c r="Z463" s="31" t="s">
        <v>370</v>
      </c>
      <c r="AA463" s="31" t="s">
        <v>370</v>
      </c>
      <c r="AB463" s="31" t="s">
        <v>370</v>
      </c>
      <c r="AC463" s="31" t="s">
        <v>370</v>
      </c>
      <c r="AD463" s="31" t="s">
        <v>370</v>
      </c>
      <c r="AE463" s="31" t="s">
        <v>370</v>
      </c>
      <c r="AF463" s="31" t="s">
        <v>370</v>
      </c>
      <c r="AG463" s="31" t="s">
        <v>370</v>
      </c>
      <c r="AH463" s="31" t="s">
        <v>370</v>
      </c>
      <c r="AI463" s="31" t="s">
        <v>370</v>
      </c>
      <c r="AJ463" s="31" t="s">
        <v>370</v>
      </c>
      <c r="AK463" s="31">
        <v>58.676600000000008</v>
      </c>
      <c r="AL463" s="31">
        <v>130.49787000000001</v>
      </c>
      <c r="AM463" s="31">
        <v>191.71130000000002</v>
      </c>
      <c r="AN463" s="31">
        <v>237.79506000000001</v>
      </c>
      <c r="AO463" s="31">
        <v>265.70019000000002</v>
      </c>
      <c r="AP463" s="31">
        <v>283.95425</v>
      </c>
      <c r="AQ463" s="31">
        <v>318.42575999999997</v>
      </c>
      <c r="AR463" s="31">
        <v>355.34675999999996</v>
      </c>
      <c r="AS463" s="31">
        <v>390.99735999999996</v>
      </c>
      <c r="AT463" s="31">
        <v>421.45916999999997</v>
      </c>
      <c r="AU463" s="31">
        <v>449.99950000000001</v>
      </c>
      <c r="AV463" s="31">
        <v>474.03388000000001</v>
      </c>
      <c r="AW463" s="31">
        <v>503.05854999999985</v>
      </c>
      <c r="AX463" s="31">
        <v>532.06336999999996</v>
      </c>
    </row>
    <row r="464" spans="21:50" ht="13.5" customHeight="1">
      <c r="U464" s="151"/>
      <c r="V464" s="176"/>
      <c r="W464" s="141"/>
      <c r="X464" s="141"/>
      <c r="Y464" s="141"/>
      <c r="Z464" s="141"/>
      <c r="AA464" s="141"/>
      <c r="AB464" s="213"/>
      <c r="AC464" s="213"/>
      <c r="AD464" s="213"/>
      <c r="AE464" s="213"/>
      <c r="AF464" s="213"/>
      <c r="AG464" s="213"/>
      <c r="AH464" s="213"/>
      <c r="AI464" s="213"/>
      <c r="AJ464" s="213"/>
      <c r="AK464" s="213"/>
      <c r="AL464" s="213"/>
      <c r="AM464" s="213"/>
      <c r="AN464" s="213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21:50" ht="13.5" customHeight="1">
      <c r="U465" s="151"/>
      <c r="V465" s="176"/>
      <c r="W465" s="141"/>
      <c r="X465" s="141"/>
      <c r="Y465" s="141"/>
      <c r="Z465" s="141"/>
      <c r="AA465" s="141"/>
      <c r="AB465" s="213"/>
      <c r="AC465" s="213"/>
      <c r="AD465" s="213"/>
      <c r="AE465" s="213"/>
      <c r="AF465" s="213"/>
      <c r="AG465" s="213"/>
      <c r="AH465" s="213"/>
      <c r="AI465" s="213"/>
      <c r="AJ465" s="213"/>
      <c r="AK465" s="213"/>
      <c r="AL465" s="213"/>
      <c r="AM465" s="213"/>
      <c r="AN465" s="213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21:50" ht="13.5" customHeight="1">
      <c r="U466" s="1" t="s">
        <v>103</v>
      </c>
      <c r="V466" s="112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21:50" ht="13.5" customHeight="1">
      <c r="U467" s="123" t="s">
        <v>153</v>
      </c>
      <c r="V467" s="113" t="s">
        <v>164</v>
      </c>
      <c r="W467" s="26">
        <v>1990</v>
      </c>
      <c r="X467" s="26">
        <f t="shared" ref="X467" si="515">W467+1</f>
        <v>1991</v>
      </c>
      <c r="Y467" s="26">
        <f t="shared" ref="Y467" si="516">X467+1</f>
        <v>1992</v>
      </c>
      <c r="Z467" s="26">
        <f t="shared" ref="Z467" si="517">Y467+1</f>
        <v>1993</v>
      </c>
      <c r="AA467" s="26">
        <f t="shared" ref="AA467" si="518">Z467+1</f>
        <v>1994</v>
      </c>
      <c r="AB467" s="26">
        <f t="shared" ref="AB467" si="519">AA467+1</f>
        <v>1995</v>
      </c>
      <c r="AC467" s="26">
        <f t="shared" ref="AC467" si="520">AB467+1</f>
        <v>1996</v>
      </c>
      <c r="AD467" s="26">
        <f t="shared" ref="AD467" si="521">AC467+1</f>
        <v>1997</v>
      </c>
      <c r="AE467" s="26">
        <f t="shared" ref="AE467" si="522">AD467+1</f>
        <v>1998</v>
      </c>
      <c r="AF467" s="26">
        <f t="shared" ref="AF467" si="523">AE467+1</f>
        <v>1999</v>
      </c>
      <c r="AG467" s="26">
        <f t="shared" ref="AG467" si="524">AF467+1</f>
        <v>2000</v>
      </c>
      <c r="AH467" s="26">
        <f t="shared" ref="AH467" si="525">AG467+1</f>
        <v>2001</v>
      </c>
      <c r="AI467" s="26">
        <f t="shared" ref="AI467" si="526">AH467+1</f>
        <v>2002</v>
      </c>
      <c r="AJ467" s="26">
        <f t="shared" ref="AJ467" si="527">AI467+1</f>
        <v>2003</v>
      </c>
      <c r="AK467" s="26">
        <f t="shared" ref="AK467" si="528">AJ467+1</f>
        <v>2004</v>
      </c>
      <c r="AL467" s="26">
        <f t="shared" ref="AL467" si="529">AK467+1</f>
        <v>2005</v>
      </c>
      <c r="AM467" s="26">
        <f t="shared" ref="AM467" si="530">AL467+1</f>
        <v>2006</v>
      </c>
      <c r="AN467" s="26">
        <f t="shared" ref="AN467" si="531">AM467+1</f>
        <v>2007</v>
      </c>
      <c r="AO467" s="26">
        <f t="shared" ref="AO467" si="532">AN467+1</f>
        <v>2008</v>
      </c>
      <c r="AP467" s="26">
        <f t="shared" ref="AP467" si="533">AO467+1</f>
        <v>2009</v>
      </c>
      <c r="AQ467" s="26">
        <f t="shared" ref="AQ467" si="534">AP467+1</f>
        <v>2010</v>
      </c>
      <c r="AR467" s="26">
        <f t="shared" ref="AR467" si="535">AQ467+1</f>
        <v>2011</v>
      </c>
      <c r="AS467" s="26">
        <f t="shared" ref="AS467" si="536">AR467+1</f>
        <v>2012</v>
      </c>
      <c r="AT467" s="26">
        <f t="shared" ref="AT467" si="537">AS467+1</f>
        <v>2013</v>
      </c>
      <c r="AU467" s="26">
        <f t="shared" ref="AU467:AX467" si="538">AT467+1</f>
        <v>2014</v>
      </c>
      <c r="AV467" s="26">
        <f t="shared" si="538"/>
        <v>2015</v>
      </c>
      <c r="AW467" s="26">
        <f t="shared" si="538"/>
        <v>2016</v>
      </c>
      <c r="AX467" s="26">
        <f t="shared" si="538"/>
        <v>2017</v>
      </c>
    </row>
    <row r="468" spans="21:50" ht="13.5" customHeight="1">
      <c r="U468" s="161" t="s">
        <v>254</v>
      </c>
      <c r="V468" s="131" t="s">
        <v>1</v>
      </c>
      <c r="W468" s="31" t="s">
        <v>370</v>
      </c>
      <c r="X468" s="31" t="s">
        <v>370</v>
      </c>
      <c r="Y468" s="31" t="s">
        <v>370</v>
      </c>
      <c r="Z468" s="31" t="s">
        <v>370</v>
      </c>
      <c r="AA468" s="31" t="s">
        <v>370</v>
      </c>
      <c r="AB468" s="31" t="s">
        <v>370</v>
      </c>
      <c r="AC468" s="31" t="s">
        <v>370</v>
      </c>
      <c r="AD468" s="31" t="s">
        <v>370</v>
      </c>
      <c r="AE468" s="31" t="s">
        <v>370</v>
      </c>
      <c r="AF468" s="31" t="s">
        <v>370</v>
      </c>
      <c r="AG468" s="31" t="s">
        <v>370</v>
      </c>
      <c r="AH468" s="31">
        <v>10</v>
      </c>
      <c r="AI468" s="31">
        <v>35</v>
      </c>
      <c r="AJ468" s="31">
        <v>638</v>
      </c>
      <c r="AK468" s="31">
        <v>517</v>
      </c>
      <c r="AL468" s="31">
        <v>26</v>
      </c>
      <c r="AM468" s="31">
        <v>5</v>
      </c>
      <c r="AN468" s="31" t="s">
        <v>370</v>
      </c>
      <c r="AO468" s="31" t="s">
        <v>370</v>
      </c>
      <c r="AP468" s="31" t="s">
        <v>370</v>
      </c>
      <c r="AQ468" s="31" t="s">
        <v>370</v>
      </c>
      <c r="AR468" s="31" t="s">
        <v>370</v>
      </c>
      <c r="AS468" s="31" t="s">
        <v>370</v>
      </c>
      <c r="AT468" s="31" t="s">
        <v>370</v>
      </c>
      <c r="AU468" s="31" t="s">
        <v>370</v>
      </c>
      <c r="AV468" s="31" t="s">
        <v>370</v>
      </c>
      <c r="AW468" s="31" t="s">
        <v>370</v>
      </c>
      <c r="AX468" s="31" t="s">
        <v>370</v>
      </c>
    </row>
    <row r="469" spans="21:50" ht="13.5" customHeight="1">
      <c r="U469" s="124" t="s">
        <v>268</v>
      </c>
      <c r="V469" s="131" t="s">
        <v>0</v>
      </c>
      <c r="W469" s="173" t="s">
        <v>35</v>
      </c>
      <c r="X469" s="173" t="s">
        <v>24</v>
      </c>
      <c r="Y469" s="173" t="s">
        <v>24</v>
      </c>
      <c r="Z469" s="173" t="s">
        <v>24</v>
      </c>
      <c r="AA469" s="173" t="s">
        <v>24</v>
      </c>
      <c r="AB469" s="173" t="s">
        <v>24</v>
      </c>
      <c r="AC469" s="173" t="s">
        <v>24</v>
      </c>
      <c r="AD469" s="173" t="s">
        <v>24</v>
      </c>
      <c r="AE469" s="173" t="s">
        <v>35</v>
      </c>
      <c r="AF469" s="173" t="s">
        <v>35</v>
      </c>
      <c r="AG469" s="173" t="s">
        <v>24</v>
      </c>
      <c r="AH469" s="214">
        <v>0.75</v>
      </c>
      <c r="AI469" s="214">
        <v>0.75</v>
      </c>
      <c r="AJ469" s="214">
        <v>0.75</v>
      </c>
      <c r="AK469" s="214">
        <v>0.75</v>
      </c>
      <c r="AL469" s="214">
        <v>0.75</v>
      </c>
      <c r="AM469" s="214">
        <v>0.75</v>
      </c>
      <c r="AN469" s="214">
        <v>0.75</v>
      </c>
      <c r="AO469" s="214">
        <v>0.75</v>
      </c>
      <c r="AP469" s="214">
        <v>0.75</v>
      </c>
      <c r="AQ469" s="214">
        <v>0.75</v>
      </c>
      <c r="AR469" s="214">
        <v>0.75</v>
      </c>
      <c r="AS469" s="214">
        <v>0.75</v>
      </c>
      <c r="AT469" s="214">
        <v>0.75</v>
      </c>
      <c r="AU469" s="214">
        <v>0.75</v>
      </c>
      <c r="AV469" s="214">
        <v>0.75</v>
      </c>
      <c r="AW469" s="214">
        <v>0.75</v>
      </c>
      <c r="AX469" s="214">
        <v>0.75</v>
      </c>
    </row>
    <row r="470" spans="21:50" ht="13.5" customHeight="1">
      <c r="U470" s="161" t="s">
        <v>269</v>
      </c>
      <c r="V470" s="131" t="s">
        <v>0</v>
      </c>
      <c r="W470" s="212" t="s">
        <v>372</v>
      </c>
      <c r="X470" s="212" t="s">
        <v>372</v>
      </c>
      <c r="Y470" s="212" t="s">
        <v>372</v>
      </c>
      <c r="Z470" s="212" t="s">
        <v>372</v>
      </c>
      <c r="AA470" s="212" t="s">
        <v>372</v>
      </c>
      <c r="AB470" s="212" t="s">
        <v>372</v>
      </c>
      <c r="AC470" s="212" t="s">
        <v>372</v>
      </c>
      <c r="AD470" s="212" t="s">
        <v>372</v>
      </c>
      <c r="AE470" s="212" t="s">
        <v>372</v>
      </c>
      <c r="AF470" s="212" t="s">
        <v>372</v>
      </c>
      <c r="AG470" s="212" t="s">
        <v>372</v>
      </c>
      <c r="AH470" s="212">
        <v>7.4999999999999997E-3</v>
      </c>
      <c r="AI470" s="212">
        <v>7.4999999999999997E-3</v>
      </c>
      <c r="AJ470" s="212">
        <v>7.4999999999999997E-3</v>
      </c>
      <c r="AK470" s="212">
        <v>7.4999999999999997E-3</v>
      </c>
      <c r="AL470" s="212">
        <v>7.4999999999999997E-3</v>
      </c>
      <c r="AM470" s="212">
        <v>7.4999999999999997E-3</v>
      </c>
      <c r="AN470" s="212">
        <v>7.4999999999999997E-3</v>
      </c>
      <c r="AO470" s="212">
        <v>7.4999999999999997E-3</v>
      </c>
      <c r="AP470" s="212">
        <v>7.4999999999999997E-3</v>
      </c>
      <c r="AQ470" s="212">
        <v>7.4999999999999997E-3</v>
      </c>
      <c r="AR470" s="212">
        <v>7.4999999999999997E-3</v>
      </c>
      <c r="AS470" s="212">
        <v>7.4999999999999997E-3</v>
      </c>
      <c r="AT470" s="212">
        <v>7.4999999999999997E-3</v>
      </c>
      <c r="AU470" s="212">
        <v>7.4999999999999997E-3</v>
      </c>
      <c r="AV470" s="212">
        <v>7.4999999999999997E-3</v>
      </c>
      <c r="AW470" s="212">
        <v>7.4999999999999997E-3</v>
      </c>
      <c r="AX470" s="212">
        <v>7.4999999999999997E-3</v>
      </c>
    </row>
    <row r="471" spans="21:50" ht="13.5" customHeight="1">
      <c r="U471" s="124" t="s">
        <v>270</v>
      </c>
      <c r="V471" s="131" t="s">
        <v>1</v>
      </c>
      <c r="W471" s="215" t="s">
        <v>370</v>
      </c>
      <c r="X471" s="215" t="s">
        <v>370</v>
      </c>
      <c r="Y471" s="215" t="s">
        <v>370</v>
      </c>
      <c r="Z471" s="215" t="s">
        <v>370</v>
      </c>
      <c r="AA471" s="215" t="s">
        <v>370</v>
      </c>
      <c r="AB471" s="215" t="s">
        <v>370</v>
      </c>
      <c r="AC471" s="215" t="s">
        <v>370</v>
      </c>
      <c r="AD471" s="215" t="s">
        <v>370</v>
      </c>
      <c r="AE471" s="215" t="s">
        <v>370</v>
      </c>
      <c r="AF471" s="215" t="s">
        <v>370</v>
      </c>
      <c r="AG471" s="215" t="s">
        <v>370</v>
      </c>
      <c r="AH471" s="215">
        <v>2.5</v>
      </c>
      <c r="AI471" s="215">
        <v>8.75</v>
      </c>
      <c r="AJ471" s="215">
        <v>159.5</v>
      </c>
      <c r="AK471" s="215">
        <v>129.25</v>
      </c>
      <c r="AL471" s="215">
        <v>6.5</v>
      </c>
      <c r="AM471" s="215">
        <v>1.25</v>
      </c>
      <c r="AN471" s="215" t="s">
        <v>370</v>
      </c>
      <c r="AO471" s="215" t="s">
        <v>370</v>
      </c>
      <c r="AP471" s="215" t="s">
        <v>370</v>
      </c>
      <c r="AQ471" s="215" t="s">
        <v>370</v>
      </c>
      <c r="AR471" s="215" t="s">
        <v>370</v>
      </c>
      <c r="AS471" s="215" t="s">
        <v>370</v>
      </c>
      <c r="AT471" s="215" t="s">
        <v>370</v>
      </c>
      <c r="AU471" s="215" t="s">
        <v>370</v>
      </c>
      <c r="AV471" s="215" t="s">
        <v>370</v>
      </c>
      <c r="AW471" s="215" t="s">
        <v>370</v>
      </c>
      <c r="AX471" s="215" t="s">
        <v>370</v>
      </c>
    </row>
    <row r="472" spans="21:50" ht="13.5" customHeight="1">
      <c r="U472" s="124" t="s">
        <v>271</v>
      </c>
      <c r="V472" s="131" t="s">
        <v>1</v>
      </c>
      <c r="W472" s="215" t="s">
        <v>370</v>
      </c>
      <c r="X472" s="215" t="s">
        <v>370</v>
      </c>
      <c r="Y472" s="215" t="s">
        <v>370</v>
      </c>
      <c r="Z472" s="215" t="s">
        <v>370</v>
      </c>
      <c r="AA472" s="215" t="s">
        <v>370</v>
      </c>
      <c r="AB472" s="215" t="s">
        <v>370</v>
      </c>
      <c r="AC472" s="215" t="s">
        <v>370</v>
      </c>
      <c r="AD472" s="215" t="s">
        <v>370</v>
      </c>
      <c r="AE472" s="215" t="s">
        <v>370</v>
      </c>
      <c r="AF472" s="215" t="s">
        <v>370</v>
      </c>
      <c r="AG472" s="215" t="s">
        <v>370</v>
      </c>
      <c r="AH472" s="215" t="s">
        <v>370</v>
      </c>
      <c r="AI472" s="215">
        <v>7.4999999999999997E-2</v>
      </c>
      <c r="AJ472" s="215">
        <v>0.33749999999999997</v>
      </c>
      <c r="AK472" s="215">
        <v>5.1224999999999996</v>
      </c>
      <c r="AL472" s="215">
        <v>9</v>
      </c>
      <c r="AM472" s="215">
        <v>9.1950000000000003</v>
      </c>
      <c r="AN472" s="215">
        <v>9.2324999999999999</v>
      </c>
      <c r="AO472" s="215">
        <v>9.2324999999999999</v>
      </c>
      <c r="AP472" s="215">
        <v>9.2324999999999999</v>
      </c>
      <c r="AQ472" s="215">
        <v>9.2324999999999999</v>
      </c>
      <c r="AR472" s="215">
        <v>9.2324999999999999</v>
      </c>
      <c r="AS472" s="215">
        <v>9.2324999999999999</v>
      </c>
      <c r="AT472" s="215">
        <v>9.2324999999999999</v>
      </c>
      <c r="AU472" s="215">
        <v>9.2324999999999999</v>
      </c>
      <c r="AV472" s="215">
        <v>9.2324999999999999</v>
      </c>
      <c r="AW472" s="215">
        <v>9.2324999999999999</v>
      </c>
      <c r="AX472" s="215">
        <v>9.2324999999999999</v>
      </c>
    </row>
    <row r="473" spans="21:50" ht="13.5" customHeight="1">
      <c r="U473" s="124" t="s">
        <v>272</v>
      </c>
      <c r="V473" s="131" t="s">
        <v>1</v>
      </c>
      <c r="W473" s="215" t="s">
        <v>370</v>
      </c>
      <c r="X473" s="215" t="s">
        <v>370</v>
      </c>
      <c r="Y473" s="215" t="s">
        <v>370</v>
      </c>
      <c r="Z473" s="215" t="s">
        <v>370</v>
      </c>
      <c r="AA473" s="215" t="s">
        <v>370</v>
      </c>
      <c r="AB473" s="215" t="s">
        <v>370</v>
      </c>
      <c r="AC473" s="215" t="s">
        <v>370</v>
      </c>
      <c r="AD473" s="215" t="s">
        <v>370</v>
      </c>
      <c r="AE473" s="215" t="s">
        <v>370</v>
      </c>
      <c r="AF473" s="215" t="s">
        <v>370</v>
      </c>
      <c r="AG473" s="215" t="s">
        <v>370</v>
      </c>
      <c r="AH473" s="215">
        <v>2.5</v>
      </c>
      <c r="AI473" s="215">
        <v>8.8249999999999993</v>
      </c>
      <c r="AJ473" s="215">
        <v>159.83750000000001</v>
      </c>
      <c r="AK473" s="215">
        <v>134.3725</v>
      </c>
      <c r="AL473" s="215">
        <v>15.5</v>
      </c>
      <c r="AM473" s="215">
        <v>10.445</v>
      </c>
      <c r="AN473" s="215">
        <v>9.2324999999999999</v>
      </c>
      <c r="AO473" s="215">
        <v>9.2324999999999999</v>
      </c>
      <c r="AP473" s="215">
        <v>9.2324999999999999</v>
      </c>
      <c r="AQ473" s="215">
        <v>9.2324999999999999</v>
      </c>
      <c r="AR473" s="215">
        <v>9.2324999999999999</v>
      </c>
      <c r="AS473" s="215">
        <v>9.2324999999999999</v>
      </c>
      <c r="AT473" s="215">
        <v>9.2324999999999999</v>
      </c>
      <c r="AU473" s="215">
        <v>9.2324999999999999</v>
      </c>
      <c r="AV473" s="215">
        <v>9.2324999999999999</v>
      </c>
      <c r="AW473" s="215">
        <v>9.2324999999999999</v>
      </c>
      <c r="AX473" s="215">
        <v>9.2324999999999999</v>
      </c>
    </row>
    <row r="474" spans="21:50" ht="13.5" customHeight="1">
      <c r="U474" s="124" t="s">
        <v>270</v>
      </c>
      <c r="V474" s="165" t="s">
        <v>234</v>
      </c>
      <c r="W474" s="215" t="s">
        <v>370</v>
      </c>
      <c r="X474" s="215" t="s">
        <v>370</v>
      </c>
      <c r="Y474" s="215" t="s">
        <v>370</v>
      </c>
      <c r="Z474" s="215" t="s">
        <v>370</v>
      </c>
      <c r="AA474" s="215" t="s">
        <v>370</v>
      </c>
      <c r="AB474" s="215" t="s">
        <v>370</v>
      </c>
      <c r="AC474" s="215" t="s">
        <v>370</v>
      </c>
      <c r="AD474" s="215" t="s">
        <v>370</v>
      </c>
      <c r="AE474" s="215" t="s">
        <v>370</v>
      </c>
      <c r="AF474" s="215" t="s">
        <v>370</v>
      </c>
      <c r="AG474" s="215" t="s">
        <v>370</v>
      </c>
      <c r="AH474" s="215">
        <v>3.5750000000000002</v>
      </c>
      <c r="AI474" s="215">
        <v>12.512499999999999</v>
      </c>
      <c r="AJ474" s="215">
        <v>228.08500000000001</v>
      </c>
      <c r="AK474" s="215">
        <v>184.82749999999999</v>
      </c>
      <c r="AL474" s="215">
        <v>9.2949999999999999</v>
      </c>
      <c r="AM474" s="215">
        <v>1.7875000000000001</v>
      </c>
      <c r="AN474" s="215" t="s">
        <v>370</v>
      </c>
      <c r="AO474" s="215" t="s">
        <v>370</v>
      </c>
      <c r="AP474" s="215" t="s">
        <v>370</v>
      </c>
      <c r="AQ474" s="215" t="s">
        <v>370</v>
      </c>
      <c r="AR474" s="215" t="s">
        <v>370</v>
      </c>
      <c r="AS474" s="215" t="s">
        <v>370</v>
      </c>
      <c r="AT474" s="215" t="s">
        <v>370</v>
      </c>
      <c r="AU474" s="215" t="s">
        <v>370</v>
      </c>
      <c r="AV474" s="215" t="s">
        <v>370</v>
      </c>
      <c r="AW474" s="215" t="s">
        <v>370</v>
      </c>
      <c r="AX474" s="215" t="s">
        <v>370</v>
      </c>
    </row>
    <row r="475" spans="21:50" ht="13.5" customHeight="1">
      <c r="U475" s="124" t="s">
        <v>271</v>
      </c>
      <c r="V475" s="165" t="s">
        <v>234</v>
      </c>
      <c r="W475" s="207" t="s">
        <v>370</v>
      </c>
      <c r="X475" s="207" t="s">
        <v>370</v>
      </c>
      <c r="Y475" s="207" t="s">
        <v>370</v>
      </c>
      <c r="Z475" s="207" t="s">
        <v>370</v>
      </c>
      <c r="AA475" s="207" t="s">
        <v>370</v>
      </c>
      <c r="AB475" s="207" t="s">
        <v>370</v>
      </c>
      <c r="AC475" s="207" t="s">
        <v>370</v>
      </c>
      <c r="AD475" s="207" t="s">
        <v>370</v>
      </c>
      <c r="AE475" s="207" t="s">
        <v>370</v>
      </c>
      <c r="AF475" s="207" t="s">
        <v>370</v>
      </c>
      <c r="AG475" s="207" t="s">
        <v>370</v>
      </c>
      <c r="AH475" s="207" t="s">
        <v>370</v>
      </c>
      <c r="AI475" s="207">
        <v>0.10725</v>
      </c>
      <c r="AJ475" s="207">
        <v>0.48262499999999997</v>
      </c>
      <c r="AK475" s="207">
        <v>7.3251749999999989</v>
      </c>
      <c r="AL475" s="207">
        <v>12.87</v>
      </c>
      <c r="AM475" s="207">
        <v>13.148849999999999</v>
      </c>
      <c r="AN475" s="207">
        <v>13.202475</v>
      </c>
      <c r="AO475" s="207">
        <v>13.202475</v>
      </c>
      <c r="AP475" s="207">
        <v>13.202475</v>
      </c>
      <c r="AQ475" s="207">
        <v>13.202475</v>
      </c>
      <c r="AR475" s="207">
        <v>13.202475</v>
      </c>
      <c r="AS475" s="207">
        <v>13.202475</v>
      </c>
      <c r="AT475" s="207">
        <v>13.202475</v>
      </c>
      <c r="AU475" s="207">
        <v>13.202475</v>
      </c>
      <c r="AV475" s="207">
        <v>13.202475</v>
      </c>
      <c r="AW475" s="207">
        <v>13.202475</v>
      </c>
      <c r="AX475" s="207">
        <v>13.202475</v>
      </c>
    </row>
    <row r="476" spans="21:50" ht="13.5" customHeight="1">
      <c r="U476" s="124" t="s">
        <v>273</v>
      </c>
      <c r="V476" s="165" t="s">
        <v>234</v>
      </c>
      <c r="W476" s="215" t="s">
        <v>370</v>
      </c>
      <c r="X476" s="215" t="s">
        <v>370</v>
      </c>
      <c r="Y476" s="215" t="s">
        <v>370</v>
      </c>
      <c r="Z476" s="215" t="s">
        <v>370</v>
      </c>
      <c r="AA476" s="215" t="s">
        <v>370</v>
      </c>
      <c r="AB476" s="215" t="s">
        <v>370</v>
      </c>
      <c r="AC476" s="215" t="s">
        <v>370</v>
      </c>
      <c r="AD476" s="215" t="s">
        <v>370</v>
      </c>
      <c r="AE476" s="215" t="s">
        <v>370</v>
      </c>
      <c r="AF476" s="215" t="s">
        <v>370</v>
      </c>
      <c r="AG476" s="215" t="s">
        <v>370</v>
      </c>
      <c r="AH476" s="215">
        <v>3.5750000000000002</v>
      </c>
      <c r="AI476" s="215">
        <v>12.619749999999998</v>
      </c>
      <c r="AJ476" s="215">
        <v>228.56762499999999</v>
      </c>
      <c r="AK476" s="215">
        <v>192.15267500000002</v>
      </c>
      <c r="AL476" s="215">
        <v>22.164999999999999</v>
      </c>
      <c r="AM476" s="215">
        <v>14.936350000000001</v>
      </c>
      <c r="AN476" s="215">
        <v>13.202475</v>
      </c>
      <c r="AO476" s="215">
        <v>13.202475</v>
      </c>
      <c r="AP476" s="215">
        <v>13.202475</v>
      </c>
      <c r="AQ476" s="215">
        <v>13.202475</v>
      </c>
      <c r="AR476" s="215">
        <v>13.202475</v>
      </c>
      <c r="AS476" s="215">
        <v>13.202475</v>
      </c>
      <c r="AT476" s="215">
        <v>13.202475</v>
      </c>
      <c r="AU476" s="215">
        <v>13.202475</v>
      </c>
      <c r="AV476" s="215">
        <v>13.202475</v>
      </c>
      <c r="AW476" s="215">
        <v>13.202475</v>
      </c>
      <c r="AX476" s="215">
        <v>13.202475</v>
      </c>
    </row>
    <row r="477" spans="21:50" ht="13.5" customHeight="1">
      <c r="U477" s="151"/>
      <c r="V477" s="176"/>
      <c r="W477" s="141"/>
      <c r="X477" s="141"/>
      <c r="Y477" s="141"/>
      <c r="Z477" s="141"/>
      <c r="AA477" s="141"/>
      <c r="AB477" s="213"/>
      <c r="AC477" s="213"/>
      <c r="AD477" s="213"/>
      <c r="AE477" s="213"/>
      <c r="AF477" s="213"/>
      <c r="AG477" s="213"/>
      <c r="AH477" s="213"/>
      <c r="AI477" s="213"/>
      <c r="AJ477" s="213"/>
      <c r="AK477" s="213"/>
      <c r="AL477" s="213"/>
      <c r="AM477" s="213"/>
      <c r="AN477" s="213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21:50" ht="13.5" customHeight="1">
      <c r="U478" s="151"/>
      <c r="V478" s="176"/>
      <c r="W478" s="141"/>
      <c r="X478" s="141"/>
      <c r="Y478" s="141"/>
      <c r="Z478" s="141"/>
      <c r="AA478" s="141"/>
      <c r="AB478" s="213"/>
      <c r="AC478" s="213"/>
      <c r="AD478" s="213"/>
      <c r="AE478" s="213"/>
      <c r="AF478" s="213"/>
      <c r="AG478" s="213"/>
      <c r="AH478" s="213"/>
      <c r="AI478" s="213"/>
      <c r="AJ478" s="213"/>
      <c r="AK478" s="213"/>
      <c r="AL478" s="213"/>
      <c r="AM478" s="213"/>
      <c r="AN478" s="213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21:50" ht="13.5" customHeight="1">
      <c r="U479" s="1" t="s">
        <v>363</v>
      </c>
      <c r="V479" s="112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21:50" ht="13.5" customHeight="1">
      <c r="U480" s="123" t="s">
        <v>153</v>
      </c>
      <c r="V480" s="113" t="s">
        <v>164</v>
      </c>
      <c r="W480" s="26">
        <v>1990</v>
      </c>
      <c r="X480" s="26">
        <f t="shared" ref="X480:AK480" si="539">W480+1</f>
        <v>1991</v>
      </c>
      <c r="Y480" s="26">
        <f t="shared" si="539"/>
        <v>1992</v>
      </c>
      <c r="Z480" s="26">
        <f t="shared" si="539"/>
        <v>1993</v>
      </c>
      <c r="AA480" s="26">
        <f t="shared" si="539"/>
        <v>1994</v>
      </c>
      <c r="AB480" s="26">
        <f t="shared" si="539"/>
        <v>1995</v>
      </c>
      <c r="AC480" s="26">
        <f t="shared" si="539"/>
        <v>1996</v>
      </c>
      <c r="AD480" s="26">
        <f t="shared" si="539"/>
        <v>1997</v>
      </c>
      <c r="AE480" s="26">
        <f t="shared" si="539"/>
        <v>1998</v>
      </c>
      <c r="AF480" s="26">
        <f t="shared" si="539"/>
        <v>1999</v>
      </c>
      <c r="AG480" s="26">
        <f t="shared" si="539"/>
        <v>2000</v>
      </c>
      <c r="AH480" s="26">
        <f t="shared" si="539"/>
        <v>2001</v>
      </c>
      <c r="AI480" s="26">
        <f t="shared" si="539"/>
        <v>2002</v>
      </c>
      <c r="AJ480" s="26">
        <f t="shared" si="539"/>
        <v>2003</v>
      </c>
      <c r="AK480" s="26">
        <f t="shared" si="539"/>
        <v>2004</v>
      </c>
      <c r="AL480" s="26">
        <f t="shared" ref="AL480:AX480" si="540">AK480+1</f>
        <v>2005</v>
      </c>
      <c r="AM480" s="26">
        <f t="shared" si="540"/>
        <v>2006</v>
      </c>
      <c r="AN480" s="26">
        <f t="shared" si="540"/>
        <v>2007</v>
      </c>
      <c r="AO480" s="26">
        <f t="shared" si="540"/>
        <v>2008</v>
      </c>
      <c r="AP480" s="26">
        <f t="shared" si="540"/>
        <v>2009</v>
      </c>
      <c r="AQ480" s="26">
        <f t="shared" si="540"/>
        <v>2010</v>
      </c>
      <c r="AR480" s="26">
        <f t="shared" si="540"/>
        <v>2011</v>
      </c>
      <c r="AS480" s="26">
        <f t="shared" si="540"/>
        <v>2012</v>
      </c>
      <c r="AT480" s="26">
        <f t="shared" si="540"/>
        <v>2013</v>
      </c>
      <c r="AU480" s="26">
        <f t="shared" si="540"/>
        <v>2014</v>
      </c>
      <c r="AV480" s="26">
        <f t="shared" si="540"/>
        <v>2015</v>
      </c>
      <c r="AW480" s="26">
        <f t="shared" si="540"/>
        <v>2016</v>
      </c>
      <c r="AX480" s="26">
        <f t="shared" si="540"/>
        <v>2017</v>
      </c>
    </row>
    <row r="481" spans="21:50" ht="13.5" customHeight="1">
      <c r="U481" s="161" t="s">
        <v>205</v>
      </c>
      <c r="V481" s="131" t="s">
        <v>28</v>
      </c>
      <c r="W481" s="186">
        <v>0.93513513513513513</v>
      </c>
      <c r="X481" s="186" t="s">
        <v>370</v>
      </c>
      <c r="Y481" s="186">
        <v>28.054054054054053</v>
      </c>
      <c r="Z481" s="186">
        <v>182.35135135135135</v>
      </c>
      <c r="AA481" s="186">
        <v>313.27027027027026</v>
      </c>
      <c r="AB481" s="186">
        <v>346</v>
      </c>
      <c r="AC481" s="186">
        <v>315</v>
      </c>
      <c r="AD481" s="186">
        <v>327</v>
      </c>
      <c r="AE481" s="186">
        <v>315</v>
      </c>
      <c r="AF481" s="186">
        <v>318</v>
      </c>
      <c r="AG481" s="186">
        <v>322</v>
      </c>
      <c r="AH481" s="186">
        <v>288</v>
      </c>
      <c r="AI481" s="186">
        <v>299</v>
      </c>
      <c r="AJ481" s="186">
        <v>294</v>
      </c>
      <c r="AK481" s="186">
        <v>254</v>
      </c>
      <c r="AL481" s="186">
        <v>128</v>
      </c>
      <c r="AM481" s="186">
        <v>120</v>
      </c>
      <c r="AN481" s="186">
        <v>120</v>
      </c>
      <c r="AO481" s="186">
        <v>100</v>
      </c>
      <c r="AP481" s="186">
        <v>98.106060606060609</v>
      </c>
      <c r="AQ481" s="186">
        <v>98.106060606060609</v>
      </c>
      <c r="AR481" s="186">
        <v>98.106060606060609</v>
      </c>
      <c r="AS481" s="186">
        <v>98.106060606060609</v>
      </c>
      <c r="AT481" s="186">
        <v>98.106060606060609</v>
      </c>
      <c r="AU481" s="186">
        <v>98.106060606060609</v>
      </c>
      <c r="AV481" s="186">
        <v>98.106060606060609</v>
      </c>
      <c r="AW481" s="186">
        <v>98.106060606060609</v>
      </c>
      <c r="AX481" s="186">
        <v>98.106060606060609</v>
      </c>
    </row>
    <row r="482" spans="21:50" ht="13.5" customHeight="1">
      <c r="U482" s="412" t="s">
        <v>194</v>
      </c>
      <c r="V482" s="117" t="s">
        <v>28</v>
      </c>
      <c r="W482" s="186">
        <v>0.93513513513513513</v>
      </c>
      <c r="X482" s="186" t="s">
        <v>370</v>
      </c>
      <c r="Y482" s="186">
        <v>28.054054054054053</v>
      </c>
      <c r="Z482" s="186">
        <v>182.35135135135135</v>
      </c>
      <c r="AA482" s="186">
        <v>313.27027027027026</v>
      </c>
      <c r="AB482" s="186">
        <v>346</v>
      </c>
      <c r="AC482" s="186">
        <v>315</v>
      </c>
      <c r="AD482" s="186">
        <v>327</v>
      </c>
      <c r="AE482" s="186">
        <v>315</v>
      </c>
      <c r="AF482" s="186">
        <v>318</v>
      </c>
      <c r="AG482" s="186">
        <v>322</v>
      </c>
      <c r="AH482" s="186">
        <v>288</v>
      </c>
      <c r="AI482" s="186">
        <v>299</v>
      </c>
      <c r="AJ482" s="186">
        <v>294</v>
      </c>
      <c r="AK482" s="186">
        <v>254</v>
      </c>
      <c r="AL482" s="186">
        <v>128</v>
      </c>
      <c r="AM482" s="186">
        <v>120</v>
      </c>
      <c r="AN482" s="186">
        <v>120</v>
      </c>
      <c r="AO482" s="186">
        <v>100</v>
      </c>
      <c r="AP482" s="186">
        <v>98.106060606060609</v>
      </c>
      <c r="AQ482" s="186">
        <v>98.106060606060609</v>
      </c>
      <c r="AR482" s="186">
        <v>98.106060606060609</v>
      </c>
      <c r="AS482" s="186">
        <v>98.106060606060609</v>
      </c>
      <c r="AT482" s="186">
        <v>98.106060606060609</v>
      </c>
      <c r="AU482" s="186">
        <v>98.106060606060609</v>
      </c>
      <c r="AV482" s="186">
        <v>98.106060606060609</v>
      </c>
      <c r="AW482" s="186">
        <v>98.106060606060609</v>
      </c>
      <c r="AX482" s="186">
        <v>98.106060606060609</v>
      </c>
    </row>
    <row r="483" spans="21:50" ht="13.5" customHeight="1">
      <c r="U483" s="413"/>
      <c r="V483" s="165" t="s">
        <v>234</v>
      </c>
      <c r="W483" s="219">
        <v>1.3372432432432433</v>
      </c>
      <c r="X483" s="205" t="s">
        <v>370</v>
      </c>
      <c r="Y483" s="219">
        <v>40.117297297297291</v>
      </c>
      <c r="Z483" s="219">
        <v>260.76243243243243</v>
      </c>
      <c r="AA483" s="219">
        <v>447.97648648648646</v>
      </c>
      <c r="AB483" s="219">
        <v>494.78</v>
      </c>
      <c r="AC483" s="219">
        <v>450.45</v>
      </c>
      <c r="AD483" s="219">
        <v>467.61</v>
      </c>
      <c r="AE483" s="219">
        <v>450.45</v>
      </c>
      <c r="AF483" s="219">
        <v>454.74</v>
      </c>
      <c r="AG483" s="219">
        <v>460.46</v>
      </c>
      <c r="AH483" s="219">
        <v>411.84</v>
      </c>
      <c r="AI483" s="219">
        <v>427.57</v>
      </c>
      <c r="AJ483" s="219">
        <v>420.42</v>
      </c>
      <c r="AK483" s="219">
        <v>363.22</v>
      </c>
      <c r="AL483" s="219">
        <v>183.04</v>
      </c>
      <c r="AM483" s="219">
        <v>171.6</v>
      </c>
      <c r="AN483" s="219">
        <v>171.6</v>
      </c>
      <c r="AO483" s="219">
        <v>143</v>
      </c>
      <c r="AP483" s="219">
        <v>140.29166666666669</v>
      </c>
      <c r="AQ483" s="219">
        <v>140.29166666666669</v>
      </c>
      <c r="AR483" s="219">
        <v>140.29166666666669</v>
      </c>
      <c r="AS483" s="219">
        <v>140.29166666666669</v>
      </c>
      <c r="AT483" s="219">
        <v>140.29166666666669</v>
      </c>
      <c r="AU483" s="219">
        <v>140.29166666666669</v>
      </c>
      <c r="AV483" s="219">
        <v>140.29166666666669</v>
      </c>
      <c r="AW483" s="219">
        <v>140.29166666666669</v>
      </c>
      <c r="AX483" s="219">
        <v>140.29166666666669</v>
      </c>
    </row>
    <row r="484" spans="21:50" ht="13.5" customHeight="1">
      <c r="U484" s="136"/>
      <c r="V484" s="146"/>
      <c r="W484" s="216"/>
      <c r="X484" s="190"/>
      <c r="Y484" s="216"/>
      <c r="Z484" s="216"/>
      <c r="AA484" s="216"/>
      <c r="AB484" s="216"/>
      <c r="AC484" s="216"/>
      <c r="AD484" s="216"/>
      <c r="AE484" s="216"/>
      <c r="AF484" s="216"/>
      <c r="AG484" s="216"/>
      <c r="AH484" s="216"/>
      <c r="AI484" s="216"/>
      <c r="AJ484" s="216"/>
      <c r="AK484" s="216"/>
      <c r="AL484" s="216"/>
      <c r="AM484" s="216"/>
      <c r="AN484" s="216"/>
      <c r="AO484" s="216"/>
      <c r="AP484" s="216"/>
      <c r="AQ484" s="216"/>
      <c r="AR484" s="216"/>
      <c r="AS484" s="216"/>
      <c r="AT484" s="216"/>
      <c r="AU484" s="216"/>
      <c r="AV484" s="216"/>
      <c r="AW484" s="216"/>
      <c r="AX484" s="216"/>
    </row>
    <row r="485" spans="21:50" ht="13.5" customHeight="1">
      <c r="U485" s="18"/>
      <c r="V485" s="2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21:50" ht="13.5" customHeight="1">
      <c r="U486" s="1" t="s">
        <v>364</v>
      </c>
      <c r="V486" s="112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21:50" ht="13.5" customHeight="1">
      <c r="U487" s="123" t="s">
        <v>153</v>
      </c>
      <c r="V487" s="113" t="s">
        <v>164</v>
      </c>
      <c r="W487" s="26">
        <v>1990</v>
      </c>
      <c r="X487" s="26">
        <f t="shared" ref="X487:AK487" si="541">W487+1</f>
        <v>1991</v>
      </c>
      <c r="Y487" s="26">
        <f t="shared" si="541"/>
        <v>1992</v>
      </c>
      <c r="Z487" s="26">
        <f t="shared" si="541"/>
        <v>1993</v>
      </c>
      <c r="AA487" s="26">
        <f t="shared" si="541"/>
        <v>1994</v>
      </c>
      <c r="AB487" s="26">
        <f t="shared" si="541"/>
        <v>1995</v>
      </c>
      <c r="AC487" s="26">
        <f t="shared" si="541"/>
        <v>1996</v>
      </c>
      <c r="AD487" s="26">
        <f t="shared" si="541"/>
        <v>1997</v>
      </c>
      <c r="AE487" s="26">
        <f t="shared" si="541"/>
        <v>1998</v>
      </c>
      <c r="AF487" s="26">
        <f t="shared" si="541"/>
        <v>1999</v>
      </c>
      <c r="AG487" s="26">
        <f t="shared" si="541"/>
        <v>2000</v>
      </c>
      <c r="AH487" s="26">
        <f t="shared" si="541"/>
        <v>2001</v>
      </c>
      <c r="AI487" s="26">
        <f t="shared" si="541"/>
        <v>2002</v>
      </c>
      <c r="AJ487" s="26">
        <f t="shared" si="541"/>
        <v>2003</v>
      </c>
      <c r="AK487" s="26">
        <f t="shared" si="541"/>
        <v>2004</v>
      </c>
      <c r="AL487" s="26">
        <f t="shared" ref="AL487:AX487" si="542">AK487+1</f>
        <v>2005</v>
      </c>
      <c r="AM487" s="26">
        <f t="shared" si="542"/>
        <v>2006</v>
      </c>
      <c r="AN487" s="26">
        <f t="shared" si="542"/>
        <v>2007</v>
      </c>
      <c r="AO487" s="26">
        <f t="shared" si="542"/>
        <v>2008</v>
      </c>
      <c r="AP487" s="26">
        <f t="shared" si="542"/>
        <v>2009</v>
      </c>
      <c r="AQ487" s="26">
        <f t="shared" si="542"/>
        <v>2010</v>
      </c>
      <c r="AR487" s="26">
        <f t="shared" si="542"/>
        <v>2011</v>
      </c>
      <c r="AS487" s="26">
        <f t="shared" si="542"/>
        <v>2012</v>
      </c>
      <c r="AT487" s="26">
        <f t="shared" si="542"/>
        <v>2013</v>
      </c>
      <c r="AU487" s="26">
        <f t="shared" si="542"/>
        <v>2014</v>
      </c>
      <c r="AV487" s="26">
        <f t="shared" si="542"/>
        <v>2015</v>
      </c>
      <c r="AW487" s="26">
        <f t="shared" si="542"/>
        <v>2016</v>
      </c>
      <c r="AX487" s="26">
        <f t="shared" si="542"/>
        <v>2017</v>
      </c>
    </row>
    <row r="488" spans="21:50" ht="13.5" customHeight="1">
      <c r="U488" s="161" t="s">
        <v>274</v>
      </c>
      <c r="V488" s="131" t="s">
        <v>28</v>
      </c>
      <c r="W488" s="189">
        <v>3.783783783783784E-2</v>
      </c>
      <c r="X488" s="189" t="s">
        <v>370</v>
      </c>
      <c r="Y488" s="189">
        <v>1.1351351351351351</v>
      </c>
      <c r="Z488" s="189">
        <v>7.3783783783783781</v>
      </c>
      <c r="AA488" s="189">
        <v>12.675675675675675</v>
      </c>
      <c r="AB488" s="186">
        <v>14</v>
      </c>
      <c r="AC488" s="186">
        <v>13</v>
      </c>
      <c r="AD488" s="186">
        <v>4</v>
      </c>
      <c r="AE488" s="189" t="s">
        <v>370</v>
      </c>
      <c r="AF488" s="189" t="s">
        <v>370</v>
      </c>
      <c r="AG488" s="189" t="s">
        <v>370</v>
      </c>
      <c r="AH488" s="189" t="s">
        <v>370</v>
      </c>
      <c r="AI488" s="189" t="s">
        <v>370</v>
      </c>
      <c r="AJ488" s="189" t="s">
        <v>370</v>
      </c>
      <c r="AK488" s="189" t="s">
        <v>370</v>
      </c>
      <c r="AL488" s="189" t="s">
        <v>370</v>
      </c>
      <c r="AM488" s="189" t="s">
        <v>370</v>
      </c>
      <c r="AN488" s="189" t="s">
        <v>370</v>
      </c>
      <c r="AO488" s="189" t="s">
        <v>370</v>
      </c>
      <c r="AP488" s="189" t="s">
        <v>370</v>
      </c>
      <c r="AQ488" s="189" t="s">
        <v>370</v>
      </c>
      <c r="AR488" s="189" t="s">
        <v>370</v>
      </c>
      <c r="AS488" s="189" t="s">
        <v>370</v>
      </c>
      <c r="AT488" s="189" t="s">
        <v>370</v>
      </c>
      <c r="AU488" s="189" t="s">
        <v>370</v>
      </c>
      <c r="AV488" s="189" t="s">
        <v>370</v>
      </c>
      <c r="AW488" s="189" t="s">
        <v>370</v>
      </c>
      <c r="AX488" s="189" t="s">
        <v>370</v>
      </c>
    </row>
    <row r="489" spans="21:50" ht="13.5" customHeight="1">
      <c r="U489" s="412" t="s">
        <v>194</v>
      </c>
      <c r="V489" s="117" t="s">
        <v>28</v>
      </c>
      <c r="W489" s="189">
        <v>3.783783783783784E-2</v>
      </c>
      <c r="X489" s="189" t="s">
        <v>370</v>
      </c>
      <c r="Y489" s="189">
        <v>1.1351351351351351</v>
      </c>
      <c r="Z489" s="189">
        <v>7.3783783783783781</v>
      </c>
      <c r="AA489" s="189">
        <v>12.675675675675675</v>
      </c>
      <c r="AB489" s="186">
        <v>14</v>
      </c>
      <c r="AC489" s="186">
        <v>13</v>
      </c>
      <c r="AD489" s="186">
        <v>4</v>
      </c>
      <c r="AE489" s="189" t="s">
        <v>370</v>
      </c>
      <c r="AF489" s="189" t="s">
        <v>370</v>
      </c>
      <c r="AG489" s="189" t="s">
        <v>370</v>
      </c>
      <c r="AH489" s="189" t="s">
        <v>370</v>
      </c>
      <c r="AI489" s="189" t="s">
        <v>370</v>
      </c>
      <c r="AJ489" s="189" t="s">
        <v>370</v>
      </c>
      <c r="AK489" s="189" t="s">
        <v>370</v>
      </c>
      <c r="AL489" s="189" t="s">
        <v>370</v>
      </c>
      <c r="AM489" s="189" t="s">
        <v>370</v>
      </c>
      <c r="AN489" s="189" t="s">
        <v>370</v>
      </c>
      <c r="AO489" s="189" t="s">
        <v>370</v>
      </c>
      <c r="AP489" s="189" t="s">
        <v>370</v>
      </c>
      <c r="AQ489" s="189" t="s">
        <v>370</v>
      </c>
      <c r="AR489" s="189" t="s">
        <v>370</v>
      </c>
      <c r="AS489" s="189" t="s">
        <v>370</v>
      </c>
      <c r="AT489" s="189" t="s">
        <v>370</v>
      </c>
      <c r="AU489" s="189" t="s">
        <v>370</v>
      </c>
      <c r="AV489" s="189" t="s">
        <v>370</v>
      </c>
      <c r="AW489" s="189" t="s">
        <v>370</v>
      </c>
      <c r="AX489" s="189" t="s">
        <v>370</v>
      </c>
    </row>
    <row r="490" spans="21:50" ht="13.5" customHeight="1">
      <c r="U490" s="413"/>
      <c r="V490" s="117" t="s">
        <v>401</v>
      </c>
      <c r="W490" s="189">
        <v>4.6918918918918921E-3</v>
      </c>
      <c r="X490" s="189" t="s">
        <v>370</v>
      </c>
      <c r="Y490" s="189">
        <v>0.14075675675675675</v>
      </c>
      <c r="Z490" s="189">
        <v>0.91491891891891886</v>
      </c>
      <c r="AA490" s="189">
        <v>1.5717837837837838</v>
      </c>
      <c r="AB490" s="189">
        <v>1.736</v>
      </c>
      <c r="AC490" s="189">
        <v>1.6120000000000001</v>
      </c>
      <c r="AD490" s="189">
        <v>0.496</v>
      </c>
      <c r="AE490" s="217" t="s">
        <v>370</v>
      </c>
      <c r="AF490" s="217" t="s">
        <v>370</v>
      </c>
      <c r="AG490" s="217" t="s">
        <v>370</v>
      </c>
      <c r="AH490" s="217" t="s">
        <v>370</v>
      </c>
      <c r="AI490" s="217" t="s">
        <v>370</v>
      </c>
      <c r="AJ490" s="217" t="s">
        <v>370</v>
      </c>
      <c r="AK490" s="217" t="s">
        <v>370</v>
      </c>
      <c r="AL490" s="217" t="s">
        <v>370</v>
      </c>
      <c r="AM490" s="217" t="s">
        <v>370</v>
      </c>
      <c r="AN490" s="217" t="s">
        <v>370</v>
      </c>
      <c r="AO490" s="217" t="s">
        <v>370</v>
      </c>
      <c r="AP490" s="217" t="s">
        <v>370</v>
      </c>
      <c r="AQ490" s="217" t="s">
        <v>370</v>
      </c>
      <c r="AR490" s="217" t="s">
        <v>370</v>
      </c>
      <c r="AS490" s="217" t="s">
        <v>370</v>
      </c>
      <c r="AT490" s="217" t="s">
        <v>370</v>
      </c>
      <c r="AU490" s="217" t="s">
        <v>370</v>
      </c>
      <c r="AV490" s="217" t="s">
        <v>370</v>
      </c>
      <c r="AW490" s="217" t="s">
        <v>370</v>
      </c>
      <c r="AX490" s="217" t="s">
        <v>370</v>
      </c>
    </row>
    <row r="491" spans="21:50" ht="12.75" customHeight="1">
      <c r="U491" s="151"/>
      <c r="V491" s="121"/>
      <c r="W491" s="141"/>
      <c r="X491" s="141"/>
      <c r="Y491" s="141"/>
      <c r="Z491" s="141"/>
      <c r="AA491" s="141"/>
      <c r="AB491" s="218"/>
      <c r="AC491" s="218"/>
      <c r="AD491" s="218"/>
      <c r="AE491" s="218"/>
      <c r="AF491" s="218"/>
      <c r="AG491" s="218"/>
      <c r="AH491" s="218"/>
      <c r="AI491" s="216"/>
      <c r="AJ491" s="216"/>
      <c r="AK491" s="216"/>
      <c r="AL491" s="216"/>
      <c r="AM491" s="216"/>
      <c r="AN491" s="216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21:50" ht="12.75" customHeight="1">
      <c r="U492" s="20"/>
      <c r="V492" s="19"/>
      <c r="W492" s="19"/>
      <c r="X492" s="19"/>
      <c r="Y492" s="19"/>
      <c r="Z492" s="19"/>
      <c r="AA492" s="43"/>
      <c r="AB492" s="147"/>
      <c r="AC492" s="218"/>
      <c r="AD492" s="218"/>
      <c r="AE492" s="218"/>
      <c r="AF492" s="218"/>
      <c r="AG492" s="218"/>
      <c r="AH492" s="218"/>
      <c r="AI492" s="216"/>
      <c r="AJ492" s="216"/>
      <c r="AK492" s="216"/>
      <c r="AL492" s="216"/>
      <c r="AM492" s="216"/>
      <c r="AN492" s="216"/>
      <c r="AO492" s="220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21:50" ht="12.75" customHeight="1">
      <c r="U493" s="1" t="s">
        <v>104</v>
      </c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"/>
      <c r="AG493" s="218"/>
      <c r="AH493" s="218"/>
      <c r="AI493" s="216"/>
      <c r="AJ493" s="216"/>
      <c r="AK493" s="216"/>
      <c r="AL493" s="216"/>
      <c r="AM493" s="216"/>
      <c r="AN493" s="216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21:50" ht="12.75" customHeight="1">
      <c r="U494" s="113" t="s">
        <v>153</v>
      </c>
      <c r="V494" s="113" t="s">
        <v>164</v>
      </c>
      <c r="W494" s="26">
        <v>1990</v>
      </c>
      <c r="X494" s="26">
        <f t="shared" ref="X494" si="543">W494+1</f>
        <v>1991</v>
      </c>
      <c r="Y494" s="26">
        <f t="shared" ref="Y494" si="544">X494+1</f>
        <v>1992</v>
      </c>
      <c r="Z494" s="26">
        <f t="shared" ref="Z494" si="545">Y494+1</f>
        <v>1993</v>
      </c>
      <c r="AA494" s="26">
        <f t="shared" ref="AA494" si="546">Z494+1</f>
        <v>1994</v>
      </c>
      <c r="AB494" s="26">
        <v>1995</v>
      </c>
      <c r="AC494" s="26">
        <v>1996</v>
      </c>
      <c r="AD494" s="26">
        <v>1997</v>
      </c>
      <c r="AE494" s="26">
        <v>1998</v>
      </c>
      <c r="AF494" s="26">
        <v>1999</v>
      </c>
      <c r="AG494" s="26">
        <v>2000</v>
      </c>
      <c r="AH494" s="26">
        <v>2001</v>
      </c>
      <c r="AI494" s="26">
        <v>2002</v>
      </c>
      <c r="AJ494" s="26">
        <v>2003</v>
      </c>
      <c r="AK494" s="26">
        <v>2004</v>
      </c>
      <c r="AL494" s="26">
        <v>2005</v>
      </c>
      <c r="AM494" s="26">
        <v>2006</v>
      </c>
      <c r="AN494" s="26">
        <v>2007</v>
      </c>
      <c r="AO494" s="26">
        <f t="shared" ref="AO494:AX494" si="547">AN494+1</f>
        <v>2008</v>
      </c>
      <c r="AP494" s="26">
        <f t="shared" si="547"/>
        <v>2009</v>
      </c>
      <c r="AQ494" s="26">
        <f t="shared" si="547"/>
        <v>2010</v>
      </c>
      <c r="AR494" s="26">
        <f t="shared" si="547"/>
        <v>2011</v>
      </c>
      <c r="AS494" s="26">
        <f t="shared" si="547"/>
        <v>2012</v>
      </c>
      <c r="AT494" s="26">
        <f t="shared" si="547"/>
        <v>2013</v>
      </c>
      <c r="AU494" s="26">
        <f t="shared" si="547"/>
        <v>2014</v>
      </c>
      <c r="AV494" s="26">
        <f t="shared" si="547"/>
        <v>2015</v>
      </c>
      <c r="AW494" s="26">
        <f t="shared" si="547"/>
        <v>2016</v>
      </c>
      <c r="AX494" s="26">
        <f t="shared" si="547"/>
        <v>2017</v>
      </c>
    </row>
    <row r="495" spans="21:50" ht="12.75" customHeight="1">
      <c r="U495" s="124" t="s">
        <v>275</v>
      </c>
      <c r="V495" s="131" t="s">
        <v>28</v>
      </c>
      <c r="W495" s="171" t="s">
        <v>370</v>
      </c>
      <c r="X495" s="171" t="s">
        <v>370</v>
      </c>
      <c r="Y495" s="171" t="s">
        <v>370</v>
      </c>
      <c r="Z495" s="171" t="s">
        <v>370</v>
      </c>
      <c r="AA495" s="171" t="s">
        <v>370</v>
      </c>
      <c r="AB495" s="171" t="s">
        <v>53</v>
      </c>
      <c r="AC495" s="171">
        <v>15.981768520541907</v>
      </c>
      <c r="AD495" s="221">
        <v>43.442950501201992</v>
      </c>
      <c r="AE495" s="221">
        <v>118.09018168571825</v>
      </c>
      <c r="AF495" s="221">
        <v>250.08911977964678</v>
      </c>
      <c r="AG495" s="221">
        <v>306.37861295552949</v>
      </c>
      <c r="AH495" s="221">
        <v>353.97070131181891</v>
      </c>
      <c r="AI495" s="221">
        <v>395.19684344266216</v>
      </c>
      <c r="AJ495" s="221">
        <v>431.56087794521642</v>
      </c>
      <c r="AK495" s="221">
        <v>459.25059679766235</v>
      </c>
      <c r="AL495" s="221">
        <v>478.26599999999996</v>
      </c>
      <c r="AM495" s="221">
        <v>481.33399999999995</v>
      </c>
      <c r="AN495" s="221">
        <v>496.24899999999997</v>
      </c>
      <c r="AO495" s="221">
        <v>500.80999999999995</v>
      </c>
      <c r="AP495" s="221">
        <v>512.28</v>
      </c>
      <c r="AQ495" s="221">
        <v>523.12</v>
      </c>
      <c r="AR495" s="221">
        <v>527.85</v>
      </c>
      <c r="AS495" s="221">
        <v>532.64</v>
      </c>
      <c r="AT495" s="221">
        <v>536.66999999999996</v>
      </c>
      <c r="AU495" s="221">
        <v>546.25</v>
      </c>
      <c r="AV495" s="221">
        <v>559.42999999999995</v>
      </c>
      <c r="AW495" s="221">
        <v>566.54</v>
      </c>
      <c r="AX495" s="221">
        <v>572.58999999999992</v>
      </c>
    </row>
    <row r="496" spans="21:50" ht="12.75" customHeight="1">
      <c r="U496" s="412" t="s">
        <v>276</v>
      </c>
      <c r="V496" s="131" t="s">
        <v>28</v>
      </c>
      <c r="W496" s="222" t="s">
        <v>370</v>
      </c>
      <c r="X496" s="222" t="s">
        <v>370</v>
      </c>
      <c r="Y496" s="222" t="s">
        <v>370</v>
      </c>
      <c r="Z496" s="222" t="s">
        <v>370</v>
      </c>
      <c r="AA496" s="222" t="s">
        <v>370</v>
      </c>
      <c r="AB496" s="222" t="s">
        <v>370</v>
      </c>
      <c r="AC496" s="222">
        <v>1.4063956298076878E-2</v>
      </c>
      <c r="AD496" s="222">
        <v>3.8229796441057756E-2</v>
      </c>
      <c r="AE496" s="222">
        <v>0.10391935988343207</v>
      </c>
      <c r="AF496" s="222">
        <v>0.22007842540608918</v>
      </c>
      <c r="AG496" s="222">
        <v>0.26961317940086599</v>
      </c>
      <c r="AH496" s="222">
        <v>0.31149421715440068</v>
      </c>
      <c r="AI496" s="222">
        <v>0.34777322222954271</v>
      </c>
      <c r="AJ496" s="222">
        <v>0.37977357259179045</v>
      </c>
      <c r="AK496" s="222">
        <v>0.40414052518194288</v>
      </c>
      <c r="AL496" s="222">
        <v>0.42087407999999998</v>
      </c>
      <c r="AM496" s="222">
        <v>0.42357391999999999</v>
      </c>
      <c r="AN496" s="222">
        <v>0.43669912</v>
      </c>
      <c r="AO496" s="222">
        <v>0.44071279999999996</v>
      </c>
      <c r="AP496" s="222">
        <v>0.4508064</v>
      </c>
      <c r="AQ496" s="222">
        <v>0.46034560000000002</v>
      </c>
      <c r="AR496" s="222">
        <v>0.46450800000000003</v>
      </c>
      <c r="AS496" s="222">
        <v>0.46872320000000001</v>
      </c>
      <c r="AT496" s="222">
        <v>0.47226959999999996</v>
      </c>
      <c r="AU496" s="222">
        <v>0.48070000000000002</v>
      </c>
      <c r="AV496" s="222">
        <v>0.49229839999999997</v>
      </c>
      <c r="AW496" s="222">
        <v>0.49855519999999998</v>
      </c>
      <c r="AX496" s="222">
        <v>0.50387919999999997</v>
      </c>
    </row>
    <row r="497" spans="21:50" ht="12.75" customHeight="1">
      <c r="U497" s="413"/>
      <c r="V497" s="117" t="s">
        <v>401</v>
      </c>
      <c r="W497" s="222" t="s">
        <v>370</v>
      </c>
      <c r="X497" s="222" t="s">
        <v>370</v>
      </c>
      <c r="Y497" s="222" t="s">
        <v>370</v>
      </c>
      <c r="Z497" s="222" t="s">
        <v>370</v>
      </c>
      <c r="AA497" s="222" t="s">
        <v>370</v>
      </c>
      <c r="AB497" s="222" t="s">
        <v>370</v>
      </c>
      <c r="AC497" s="222">
        <v>0.2081465532115378</v>
      </c>
      <c r="AD497" s="223">
        <v>0.56580098732765471</v>
      </c>
      <c r="AE497" s="223">
        <v>1.5380065262747946</v>
      </c>
      <c r="AF497" s="223">
        <v>3.25716069601012</v>
      </c>
      <c r="AG497" s="223">
        <v>3.9902750551328166</v>
      </c>
      <c r="AH497" s="223">
        <v>4.61011441388513</v>
      </c>
      <c r="AI497" s="223">
        <v>5.1470436889972326</v>
      </c>
      <c r="AJ497" s="223">
        <v>5.6206488743584986</v>
      </c>
      <c r="AK497" s="223">
        <v>5.9812797726927549</v>
      </c>
      <c r="AL497" s="223">
        <v>6.2289363839999998</v>
      </c>
      <c r="AM497" s="223">
        <v>6.268894016</v>
      </c>
      <c r="AN497" s="223">
        <v>6.463146976</v>
      </c>
      <c r="AO497" s="223">
        <v>6.5225494399999997</v>
      </c>
      <c r="AP497" s="223">
        <v>6.6719347200000003</v>
      </c>
      <c r="AQ497" s="223">
        <v>6.8131148799999997</v>
      </c>
      <c r="AR497" s="223">
        <v>6.8747184000000008</v>
      </c>
      <c r="AS497" s="223">
        <v>6.9371033600000001</v>
      </c>
      <c r="AT497" s="223">
        <v>6.9895900799999993</v>
      </c>
      <c r="AU497" s="223">
        <v>7.1143600000000005</v>
      </c>
      <c r="AV497" s="223">
        <v>7.2860163199999999</v>
      </c>
      <c r="AW497" s="223">
        <v>7.3786169599999996</v>
      </c>
      <c r="AX497" s="223">
        <v>7.4574121599999996</v>
      </c>
    </row>
    <row r="498" spans="21:50" ht="12.75" customHeight="1">
      <c r="U498" s="124" t="s">
        <v>277</v>
      </c>
      <c r="V498" s="131" t="s">
        <v>28</v>
      </c>
      <c r="W498" s="171" t="s">
        <v>370</v>
      </c>
      <c r="X498" s="171" t="s">
        <v>370</v>
      </c>
      <c r="Y498" s="171" t="s">
        <v>370</v>
      </c>
      <c r="Z498" s="171" t="s">
        <v>370</v>
      </c>
      <c r="AA498" s="171" t="s">
        <v>370</v>
      </c>
      <c r="AB498" s="171" t="s">
        <v>54</v>
      </c>
      <c r="AC498" s="171">
        <v>13.089905768441849</v>
      </c>
      <c r="AD498" s="221">
        <v>35.582052614070491</v>
      </c>
      <c r="AE498" s="221">
        <v>96.722046027470242</v>
      </c>
      <c r="AF498" s="221">
        <v>180.54259148749043</v>
      </c>
      <c r="AG498" s="221">
        <v>225.28230423811686</v>
      </c>
      <c r="AH498" s="221">
        <v>263.10919238595875</v>
      </c>
      <c r="AI498" s="221">
        <v>295.87633333333332</v>
      </c>
      <c r="AJ498" s="221">
        <v>324.779</v>
      </c>
      <c r="AK498" s="221">
        <v>359.779</v>
      </c>
      <c r="AL498" s="221">
        <v>391.73033333333331</v>
      </c>
      <c r="AM498" s="221">
        <v>420.63299999999998</v>
      </c>
      <c r="AN498" s="221">
        <v>442.27299999999997</v>
      </c>
      <c r="AO498" s="221">
        <v>467.44099999999997</v>
      </c>
      <c r="AP498" s="221">
        <v>498.19099999999997</v>
      </c>
      <c r="AQ498" s="221">
        <v>522.44100000000003</v>
      </c>
      <c r="AR498" s="221">
        <v>543.81100000000004</v>
      </c>
      <c r="AS498" s="221">
        <v>596.44100000000003</v>
      </c>
      <c r="AT498" s="221">
        <v>639.971</v>
      </c>
      <c r="AU498" s="221">
        <v>685.75099999999998</v>
      </c>
      <c r="AV498" s="221">
        <v>738.32100000000003</v>
      </c>
      <c r="AW498" s="221">
        <v>753.66100000000006</v>
      </c>
      <c r="AX498" s="221">
        <v>800.21100000000001</v>
      </c>
    </row>
    <row r="499" spans="21:50" ht="12.75" customHeight="1">
      <c r="U499" s="412" t="s">
        <v>278</v>
      </c>
      <c r="V499" s="131" t="s">
        <v>28</v>
      </c>
      <c r="W499" s="222" t="s">
        <v>370</v>
      </c>
      <c r="X499" s="222" t="s">
        <v>370</v>
      </c>
      <c r="Y499" s="222" t="s">
        <v>370</v>
      </c>
      <c r="Z499" s="222" t="s">
        <v>370</v>
      </c>
      <c r="AA499" s="222" t="s">
        <v>370</v>
      </c>
      <c r="AB499" s="222" t="s">
        <v>370</v>
      </c>
      <c r="AC499" s="222">
        <v>1.1519117076228828E-2</v>
      </c>
      <c r="AD499" s="222">
        <v>3.1312206300382034E-2</v>
      </c>
      <c r="AE499" s="222">
        <v>8.5115400504173822E-2</v>
      </c>
      <c r="AF499" s="222">
        <v>0.15887748050899159</v>
      </c>
      <c r="AG499" s="222">
        <v>0.19824842772954285</v>
      </c>
      <c r="AH499" s="222">
        <v>0.2315360892996437</v>
      </c>
      <c r="AI499" s="222">
        <v>0.26037117333333332</v>
      </c>
      <c r="AJ499" s="222">
        <v>0.28580551999999998</v>
      </c>
      <c r="AK499" s="222">
        <v>0.31660552000000003</v>
      </c>
      <c r="AL499" s="222">
        <v>0.34472269333333333</v>
      </c>
      <c r="AM499" s="222">
        <v>0.37015703999999999</v>
      </c>
      <c r="AN499" s="222">
        <v>0.38920023999999998</v>
      </c>
      <c r="AO499" s="222">
        <v>0.41134808</v>
      </c>
      <c r="AP499" s="222">
        <v>0.43840807999999998</v>
      </c>
      <c r="AQ499" s="222">
        <v>0.45974808000000006</v>
      </c>
      <c r="AR499" s="222">
        <v>0.47855368000000004</v>
      </c>
      <c r="AS499" s="222">
        <v>0.52486808000000007</v>
      </c>
      <c r="AT499" s="222">
        <v>0.56317448000000003</v>
      </c>
      <c r="AU499" s="222">
        <v>0.60346087999999998</v>
      </c>
      <c r="AV499" s="222">
        <v>0.64972247999999999</v>
      </c>
      <c r="AW499" s="222">
        <v>0.66322168000000004</v>
      </c>
      <c r="AX499" s="222">
        <v>0.70418568000000004</v>
      </c>
    </row>
    <row r="500" spans="21:50" ht="12.75" customHeight="1">
      <c r="U500" s="413"/>
      <c r="V500" s="117" t="s">
        <v>401</v>
      </c>
      <c r="W500" s="224" t="s">
        <v>370</v>
      </c>
      <c r="X500" s="224" t="s">
        <v>370</v>
      </c>
      <c r="Y500" s="224" t="s">
        <v>370</v>
      </c>
      <c r="Z500" s="224" t="s">
        <v>370</v>
      </c>
      <c r="AA500" s="224" t="s">
        <v>370</v>
      </c>
      <c r="AB500" s="224" t="s">
        <v>370</v>
      </c>
      <c r="AC500" s="224">
        <v>3.7091556985456825E-2</v>
      </c>
      <c r="AD500" s="224">
        <v>0.10082530428723015</v>
      </c>
      <c r="AE500" s="224">
        <v>0.27407158962343969</v>
      </c>
      <c r="AF500" s="224">
        <v>0.51158548723895292</v>
      </c>
      <c r="AG500" s="224">
        <v>0.63835993728912799</v>
      </c>
      <c r="AH500" s="224">
        <v>0.74554620754485268</v>
      </c>
      <c r="AI500" s="224">
        <v>0.83839517813333331</v>
      </c>
      <c r="AJ500" s="224">
        <v>0.92029377439999993</v>
      </c>
      <c r="AK500" s="224">
        <v>1.0194697744000001</v>
      </c>
      <c r="AL500" s="224">
        <v>1.1100070725333333</v>
      </c>
      <c r="AM500" s="224">
        <v>1.1919056688</v>
      </c>
      <c r="AN500" s="224">
        <v>1.2532247727999999</v>
      </c>
      <c r="AO500" s="224">
        <v>1.3245408176</v>
      </c>
      <c r="AP500" s="224">
        <v>1.4116740175999998</v>
      </c>
      <c r="AQ500" s="224">
        <v>1.4803888176000002</v>
      </c>
      <c r="AR500" s="224">
        <v>1.5409428495999999</v>
      </c>
      <c r="AS500" s="224">
        <v>1.6900752176000002</v>
      </c>
      <c r="AT500" s="224">
        <v>1.8134218256000001</v>
      </c>
      <c r="AU500" s="224">
        <v>1.9431440335999999</v>
      </c>
      <c r="AV500" s="224">
        <v>2.0921063856000002</v>
      </c>
      <c r="AW500" s="224">
        <v>2.1355738095999999</v>
      </c>
      <c r="AX500" s="224">
        <v>2.2674778896000003</v>
      </c>
    </row>
    <row r="501" spans="21:50" ht="12.75" customHeight="1">
      <c r="U501" s="161" t="s">
        <v>279</v>
      </c>
      <c r="V501" s="117" t="s">
        <v>401</v>
      </c>
      <c r="W501" s="207" t="s">
        <v>370</v>
      </c>
      <c r="X501" s="207" t="s">
        <v>370</v>
      </c>
      <c r="Y501" s="207" t="s">
        <v>370</v>
      </c>
      <c r="Z501" s="207" t="s">
        <v>370</v>
      </c>
      <c r="AA501" s="207" t="s">
        <v>370</v>
      </c>
      <c r="AB501" s="207" t="s">
        <v>370</v>
      </c>
      <c r="AC501" s="207">
        <v>0.24523811019699462</v>
      </c>
      <c r="AD501" s="207">
        <v>0.66662629161488485</v>
      </c>
      <c r="AE501" s="207">
        <v>1.8120781158982342</v>
      </c>
      <c r="AF501" s="207">
        <v>3.768746183249073</v>
      </c>
      <c r="AG501" s="207">
        <v>4.6286349924219445</v>
      </c>
      <c r="AH501" s="207">
        <v>5.3556606214299824</v>
      </c>
      <c r="AI501" s="207">
        <v>5.9854388671305658</v>
      </c>
      <c r="AJ501" s="207">
        <v>6.5409426487584987</v>
      </c>
      <c r="AK501" s="207">
        <v>7.000749547092755</v>
      </c>
      <c r="AL501" s="207">
        <v>7.3389434565333334</v>
      </c>
      <c r="AM501" s="207">
        <v>7.4607996847999996</v>
      </c>
      <c r="AN501" s="207">
        <v>7.7163717488000003</v>
      </c>
      <c r="AO501" s="207">
        <v>7.8470902575999997</v>
      </c>
      <c r="AP501" s="207">
        <v>8.0836087376000005</v>
      </c>
      <c r="AQ501" s="207">
        <v>8.2935036976000003</v>
      </c>
      <c r="AR501" s="207">
        <v>8.4156612496000012</v>
      </c>
      <c r="AS501" s="207">
        <v>8.6271785776000005</v>
      </c>
      <c r="AT501" s="207">
        <v>8.8030119056</v>
      </c>
      <c r="AU501" s="207">
        <v>9.0575040336000008</v>
      </c>
      <c r="AV501" s="207">
        <v>9.3781227055999992</v>
      </c>
      <c r="AW501" s="207">
        <v>9.514190769599999</v>
      </c>
      <c r="AX501" s="207">
        <v>9.724890049599999</v>
      </c>
    </row>
    <row r="502" spans="21:50" ht="12.75" customHeight="1">
      <c r="U502" s="164"/>
      <c r="V502" s="121"/>
      <c r="W502" s="208"/>
      <c r="X502" s="208"/>
      <c r="Y502" s="208"/>
      <c r="Z502" s="208"/>
      <c r="AA502" s="208"/>
      <c r="AB502" s="208"/>
      <c r="AC502" s="208"/>
      <c r="AD502" s="208"/>
      <c r="AE502" s="208"/>
      <c r="AF502" s="208"/>
      <c r="AG502" s="208"/>
      <c r="AH502" s="208"/>
      <c r="AI502" s="208"/>
      <c r="AJ502" s="208"/>
      <c r="AK502" s="208"/>
      <c r="AL502" s="208"/>
      <c r="AM502" s="208"/>
      <c r="AN502" s="208"/>
      <c r="AO502" s="208"/>
      <c r="AP502" s="208"/>
      <c r="AQ502" s="208"/>
      <c r="AR502" s="208"/>
      <c r="AS502" s="208"/>
      <c r="AT502" s="208"/>
      <c r="AU502" s="208"/>
      <c r="AV502" s="208"/>
      <c r="AW502" s="208"/>
      <c r="AX502" s="208"/>
    </row>
    <row r="503" spans="21:50" ht="12.75" customHeight="1">
      <c r="U503" s="164"/>
      <c r="V503" s="121"/>
      <c r="W503" s="208"/>
      <c r="X503" s="208"/>
      <c r="Y503" s="208"/>
      <c r="Z503" s="208"/>
      <c r="AA503" s="208"/>
      <c r="AB503" s="208"/>
      <c r="AC503" s="208"/>
      <c r="AD503" s="208"/>
      <c r="AE503" s="208"/>
      <c r="AF503" s="208"/>
      <c r="AG503" s="208"/>
      <c r="AH503" s="208"/>
      <c r="AI503" s="208"/>
      <c r="AJ503" s="208"/>
      <c r="AK503" s="208"/>
      <c r="AL503" s="208"/>
      <c r="AM503" s="208"/>
      <c r="AN503" s="208"/>
      <c r="AO503" s="208"/>
      <c r="AP503" s="208"/>
      <c r="AQ503" s="208"/>
      <c r="AR503" s="208"/>
      <c r="AS503" s="208"/>
      <c r="AT503" s="208"/>
      <c r="AU503" s="208"/>
      <c r="AV503" s="208"/>
      <c r="AW503" s="208"/>
      <c r="AX503" s="208"/>
    </row>
    <row r="504" spans="21:50" ht="13.5" customHeight="1">
      <c r="U504" s="1" t="s">
        <v>105</v>
      </c>
      <c r="V504" s="112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21:50" ht="13.5" customHeight="1">
      <c r="U505" s="123" t="s">
        <v>153</v>
      </c>
      <c r="V505" s="113" t="s">
        <v>164</v>
      </c>
      <c r="W505" s="26">
        <v>1990</v>
      </c>
      <c r="X505" s="26">
        <f t="shared" ref="X505" si="548">W505+1</f>
        <v>1991</v>
      </c>
      <c r="Y505" s="26">
        <f t="shared" ref="Y505" si="549">X505+1</f>
        <v>1992</v>
      </c>
      <c r="Z505" s="26">
        <f t="shared" ref="Z505" si="550">Y505+1</f>
        <v>1993</v>
      </c>
      <c r="AA505" s="26">
        <f t="shared" ref="AA505" si="551">Z505+1</f>
        <v>1994</v>
      </c>
      <c r="AB505" s="26">
        <f t="shared" ref="AB505" si="552">AA505+1</f>
        <v>1995</v>
      </c>
      <c r="AC505" s="26">
        <f t="shared" ref="AC505" si="553">AB505+1</f>
        <v>1996</v>
      </c>
      <c r="AD505" s="26">
        <f t="shared" ref="AD505" si="554">AC505+1</f>
        <v>1997</v>
      </c>
      <c r="AE505" s="26">
        <f t="shared" ref="AE505" si="555">AD505+1</f>
        <v>1998</v>
      </c>
      <c r="AF505" s="26">
        <f t="shared" ref="AF505" si="556">AE505+1</f>
        <v>1999</v>
      </c>
      <c r="AG505" s="26">
        <f t="shared" ref="AG505" si="557">AF505+1</f>
        <v>2000</v>
      </c>
      <c r="AH505" s="26">
        <f t="shared" ref="AH505" si="558">AG505+1</f>
        <v>2001</v>
      </c>
      <c r="AI505" s="26">
        <f t="shared" ref="AI505" si="559">AH505+1</f>
        <v>2002</v>
      </c>
      <c r="AJ505" s="26">
        <f t="shared" ref="AJ505" si="560">AI505+1</f>
        <v>2003</v>
      </c>
      <c r="AK505" s="26">
        <f t="shared" ref="AK505" si="561">AJ505+1</f>
        <v>2004</v>
      </c>
      <c r="AL505" s="26">
        <f t="shared" ref="AL505" si="562">AK505+1</f>
        <v>2005</v>
      </c>
      <c r="AM505" s="26">
        <f t="shared" ref="AM505" si="563">AL505+1</f>
        <v>2006</v>
      </c>
      <c r="AN505" s="26">
        <f t="shared" ref="AN505" si="564">AM505+1</f>
        <v>2007</v>
      </c>
      <c r="AO505" s="26">
        <f t="shared" ref="AO505" si="565">AN505+1</f>
        <v>2008</v>
      </c>
      <c r="AP505" s="26">
        <f t="shared" ref="AP505" si="566">AO505+1</f>
        <v>2009</v>
      </c>
      <c r="AQ505" s="26">
        <f t="shared" ref="AQ505" si="567">AP505+1</f>
        <v>2010</v>
      </c>
      <c r="AR505" s="26">
        <f t="shared" ref="AR505" si="568">AQ505+1</f>
        <v>2011</v>
      </c>
      <c r="AS505" s="26">
        <f t="shared" ref="AS505" si="569">AR505+1</f>
        <v>2012</v>
      </c>
      <c r="AT505" s="26">
        <f t="shared" ref="AT505" si="570">AS505+1</f>
        <v>2013</v>
      </c>
      <c r="AU505" s="26">
        <f t="shared" ref="AU505:AX505" si="571">AT505+1</f>
        <v>2014</v>
      </c>
      <c r="AV505" s="26">
        <f t="shared" si="571"/>
        <v>2015</v>
      </c>
      <c r="AW505" s="26">
        <f t="shared" si="571"/>
        <v>2016</v>
      </c>
      <c r="AX505" s="26">
        <f t="shared" si="571"/>
        <v>2017</v>
      </c>
    </row>
    <row r="506" spans="21:50" ht="13.5" customHeight="1">
      <c r="U506" s="161" t="s">
        <v>280</v>
      </c>
      <c r="V506" s="117" t="s">
        <v>28</v>
      </c>
      <c r="W506" s="254" t="s">
        <v>370</v>
      </c>
      <c r="X506" s="254" t="s">
        <v>370</v>
      </c>
      <c r="Y506" s="254" t="s">
        <v>370</v>
      </c>
      <c r="Z506" s="254" t="s">
        <v>370</v>
      </c>
      <c r="AA506" s="254" t="s">
        <v>370</v>
      </c>
      <c r="AB506" s="254" t="s">
        <v>370</v>
      </c>
      <c r="AC506" s="254" t="s">
        <v>370</v>
      </c>
      <c r="AD506" s="254">
        <v>1.2</v>
      </c>
      <c r="AE506" s="254">
        <v>0.9</v>
      </c>
      <c r="AF506" s="254">
        <v>1.3</v>
      </c>
      <c r="AG506" s="254">
        <v>1.4</v>
      </c>
      <c r="AH506" s="254">
        <v>1</v>
      </c>
      <c r="AI506" s="254">
        <v>0.9</v>
      </c>
      <c r="AJ506" s="254">
        <v>0.6</v>
      </c>
      <c r="AK506" s="254">
        <v>0.8</v>
      </c>
      <c r="AL506" s="254">
        <v>0.9</v>
      </c>
      <c r="AM506" s="254">
        <v>0.9</v>
      </c>
      <c r="AN506" s="254">
        <v>0.6</v>
      </c>
      <c r="AO506" s="254">
        <v>0.88</v>
      </c>
      <c r="AP506" s="254">
        <v>0.91</v>
      </c>
      <c r="AQ506" s="254">
        <v>1.07</v>
      </c>
      <c r="AR506" s="254">
        <v>0.79</v>
      </c>
      <c r="AS506" s="254">
        <v>0.77</v>
      </c>
      <c r="AT506" s="254">
        <v>0.6</v>
      </c>
      <c r="AU506" s="254">
        <v>0.9</v>
      </c>
      <c r="AV506" s="254">
        <v>0.59</v>
      </c>
      <c r="AW506" s="254">
        <v>0.91</v>
      </c>
      <c r="AX506" s="254">
        <v>0.6</v>
      </c>
    </row>
    <row r="507" spans="21:50" ht="13.5" customHeight="1">
      <c r="U507" s="161" t="s">
        <v>281</v>
      </c>
      <c r="V507" s="117" t="s">
        <v>28</v>
      </c>
      <c r="W507" s="254" t="s">
        <v>370</v>
      </c>
      <c r="X507" s="254" t="s">
        <v>370</v>
      </c>
      <c r="Y507" s="254" t="s">
        <v>370</v>
      </c>
      <c r="Z507" s="254" t="s">
        <v>370</v>
      </c>
      <c r="AA507" s="254" t="s">
        <v>370</v>
      </c>
      <c r="AB507" s="254" t="s">
        <v>370</v>
      </c>
      <c r="AC507" s="254" t="s">
        <v>370</v>
      </c>
      <c r="AD507" s="254">
        <v>0.9</v>
      </c>
      <c r="AE507" s="254">
        <v>2.2000000000000002</v>
      </c>
      <c r="AF507" s="254">
        <v>29.9</v>
      </c>
      <c r="AG507" s="254">
        <v>42</v>
      </c>
      <c r="AH507" s="254">
        <v>45</v>
      </c>
      <c r="AI507" s="254">
        <v>46.5</v>
      </c>
      <c r="AJ507" s="254">
        <v>47.3</v>
      </c>
      <c r="AK507" s="254">
        <v>56.5</v>
      </c>
      <c r="AL507" s="254">
        <v>70.7</v>
      </c>
      <c r="AM507" s="254">
        <v>68.599999999999994</v>
      </c>
      <c r="AN507" s="254">
        <v>59.61</v>
      </c>
      <c r="AO507" s="254">
        <v>61.91</v>
      </c>
      <c r="AP507" s="254">
        <v>57.05</v>
      </c>
      <c r="AQ507" s="254">
        <v>57.05</v>
      </c>
      <c r="AR507" s="254">
        <v>54</v>
      </c>
      <c r="AS507" s="254">
        <v>48.3</v>
      </c>
      <c r="AT507" s="254">
        <v>46.04</v>
      </c>
      <c r="AU507" s="254">
        <v>42.36</v>
      </c>
      <c r="AV507" s="254">
        <v>41.34</v>
      </c>
      <c r="AW507" s="254">
        <v>39.159999999999997</v>
      </c>
      <c r="AX507" s="254">
        <v>34.17</v>
      </c>
    </row>
    <row r="508" spans="21:50" ht="13.5" customHeight="1">
      <c r="U508" s="161" t="s">
        <v>439</v>
      </c>
      <c r="V508" s="131" t="s">
        <v>28</v>
      </c>
      <c r="W508" s="254" t="s">
        <v>370</v>
      </c>
      <c r="X508" s="254" t="s">
        <v>370</v>
      </c>
      <c r="Y508" s="254" t="s">
        <v>370</v>
      </c>
      <c r="Z508" s="254" t="s">
        <v>370</v>
      </c>
      <c r="AA508" s="254" t="s">
        <v>370</v>
      </c>
      <c r="AB508" s="254" t="s">
        <v>370</v>
      </c>
      <c r="AC508" s="254" t="s">
        <v>370</v>
      </c>
      <c r="AD508" s="254" t="s">
        <v>370</v>
      </c>
      <c r="AE508" s="254" t="s">
        <v>370</v>
      </c>
      <c r="AF508" s="254">
        <v>0.1</v>
      </c>
      <c r="AG508" s="254">
        <v>0.1</v>
      </c>
      <c r="AH508" s="254">
        <v>0.1</v>
      </c>
      <c r="AI508" s="254">
        <v>0.3</v>
      </c>
      <c r="AJ508" s="254">
        <v>0.2</v>
      </c>
      <c r="AK508" s="254">
        <v>1.3</v>
      </c>
      <c r="AL508" s="254">
        <v>1.9</v>
      </c>
      <c r="AM508" s="254">
        <v>0.3</v>
      </c>
      <c r="AN508" s="254">
        <v>1.3</v>
      </c>
      <c r="AO508" s="254">
        <v>0.48000000000000004</v>
      </c>
      <c r="AP508" s="254">
        <v>0.42</v>
      </c>
      <c r="AQ508" s="254">
        <v>2.52</v>
      </c>
      <c r="AR508" s="254">
        <v>2.41</v>
      </c>
      <c r="AS508" s="254">
        <v>0.76</v>
      </c>
      <c r="AT508" s="254">
        <v>0.72</v>
      </c>
      <c r="AU508" s="254">
        <v>0.23</v>
      </c>
      <c r="AV508" s="254">
        <v>3.56</v>
      </c>
      <c r="AW508" s="254">
        <v>0.42</v>
      </c>
      <c r="AX508" s="254">
        <v>0.13</v>
      </c>
    </row>
    <row r="509" spans="21:50" ht="13.5" customHeight="1">
      <c r="U509" s="412" t="s">
        <v>194</v>
      </c>
      <c r="V509" s="131" t="s">
        <v>28</v>
      </c>
      <c r="W509" s="254" t="s">
        <v>370</v>
      </c>
      <c r="X509" s="254" t="s">
        <v>370</v>
      </c>
      <c r="Y509" s="254" t="s">
        <v>370</v>
      </c>
      <c r="Z509" s="254" t="s">
        <v>370</v>
      </c>
      <c r="AA509" s="254" t="s">
        <v>370</v>
      </c>
      <c r="AB509" s="254" t="s">
        <v>370</v>
      </c>
      <c r="AC509" s="254" t="s">
        <v>370</v>
      </c>
      <c r="AD509" s="254">
        <v>1.05</v>
      </c>
      <c r="AE509" s="254">
        <v>2.6</v>
      </c>
      <c r="AF509" s="254">
        <v>17.049999999999997</v>
      </c>
      <c r="AG509" s="254">
        <v>37.199999999999996</v>
      </c>
      <c r="AH509" s="254">
        <v>44.6</v>
      </c>
      <c r="AI509" s="254">
        <v>46.600000000000009</v>
      </c>
      <c r="AJ509" s="254">
        <v>47.55</v>
      </c>
      <c r="AK509" s="254">
        <v>51.4</v>
      </c>
      <c r="AL509" s="254">
        <v>62.750000000000007</v>
      </c>
      <c r="AM509" s="254">
        <v>70.349999999999994</v>
      </c>
      <c r="AN509" s="254">
        <v>63.654999999999994</v>
      </c>
      <c r="AO509" s="254">
        <v>61.19</v>
      </c>
      <c r="AP509" s="254">
        <v>59.954999999999998</v>
      </c>
      <c r="AQ509" s="254">
        <v>55.519999999999989</v>
      </c>
      <c r="AR509" s="254">
        <v>54.145000000000003</v>
      </c>
      <c r="AS509" s="254">
        <v>51.260000000000005</v>
      </c>
      <c r="AT509" s="254">
        <v>47.224999999999994</v>
      </c>
      <c r="AU509" s="254">
        <v>44.910000000000004</v>
      </c>
      <c r="AV509" s="254">
        <v>39.344999999999999</v>
      </c>
      <c r="AW509" s="254">
        <v>40.72</v>
      </c>
      <c r="AX509" s="254">
        <v>37.380000000000003</v>
      </c>
    </row>
    <row r="510" spans="21:50" ht="13.5" customHeight="1">
      <c r="U510" s="413"/>
      <c r="V510" s="117" t="s">
        <v>401</v>
      </c>
      <c r="W510" s="254" t="s">
        <v>370</v>
      </c>
      <c r="X510" s="254" t="s">
        <v>370</v>
      </c>
      <c r="Y510" s="254" t="s">
        <v>370</v>
      </c>
      <c r="Z510" s="254" t="s">
        <v>370</v>
      </c>
      <c r="AA510" s="254" t="s">
        <v>370</v>
      </c>
      <c r="AB510" s="254" t="s">
        <v>370</v>
      </c>
      <c r="AC510" s="254" t="s">
        <v>370</v>
      </c>
      <c r="AD510" s="254">
        <v>1.5015000000000001</v>
      </c>
      <c r="AE510" s="254">
        <v>3.718</v>
      </c>
      <c r="AF510" s="254">
        <v>24.381499999999996</v>
      </c>
      <c r="AG510" s="254">
        <v>53.195999999999991</v>
      </c>
      <c r="AH510" s="254">
        <v>63.777999999999999</v>
      </c>
      <c r="AI510" s="254">
        <v>66.638000000000019</v>
      </c>
      <c r="AJ510" s="254">
        <v>67.996499999999997</v>
      </c>
      <c r="AK510" s="254">
        <v>73.501999999999995</v>
      </c>
      <c r="AL510" s="254">
        <v>89.732500000000016</v>
      </c>
      <c r="AM510" s="254">
        <v>100.60049999999998</v>
      </c>
      <c r="AN510" s="254">
        <v>91.026649999999989</v>
      </c>
      <c r="AO510" s="254">
        <v>87.5017</v>
      </c>
      <c r="AP510" s="254">
        <v>85.735649999999993</v>
      </c>
      <c r="AQ510" s="254">
        <v>79.393599999999992</v>
      </c>
      <c r="AR510" s="254">
        <v>77.427350000000004</v>
      </c>
      <c r="AS510" s="254">
        <v>73.3018</v>
      </c>
      <c r="AT510" s="254">
        <v>67.531749999999988</v>
      </c>
      <c r="AU510" s="254">
        <v>64.221299999999999</v>
      </c>
      <c r="AV510" s="254">
        <v>56.263349999999996</v>
      </c>
      <c r="AW510" s="254">
        <v>58.229599999999998</v>
      </c>
      <c r="AX510" s="254">
        <v>53.453400000000002</v>
      </c>
    </row>
    <row r="511" spans="21:50" ht="13.5" customHeight="1">
      <c r="U511" s="159"/>
      <c r="V511" s="127"/>
      <c r="W511" s="160"/>
      <c r="X511" s="160"/>
      <c r="Y511" s="160"/>
      <c r="Z511" s="160"/>
      <c r="AA511" s="160"/>
      <c r="AB511" s="225"/>
      <c r="AC511" s="225"/>
      <c r="AD511" s="225"/>
      <c r="AE511" s="225"/>
      <c r="AF511" s="225"/>
      <c r="AG511" s="225"/>
      <c r="AH511" s="225"/>
      <c r="AI511" s="225"/>
      <c r="AJ511" s="225"/>
      <c r="AK511" s="225"/>
      <c r="AL511" s="225"/>
      <c r="AM511" s="225"/>
      <c r="AN511" s="225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21:50" ht="13.5" customHeight="1">
      <c r="U512" s="151"/>
      <c r="V512" s="121"/>
      <c r="W512" s="141"/>
      <c r="X512" s="141"/>
      <c r="Y512" s="141"/>
      <c r="Z512" s="141"/>
      <c r="AA512" s="141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21:50" ht="13.5" customHeight="1">
      <c r="U513" s="1" t="s">
        <v>106</v>
      </c>
      <c r="V513" s="153"/>
      <c r="W513" s="154"/>
      <c r="X513" s="154"/>
      <c r="Y513" s="154"/>
      <c r="Z513" s="154"/>
      <c r="AA513" s="154"/>
      <c r="AB513" s="226"/>
      <c r="AC513" s="226"/>
      <c r="AD513" s="226"/>
      <c r="AE513" s="226"/>
      <c r="AF513" s="226"/>
      <c r="AG513" s="226"/>
      <c r="AH513" s="226"/>
      <c r="AI513" s="226"/>
      <c r="AJ513" s="226"/>
      <c r="AK513" s="226"/>
      <c r="AL513" s="226"/>
      <c r="AM513" s="226"/>
      <c r="AN513" s="226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21:50" ht="13.5" customHeight="1">
      <c r="U514" s="123" t="s">
        <v>153</v>
      </c>
      <c r="V514" s="113" t="s">
        <v>164</v>
      </c>
      <c r="W514" s="26">
        <v>1990</v>
      </c>
      <c r="X514" s="26">
        <f t="shared" ref="X514" si="572">W514+1</f>
        <v>1991</v>
      </c>
      <c r="Y514" s="26">
        <f t="shared" ref="Y514" si="573">X514+1</f>
        <v>1992</v>
      </c>
      <c r="Z514" s="26">
        <f t="shared" ref="Z514" si="574">Y514+1</f>
        <v>1993</v>
      </c>
      <c r="AA514" s="26">
        <f t="shared" ref="AA514" si="575">Z514+1</f>
        <v>1994</v>
      </c>
      <c r="AB514" s="26">
        <f t="shared" ref="AB514" si="576">AA514+1</f>
        <v>1995</v>
      </c>
      <c r="AC514" s="26">
        <f t="shared" ref="AC514" si="577">AB514+1</f>
        <v>1996</v>
      </c>
      <c r="AD514" s="26">
        <f t="shared" ref="AD514" si="578">AC514+1</f>
        <v>1997</v>
      </c>
      <c r="AE514" s="26">
        <f t="shared" ref="AE514" si="579">AD514+1</f>
        <v>1998</v>
      </c>
      <c r="AF514" s="26">
        <f t="shared" ref="AF514" si="580">AE514+1</f>
        <v>1999</v>
      </c>
      <c r="AG514" s="26">
        <f t="shared" ref="AG514" si="581">AF514+1</f>
        <v>2000</v>
      </c>
      <c r="AH514" s="26">
        <f t="shared" ref="AH514" si="582">AG514+1</f>
        <v>2001</v>
      </c>
      <c r="AI514" s="26">
        <f t="shared" ref="AI514" si="583">AH514+1</f>
        <v>2002</v>
      </c>
      <c r="AJ514" s="26">
        <f t="shared" ref="AJ514" si="584">AI514+1</f>
        <v>2003</v>
      </c>
      <c r="AK514" s="26">
        <f t="shared" ref="AK514" si="585">AJ514+1</f>
        <v>2004</v>
      </c>
      <c r="AL514" s="26">
        <f t="shared" ref="AL514" si="586">AK514+1</f>
        <v>2005</v>
      </c>
      <c r="AM514" s="26">
        <f t="shared" ref="AM514" si="587">AL514+1</f>
        <v>2006</v>
      </c>
      <c r="AN514" s="26">
        <f t="shared" ref="AN514" si="588">AM514+1</f>
        <v>2007</v>
      </c>
      <c r="AO514" s="26">
        <f t="shared" ref="AO514" si="589">AN514+1</f>
        <v>2008</v>
      </c>
      <c r="AP514" s="26">
        <f t="shared" ref="AP514" si="590">AO514+1</f>
        <v>2009</v>
      </c>
      <c r="AQ514" s="26">
        <f t="shared" ref="AQ514" si="591">AP514+1</f>
        <v>2010</v>
      </c>
      <c r="AR514" s="26">
        <f t="shared" ref="AR514" si="592">AQ514+1</f>
        <v>2011</v>
      </c>
      <c r="AS514" s="26">
        <f t="shared" ref="AS514" si="593">AR514+1</f>
        <v>2012</v>
      </c>
      <c r="AT514" s="26">
        <f t="shared" ref="AT514" si="594">AS514+1</f>
        <v>2013</v>
      </c>
      <c r="AU514" s="26">
        <f t="shared" ref="AU514:AX514" si="595">AT514+1</f>
        <v>2014</v>
      </c>
      <c r="AV514" s="26">
        <f t="shared" si="595"/>
        <v>2015</v>
      </c>
      <c r="AW514" s="26">
        <f t="shared" si="595"/>
        <v>2016</v>
      </c>
      <c r="AX514" s="26">
        <f t="shared" si="595"/>
        <v>2017</v>
      </c>
    </row>
    <row r="515" spans="21:50" ht="13.5" customHeight="1">
      <c r="U515" s="161" t="s">
        <v>280</v>
      </c>
      <c r="V515" s="117" t="s">
        <v>28</v>
      </c>
      <c r="W515" s="254" t="s">
        <v>370</v>
      </c>
      <c r="X515" s="254" t="s">
        <v>370</v>
      </c>
      <c r="Y515" s="254" t="s">
        <v>370</v>
      </c>
      <c r="Z515" s="254" t="s">
        <v>370</v>
      </c>
      <c r="AA515" s="254" t="s">
        <v>370</v>
      </c>
      <c r="AB515" s="254" t="s">
        <v>370</v>
      </c>
      <c r="AC515" s="254" t="s">
        <v>370</v>
      </c>
      <c r="AD515" s="254" t="s">
        <v>370</v>
      </c>
      <c r="AE515" s="254" t="s">
        <v>370</v>
      </c>
      <c r="AF515" s="254" t="s">
        <v>370</v>
      </c>
      <c r="AG515" s="254" t="s">
        <v>370</v>
      </c>
      <c r="AH515" s="254">
        <v>5.0999999999999996</v>
      </c>
      <c r="AI515" s="254">
        <v>7.9</v>
      </c>
      <c r="AJ515" s="254">
        <v>25.5</v>
      </c>
      <c r="AK515" s="254">
        <v>48.3</v>
      </c>
      <c r="AL515" s="254">
        <v>41</v>
      </c>
      <c r="AM515" s="254">
        <v>39.4</v>
      </c>
      <c r="AN515" s="254">
        <v>36.200000000000003</v>
      </c>
      <c r="AO515" s="254">
        <v>45.87</v>
      </c>
      <c r="AP515" s="254">
        <v>27.8</v>
      </c>
      <c r="AQ515" s="254">
        <v>35.96</v>
      </c>
      <c r="AR515" s="254">
        <v>30.92</v>
      </c>
      <c r="AS515" s="254">
        <v>25.77</v>
      </c>
      <c r="AT515" s="254">
        <v>25.11</v>
      </c>
      <c r="AU515" s="254">
        <v>21.02</v>
      </c>
      <c r="AV515" s="254">
        <v>22.96</v>
      </c>
      <c r="AW515" s="254">
        <v>21.41</v>
      </c>
      <c r="AX515" s="254">
        <v>17.84</v>
      </c>
    </row>
    <row r="516" spans="21:50" ht="13.5" customHeight="1">
      <c r="U516" s="161" t="s">
        <v>281</v>
      </c>
      <c r="V516" s="117" t="s">
        <v>28</v>
      </c>
      <c r="W516" s="254" t="s">
        <v>370</v>
      </c>
      <c r="X516" s="254" t="s">
        <v>370</v>
      </c>
      <c r="Y516" s="254" t="s">
        <v>370</v>
      </c>
      <c r="Z516" s="254" t="s">
        <v>370</v>
      </c>
      <c r="AA516" s="254" t="s">
        <v>370</v>
      </c>
      <c r="AB516" s="254" t="s">
        <v>370</v>
      </c>
      <c r="AC516" s="254" t="s">
        <v>370</v>
      </c>
      <c r="AD516" s="254" t="s">
        <v>370</v>
      </c>
      <c r="AE516" s="254" t="s">
        <v>370</v>
      </c>
      <c r="AF516" s="254" t="s">
        <v>370</v>
      </c>
      <c r="AG516" s="254">
        <v>3.6</v>
      </c>
      <c r="AH516" s="254">
        <v>6.7</v>
      </c>
      <c r="AI516" s="254">
        <v>5.2</v>
      </c>
      <c r="AJ516" s="254">
        <v>3.6</v>
      </c>
      <c r="AK516" s="254">
        <v>3.5</v>
      </c>
      <c r="AL516" s="254">
        <v>2.1</v>
      </c>
      <c r="AM516" s="254">
        <v>1.4</v>
      </c>
      <c r="AN516" s="254">
        <v>0.71</v>
      </c>
      <c r="AO516" s="254">
        <v>9</v>
      </c>
      <c r="AP516" s="254">
        <v>1.58</v>
      </c>
      <c r="AQ516" s="254">
        <v>0.42</v>
      </c>
      <c r="AR516" s="254">
        <v>0.77</v>
      </c>
      <c r="AS516" s="254">
        <v>0.73</v>
      </c>
      <c r="AT516" s="254">
        <v>0.73</v>
      </c>
      <c r="AU516" s="254">
        <v>0.38</v>
      </c>
      <c r="AV516" s="254">
        <v>18.75</v>
      </c>
      <c r="AW516" s="254">
        <v>20.16</v>
      </c>
      <c r="AX516" s="254">
        <v>27.48</v>
      </c>
    </row>
    <row r="517" spans="21:50" ht="13.5" customHeight="1">
      <c r="U517" s="124" t="s">
        <v>439</v>
      </c>
      <c r="V517" s="131" t="s">
        <v>28</v>
      </c>
      <c r="W517" s="254" t="s">
        <v>370</v>
      </c>
      <c r="X517" s="254" t="s">
        <v>370</v>
      </c>
      <c r="Y517" s="254" t="s">
        <v>370</v>
      </c>
      <c r="Z517" s="254" t="s">
        <v>370</v>
      </c>
      <c r="AA517" s="254" t="s">
        <v>370</v>
      </c>
      <c r="AB517" s="254" t="s">
        <v>370</v>
      </c>
      <c r="AC517" s="254" t="s">
        <v>370</v>
      </c>
      <c r="AD517" s="254" t="s">
        <v>370</v>
      </c>
      <c r="AE517" s="254" t="s">
        <v>370</v>
      </c>
      <c r="AF517" s="254" t="s">
        <v>370</v>
      </c>
      <c r="AG517" s="254" t="s">
        <v>370</v>
      </c>
      <c r="AH517" s="254" t="s">
        <v>370</v>
      </c>
      <c r="AI517" s="254">
        <v>0.2</v>
      </c>
      <c r="AJ517" s="254">
        <v>1.3</v>
      </c>
      <c r="AK517" s="254">
        <v>3.1</v>
      </c>
      <c r="AL517" s="254">
        <v>1.2</v>
      </c>
      <c r="AM517" s="254">
        <v>1.5</v>
      </c>
      <c r="AN517" s="254">
        <v>1.347</v>
      </c>
      <c r="AO517" s="254">
        <v>1.55</v>
      </c>
      <c r="AP517" s="254">
        <v>0.86</v>
      </c>
      <c r="AQ517" s="254">
        <v>0.8</v>
      </c>
      <c r="AR517" s="254">
        <v>0.86</v>
      </c>
      <c r="AS517" s="254">
        <v>0.8</v>
      </c>
      <c r="AT517" s="254">
        <v>0.77</v>
      </c>
      <c r="AU517" s="254">
        <v>0.54</v>
      </c>
      <c r="AV517" s="254">
        <v>0.70000000000000007</v>
      </c>
      <c r="AW517" s="254">
        <v>0.22999999999999998</v>
      </c>
      <c r="AX517" s="254">
        <v>0.32999999999999996</v>
      </c>
    </row>
    <row r="518" spans="21:50" ht="13.5" customHeight="1">
      <c r="U518" s="412" t="s">
        <v>194</v>
      </c>
      <c r="V518" s="131" t="s">
        <v>28</v>
      </c>
      <c r="W518" s="254" t="s">
        <v>370</v>
      </c>
      <c r="X518" s="254" t="s">
        <v>370</v>
      </c>
      <c r="Y518" s="254" t="s">
        <v>370</v>
      </c>
      <c r="Z518" s="254" t="s">
        <v>370</v>
      </c>
      <c r="AA518" s="254" t="s">
        <v>370</v>
      </c>
      <c r="AB518" s="254" t="s">
        <v>370</v>
      </c>
      <c r="AC518" s="254" t="s">
        <v>370</v>
      </c>
      <c r="AD518" s="254" t="s">
        <v>370</v>
      </c>
      <c r="AE518" s="254" t="s">
        <v>370</v>
      </c>
      <c r="AF518" s="254" t="s">
        <v>370</v>
      </c>
      <c r="AG518" s="254">
        <v>1.8</v>
      </c>
      <c r="AH518" s="254">
        <v>8.1999999999999993</v>
      </c>
      <c r="AI518" s="254">
        <v>12.65</v>
      </c>
      <c r="AJ518" s="254">
        <v>22.000000000000004</v>
      </c>
      <c r="AK518" s="254">
        <v>41.349999999999994</v>
      </c>
      <c r="AL518" s="254">
        <v>48.04999999999999</v>
      </c>
      <c r="AM518" s="254">
        <v>42.27</v>
      </c>
      <c r="AN518" s="254">
        <v>39.307999999999993</v>
      </c>
      <c r="AO518" s="254">
        <v>46.44</v>
      </c>
      <c r="AP518" s="254">
        <v>42.774999999999999</v>
      </c>
      <c r="AQ518" s="254">
        <v>33.140000000000008</v>
      </c>
      <c r="AR518" s="254">
        <v>34.294999999999995</v>
      </c>
      <c r="AS518" s="254">
        <v>29.824999999999996</v>
      </c>
      <c r="AT518" s="254">
        <v>26.93</v>
      </c>
      <c r="AU518" s="254">
        <v>23.929999999999996</v>
      </c>
      <c r="AV518" s="254">
        <v>31.695000000000004</v>
      </c>
      <c r="AW518" s="254">
        <v>32.050000000000004</v>
      </c>
      <c r="AX518" s="254">
        <v>43.945000000000007</v>
      </c>
    </row>
    <row r="519" spans="21:50" ht="13.5" customHeight="1">
      <c r="U519" s="413"/>
      <c r="V519" s="117" t="s">
        <v>401</v>
      </c>
      <c r="W519" s="254" t="s">
        <v>370</v>
      </c>
      <c r="X519" s="254" t="s">
        <v>370</v>
      </c>
      <c r="Y519" s="254" t="s">
        <v>370</v>
      </c>
      <c r="Z519" s="254" t="s">
        <v>370</v>
      </c>
      <c r="AA519" s="254" t="s">
        <v>370</v>
      </c>
      <c r="AB519" s="254" t="s">
        <v>370</v>
      </c>
      <c r="AC519" s="254" t="s">
        <v>370</v>
      </c>
      <c r="AD519" s="254" t="s">
        <v>370</v>
      </c>
      <c r="AE519" s="254" t="s">
        <v>370</v>
      </c>
      <c r="AF519" s="254" t="s">
        <v>370</v>
      </c>
      <c r="AG519" s="254">
        <v>5.7960000000000003</v>
      </c>
      <c r="AH519" s="254">
        <v>26.403999999999996</v>
      </c>
      <c r="AI519" s="254">
        <v>40.732999999999997</v>
      </c>
      <c r="AJ519" s="254">
        <v>70.840000000000018</v>
      </c>
      <c r="AK519" s="254">
        <v>133.14699999999996</v>
      </c>
      <c r="AL519" s="254">
        <v>154.72099999999998</v>
      </c>
      <c r="AM519" s="254">
        <v>136.10940000000002</v>
      </c>
      <c r="AN519" s="254">
        <v>126.57175999999998</v>
      </c>
      <c r="AO519" s="254">
        <v>149.5368</v>
      </c>
      <c r="AP519" s="254">
        <v>137.7355</v>
      </c>
      <c r="AQ519" s="254">
        <v>106.71080000000002</v>
      </c>
      <c r="AR519" s="254">
        <v>110.42989999999998</v>
      </c>
      <c r="AS519" s="254">
        <v>96.03649999999999</v>
      </c>
      <c r="AT519" s="254">
        <v>86.714600000000004</v>
      </c>
      <c r="AU519" s="254">
        <v>77.054599999999994</v>
      </c>
      <c r="AV519" s="254">
        <v>102.0579</v>
      </c>
      <c r="AW519" s="254">
        <v>135.04679999999999</v>
      </c>
      <c r="AX519" s="254">
        <v>141.50290000000001</v>
      </c>
    </row>
    <row r="520" spans="21:50" ht="13.5" customHeight="1">
      <c r="U520" s="151"/>
      <c r="V520" s="176"/>
      <c r="W520" s="141"/>
      <c r="X520" s="141"/>
      <c r="Y520" s="141"/>
      <c r="Z520" s="141"/>
      <c r="AA520" s="141"/>
      <c r="AB520" s="213"/>
      <c r="AC520" s="213"/>
      <c r="AD520" s="213"/>
      <c r="AE520" s="213"/>
      <c r="AF520" s="213"/>
      <c r="AG520" s="213"/>
      <c r="AH520" s="213"/>
      <c r="AI520" s="213"/>
      <c r="AJ520" s="213"/>
      <c r="AK520" s="213"/>
      <c r="AL520" s="213"/>
      <c r="AM520" s="213"/>
      <c r="AN520" s="213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21:50" ht="13.5" customHeight="1">
      <c r="U521" s="151"/>
      <c r="V521" s="176"/>
      <c r="W521" s="141"/>
      <c r="X521" s="141"/>
      <c r="Y521" s="141"/>
      <c r="Z521" s="141"/>
      <c r="AA521" s="141"/>
      <c r="AB521" s="213"/>
      <c r="AC521" s="213"/>
      <c r="AD521" s="213"/>
      <c r="AE521" s="213"/>
      <c r="AF521" s="213"/>
      <c r="AG521" s="213"/>
      <c r="AH521" s="213"/>
      <c r="AI521" s="213"/>
      <c r="AJ521" s="213"/>
      <c r="AK521" s="213"/>
      <c r="AL521" s="213"/>
      <c r="AM521" s="213"/>
      <c r="AN521" s="213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21:50" ht="13.5" customHeight="1">
      <c r="U522" s="1" t="s">
        <v>108</v>
      </c>
      <c r="V522" s="112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21:50" ht="13.5" customHeight="1">
      <c r="U523" s="113" t="s">
        <v>153</v>
      </c>
      <c r="V523" s="113" t="s">
        <v>164</v>
      </c>
      <c r="W523" s="26">
        <v>1990</v>
      </c>
      <c r="X523" s="26">
        <f t="shared" ref="X523:AK523" si="596">W523+1</f>
        <v>1991</v>
      </c>
      <c r="Y523" s="26">
        <f t="shared" si="596"/>
        <v>1992</v>
      </c>
      <c r="Z523" s="26">
        <f t="shared" si="596"/>
        <v>1993</v>
      </c>
      <c r="AA523" s="26">
        <f t="shared" si="596"/>
        <v>1994</v>
      </c>
      <c r="AB523" s="26">
        <f t="shared" si="596"/>
        <v>1995</v>
      </c>
      <c r="AC523" s="26">
        <f t="shared" si="596"/>
        <v>1996</v>
      </c>
      <c r="AD523" s="26">
        <f t="shared" si="596"/>
        <v>1997</v>
      </c>
      <c r="AE523" s="26">
        <f t="shared" si="596"/>
        <v>1998</v>
      </c>
      <c r="AF523" s="26">
        <f t="shared" si="596"/>
        <v>1999</v>
      </c>
      <c r="AG523" s="26">
        <f t="shared" si="596"/>
        <v>2000</v>
      </c>
      <c r="AH523" s="26">
        <f t="shared" si="596"/>
        <v>2001</v>
      </c>
      <c r="AI523" s="26">
        <f t="shared" si="596"/>
        <v>2002</v>
      </c>
      <c r="AJ523" s="26">
        <f t="shared" si="596"/>
        <v>2003</v>
      </c>
      <c r="AK523" s="26">
        <f t="shared" si="596"/>
        <v>2004</v>
      </c>
      <c r="AL523" s="26">
        <f t="shared" ref="AL523:AX523" si="597">AK523+1</f>
        <v>2005</v>
      </c>
      <c r="AM523" s="26">
        <f t="shared" si="597"/>
        <v>2006</v>
      </c>
      <c r="AN523" s="26">
        <f t="shared" si="597"/>
        <v>2007</v>
      </c>
      <c r="AO523" s="26">
        <f t="shared" si="597"/>
        <v>2008</v>
      </c>
      <c r="AP523" s="26">
        <f t="shared" si="597"/>
        <v>2009</v>
      </c>
      <c r="AQ523" s="26">
        <f t="shared" si="597"/>
        <v>2010</v>
      </c>
      <c r="AR523" s="26">
        <f t="shared" si="597"/>
        <v>2011</v>
      </c>
      <c r="AS523" s="26">
        <f t="shared" si="597"/>
        <v>2012</v>
      </c>
      <c r="AT523" s="26">
        <f t="shared" si="597"/>
        <v>2013</v>
      </c>
      <c r="AU523" s="26">
        <f t="shared" si="597"/>
        <v>2014</v>
      </c>
      <c r="AV523" s="26">
        <f t="shared" si="597"/>
        <v>2015</v>
      </c>
      <c r="AW523" s="26">
        <f t="shared" si="597"/>
        <v>2016</v>
      </c>
      <c r="AX523" s="26">
        <f t="shared" si="597"/>
        <v>2017</v>
      </c>
    </row>
    <row r="524" spans="21:50" ht="12.75" customHeight="1">
      <c r="U524" s="161" t="s">
        <v>282</v>
      </c>
      <c r="V524" s="131" t="s">
        <v>28</v>
      </c>
      <c r="W524" s="186" t="s">
        <v>370</v>
      </c>
      <c r="X524" s="186" t="s">
        <v>370</v>
      </c>
      <c r="Y524" s="186">
        <v>105.4054054054054</v>
      </c>
      <c r="Z524" s="186">
        <v>685.1351351351351</v>
      </c>
      <c r="AA524" s="186">
        <v>800</v>
      </c>
      <c r="AB524" s="186">
        <v>1300</v>
      </c>
      <c r="AC524" s="186">
        <v>1905</v>
      </c>
      <c r="AD524" s="186">
        <v>2166</v>
      </c>
      <c r="AE524" s="186">
        <v>2034.8</v>
      </c>
      <c r="AF524" s="186">
        <v>2069.6999999999998</v>
      </c>
      <c r="AG524" s="186">
        <v>2044.1</v>
      </c>
      <c r="AH524" s="186">
        <v>1826.7</v>
      </c>
      <c r="AI524" s="186">
        <v>2002.5</v>
      </c>
      <c r="AJ524" s="186">
        <v>1597.9</v>
      </c>
      <c r="AK524" s="186">
        <v>1162.0999999999999</v>
      </c>
      <c r="AL524" s="186">
        <v>604.4</v>
      </c>
      <c r="AM524" s="186">
        <v>360.9</v>
      </c>
      <c r="AN524" s="186">
        <v>307.39999999999998</v>
      </c>
      <c r="AO524" s="186">
        <v>343.1</v>
      </c>
      <c r="AP524" s="186">
        <v>230</v>
      </c>
      <c r="AQ524" s="186">
        <v>199.92</v>
      </c>
      <c r="AR524" s="186">
        <v>190</v>
      </c>
      <c r="AS524" s="186">
        <v>167.7</v>
      </c>
      <c r="AT524" s="186">
        <v>168</v>
      </c>
      <c r="AU524" s="186">
        <v>223</v>
      </c>
      <c r="AV524" s="186">
        <v>206</v>
      </c>
      <c r="AW524" s="186">
        <v>236</v>
      </c>
      <c r="AX524" s="186">
        <v>193</v>
      </c>
    </row>
    <row r="525" spans="21:50" ht="12.75" customHeight="1">
      <c r="U525" s="161" t="s">
        <v>440</v>
      </c>
      <c r="V525" s="131" t="s">
        <v>28</v>
      </c>
      <c r="W525" s="186" t="s">
        <v>370</v>
      </c>
      <c r="X525" s="186" t="s">
        <v>370</v>
      </c>
      <c r="Y525" s="186" t="s">
        <v>370</v>
      </c>
      <c r="Z525" s="186" t="s">
        <v>370</v>
      </c>
      <c r="AA525" s="186" t="s">
        <v>370</v>
      </c>
      <c r="AB525" s="186" t="s">
        <v>370</v>
      </c>
      <c r="AC525" s="186" t="s">
        <v>370</v>
      </c>
      <c r="AD525" s="186" t="s">
        <v>370</v>
      </c>
      <c r="AE525" s="186">
        <v>98.299999999999727</v>
      </c>
      <c r="AF525" s="186">
        <v>92.5</v>
      </c>
      <c r="AG525" s="186">
        <v>80.200000000000273</v>
      </c>
      <c r="AH525" s="186">
        <v>57.5</v>
      </c>
      <c r="AI525" s="186">
        <v>57.5</v>
      </c>
      <c r="AJ525" s="186">
        <v>50.399999999999864</v>
      </c>
      <c r="AK525" s="186">
        <v>39.600000000000136</v>
      </c>
      <c r="AL525" s="186">
        <v>24.899999999999977</v>
      </c>
      <c r="AM525" s="186">
        <v>14</v>
      </c>
      <c r="AN525" s="186">
        <v>13.200000000000045</v>
      </c>
      <c r="AO525" s="186">
        <v>12.799999999999955</v>
      </c>
      <c r="AP525" s="186">
        <v>10</v>
      </c>
      <c r="AQ525" s="186">
        <v>8.0800000000000125</v>
      </c>
      <c r="AR525" s="186">
        <v>7</v>
      </c>
      <c r="AS525" s="186">
        <v>8.3000000000000114</v>
      </c>
      <c r="AT525" s="186">
        <v>7</v>
      </c>
      <c r="AU525" s="186">
        <v>12</v>
      </c>
      <c r="AV525" s="186">
        <v>15</v>
      </c>
      <c r="AW525" s="186">
        <v>22</v>
      </c>
      <c r="AX525" s="186">
        <v>35</v>
      </c>
    </row>
    <row r="526" spans="21:50" ht="12.75" customHeight="1">
      <c r="U526" s="161" t="s">
        <v>283</v>
      </c>
      <c r="V526" s="131" t="s">
        <v>28</v>
      </c>
      <c r="W526" s="186" t="s">
        <v>370</v>
      </c>
      <c r="X526" s="186" t="s">
        <v>370</v>
      </c>
      <c r="Y526" s="186">
        <v>52.702702702702702</v>
      </c>
      <c r="Z526" s="186">
        <v>342.56756756756755</v>
      </c>
      <c r="AA526" s="186">
        <v>400</v>
      </c>
      <c r="AB526" s="186">
        <v>650</v>
      </c>
      <c r="AC526" s="186">
        <v>952.5</v>
      </c>
      <c r="AD526" s="186">
        <v>1083</v>
      </c>
      <c r="AE526" s="186">
        <v>1017.4</v>
      </c>
      <c r="AF526" s="186">
        <v>1034.8499999999999</v>
      </c>
      <c r="AG526" s="186">
        <v>1022.05</v>
      </c>
      <c r="AH526" s="186">
        <v>913.35</v>
      </c>
      <c r="AI526" s="186">
        <v>1001.25</v>
      </c>
      <c r="AJ526" s="186">
        <v>798.95</v>
      </c>
      <c r="AK526" s="186">
        <v>581.04999999999995</v>
      </c>
      <c r="AL526" s="186">
        <v>302.2</v>
      </c>
      <c r="AM526" s="186">
        <v>180.45</v>
      </c>
      <c r="AN526" s="186">
        <v>153.69999999999999</v>
      </c>
      <c r="AO526" s="186">
        <v>171.55</v>
      </c>
      <c r="AP526" s="186">
        <v>115</v>
      </c>
      <c r="AQ526" s="186">
        <v>99.96</v>
      </c>
      <c r="AR526" s="186">
        <v>95</v>
      </c>
      <c r="AS526" s="186">
        <v>83.85</v>
      </c>
      <c r="AT526" s="186">
        <v>84</v>
      </c>
      <c r="AU526" s="186">
        <v>111.5</v>
      </c>
      <c r="AV526" s="186">
        <v>103</v>
      </c>
      <c r="AW526" s="186">
        <v>118</v>
      </c>
      <c r="AX526" s="186">
        <v>96.5</v>
      </c>
    </row>
    <row r="527" spans="21:50" ht="12.75" customHeight="1">
      <c r="U527" s="161" t="s">
        <v>441</v>
      </c>
      <c r="V527" s="131" t="s">
        <v>28</v>
      </c>
      <c r="W527" s="186" t="s">
        <v>370</v>
      </c>
      <c r="X527" s="186" t="s">
        <v>370</v>
      </c>
      <c r="Y527" s="186">
        <v>52.702702702702702</v>
      </c>
      <c r="Z527" s="186">
        <v>342.56756756756755</v>
      </c>
      <c r="AA527" s="186">
        <v>400</v>
      </c>
      <c r="AB527" s="186">
        <v>650</v>
      </c>
      <c r="AC527" s="186">
        <v>952.5</v>
      </c>
      <c r="AD527" s="186">
        <v>1083</v>
      </c>
      <c r="AE527" s="186">
        <v>1017.4</v>
      </c>
      <c r="AF527" s="186">
        <v>1034.8499999999999</v>
      </c>
      <c r="AG527" s="186">
        <v>1022.05</v>
      </c>
      <c r="AH527" s="186">
        <v>913.35</v>
      </c>
      <c r="AI527" s="186">
        <v>1001.25</v>
      </c>
      <c r="AJ527" s="186">
        <v>798.95</v>
      </c>
      <c r="AK527" s="186">
        <v>581.04999999999995</v>
      </c>
      <c r="AL527" s="186">
        <v>302.2</v>
      </c>
      <c r="AM527" s="186">
        <v>180.45</v>
      </c>
      <c r="AN527" s="186">
        <v>153.69999999999999</v>
      </c>
      <c r="AO527" s="186">
        <v>171.55</v>
      </c>
      <c r="AP527" s="186">
        <v>115</v>
      </c>
      <c r="AQ527" s="186">
        <v>99.96</v>
      </c>
      <c r="AR527" s="186">
        <v>95</v>
      </c>
      <c r="AS527" s="186">
        <v>83.85</v>
      </c>
      <c r="AT527" s="186">
        <v>84</v>
      </c>
      <c r="AU527" s="186">
        <v>111.5</v>
      </c>
      <c r="AV527" s="186">
        <v>103</v>
      </c>
      <c r="AW527" s="186">
        <v>118</v>
      </c>
      <c r="AX527" s="186">
        <v>96.5</v>
      </c>
    </row>
    <row r="528" spans="21:50" ht="12.75" customHeight="1">
      <c r="U528" s="412" t="s">
        <v>194</v>
      </c>
      <c r="V528" s="131" t="s">
        <v>28</v>
      </c>
      <c r="W528" s="186" t="s">
        <v>370</v>
      </c>
      <c r="X528" s="186" t="s">
        <v>370</v>
      </c>
      <c r="Y528" s="186">
        <v>52.702702702702702</v>
      </c>
      <c r="Z528" s="186">
        <v>395.27027027027026</v>
      </c>
      <c r="AA528" s="186">
        <v>742.56756756756749</v>
      </c>
      <c r="AB528" s="186">
        <v>1050</v>
      </c>
      <c r="AC528" s="186">
        <v>1602.5</v>
      </c>
      <c r="AD528" s="186">
        <v>2035.5</v>
      </c>
      <c r="AE528" s="186">
        <v>2198.6999999999998</v>
      </c>
      <c r="AF528" s="186">
        <v>2144.75</v>
      </c>
      <c r="AG528" s="186">
        <v>2137.1</v>
      </c>
      <c r="AH528" s="186">
        <v>1992.9</v>
      </c>
      <c r="AI528" s="186">
        <v>1972.1</v>
      </c>
      <c r="AJ528" s="186">
        <v>1850.6</v>
      </c>
      <c r="AK528" s="186">
        <v>1419.6000000000001</v>
      </c>
      <c r="AL528" s="186">
        <v>908.15</v>
      </c>
      <c r="AM528" s="186">
        <v>496.65</v>
      </c>
      <c r="AN528" s="186">
        <v>347.35</v>
      </c>
      <c r="AO528" s="186">
        <v>338.04999999999995</v>
      </c>
      <c r="AP528" s="186">
        <v>296.55</v>
      </c>
      <c r="AQ528" s="186">
        <v>223.04</v>
      </c>
      <c r="AR528" s="186">
        <v>201.95999999999998</v>
      </c>
      <c r="AS528" s="186">
        <v>187.15</v>
      </c>
      <c r="AT528" s="186">
        <v>174.85</v>
      </c>
      <c r="AU528" s="186">
        <v>207.5</v>
      </c>
      <c r="AV528" s="186">
        <v>229.5</v>
      </c>
      <c r="AW528" s="186">
        <v>243</v>
      </c>
      <c r="AX528" s="186">
        <v>249.5</v>
      </c>
    </row>
    <row r="529" spans="21:50" ht="12.75" customHeight="1">
      <c r="U529" s="413"/>
      <c r="V529" s="145" t="s">
        <v>234</v>
      </c>
      <c r="W529" s="186" t="s">
        <v>370</v>
      </c>
      <c r="X529" s="186" t="s">
        <v>370</v>
      </c>
      <c r="Y529" s="186">
        <v>75.36486486486487</v>
      </c>
      <c r="Z529" s="186">
        <v>565.23648648648646</v>
      </c>
      <c r="AA529" s="186">
        <v>1061.8716216216214</v>
      </c>
      <c r="AB529" s="186">
        <v>1501.5</v>
      </c>
      <c r="AC529" s="186">
        <v>2291.5749999999998</v>
      </c>
      <c r="AD529" s="186">
        <v>2910.7649999999999</v>
      </c>
      <c r="AE529" s="186">
        <v>3144.1409999999996</v>
      </c>
      <c r="AF529" s="186">
        <v>3066.9924999999998</v>
      </c>
      <c r="AG529" s="186">
        <v>3056.0529999999999</v>
      </c>
      <c r="AH529" s="186">
        <v>2849.8470000000002</v>
      </c>
      <c r="AI529" s="186">
        <v>2820.1030000000001</v>
      </c>
      <c r="AJ529" s="186">
        <v>2646.3580000000002</v>
      </c>
      <c r="AK529" s="186">
        <v>2030.0280000000002</v>
      </c>
      <c r="AL529" s="186">
        <v>1298.6545000000001</v>
      </c>
      <c r="AM529" s="186">
        <v>710.20950000000005</v>
      </c>
      <c r="AN529" s="186">
        <v>496.71050000000008</v>
      </c>
      <c r="AO529" s="186">
        <v>483.41149999999993</v>
      </c>
      <c r="AP529" s="186">
        <v>424.06650000000002</v>
      </c>
      <c r="AQ529" s="186">
        <v>318.94720000000001</v>
      </c>
      <c r="AR529" s="186">
        <v>288.80279999999999</v>
      </c>
      <c r="AS529" s="186">
        <v>267.62450000000001</v>
      </c>
      <c r="AT529" s="186">
        <v>250.03550000000001</v>
      </c>
      <c r="AU529" s="186">
        <v>296.72500000000002</v>
      </c>
      <c r="AV529" s="186">
        <v>328.185</v>
      </c>
      <c r="AW529" s="186">
        <v>347.49</v>
      </c>
      <c r="AX529" s="186">
        <v>356.78500000000003</v>
      </c>
    </row>
    <row r="530" spans="21:50" ht="13.5" customHeight="1">
      <c r="U530" s="18"/>
      <c r="V530" s="2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21:50" ht="13.5" customHeight="1">
      <c r="U531" s="18"/>
      <c r="V531" s="2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21:50" ht="13.5" customHeight="1">
      <c r="U532" s="1" t="s">
        <v>109</v>
      </c>
      <c r="V532" s="112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21:50" ht="13.5" customHeight="1">
      <c r="U533" s="113" t="s">
        <v>153</v>
      </c>
      <c r="V533" s="113" t="s">
        <v>164</v>
      </c>
      <c r="W533" s="26">
        <v>1990</v>
      </c>
      <c r="X533" s="26">
        <f>W533+1</f>
        <v>1991</v>
      </c>
      <c r="Y533" s="26">
        <f>X533+1</f>
        <v>1992</v>
      </c>
      <c r="Z533" s="26">
        <f>Y533+1</f>
        <v>1993</v>
      </c>
      <c r="AA533" s="26">
        <f t="shared" ref="AA533:AK533" si="598">Z533+1</f>
        <v>1994</v>
      </c>
      <c r="AB533" s="26">
        <f t="shared" si="598"/>
        <v>1995</v>
      </c>
      <c r="AC533" s="26">
        <f t="shared" si="598"/>
        <v>1996</v>
      </c>
      <c r="AD533" s="26">
        <f t="shared" si="598"/>
        <v>1997</v>
      </c>
      <c r="AE533" s="26">
        <f t="shared" si="598"/>
        <v>1998</v>
      </c>
      <c r="AF533" s="26">
        <f t="shared" si="598"/>
        <v>1999</v>
      </c>
      <c r="AG533" s="26">
        <f t="shared" si="598"/>
        <v>2000</v>
      </c>
      <c r="AH533" s="26">
        <f t="shared" si="598"/>
        <v>2001</v>
      </c>
      <c r="AI533" s="26">
        <f t="shared" si="598"/>
        <v>2002</v>
      </c>
      <c r="AJ533" s="26">
        <f t="shared" si="598"/>
        <v>2003</v>
      </c>
      <c r="AK533" s="26">
        <f t="shared" si="598"/>
        <v>2004</v>
      </c>
      <c r="AL533" s="26">
        <f t="shared" ref="AL533:AX533" si="599">AK533+1</f>
        <v>2005</v>
      </c>
      <c r="AM533" s="26">
        <f t="shared" si="599"/>
        <v>2006</v>
      </c>
      <c r="AN533" s="26">
        <f t="shared" si="599"/>
        <v>2007</v>
      </c>
      <c r="AO533" s="26">
        <f t="shared" si="599"/>
        <v>2008</v>
      </c>
      <c r="AP533" s="26">
        <f t="shared" si="599"/>
        <v>2009</v>
      </c>
      <c r="AQ533" s="26">
        <f t="shared" si="599"/>
        <v>2010</v>
      </c>
      <c r="AR533" s="26">
        <f t="shared" si="599"/>
        <v>2011</v>
      </c>
      <c r="AS533" s="26">
        <f t="shared" si="599"/>
        <v>2012</v>
      </c>
      <c r="AT533" s="26">
        <f t="shared" si="599"/>
        <v>2013</v>
      </c>
      <c r="AU533" s="26">
        <f t="shared" si="599"/>
        <v>2014</v>
      </c>
      <c r="AV533" s="26">
        <f t="shared" si="599"/>
        <v>2015</v>
      </c>
      <c r="AW533" s="26">
        <f t="shared" si="599"/>
        <v>2016</v>
      </c>
      <c r="AX533" s="26">
        <f t="shared" si="599"/>
        <v>2017</v>
      </c>
    </row>
    <row r="534" spans="21:50" ht="12.75" customHeight="1">
      <c r="U534" s="161" t="s">
        <v>282</v>
      </c>
      <c r="V534" s="131" t="s">
        <v>28</v>
      </c>
      <c r="W534" s="31" t="s">
        <v>370</v>
      </c>
      <c r="X534" s="31" t="s">
        <v>370</v>
      </c>
      <c r="Y534" s="31" t="s">
        <v>370</v>
      </c>
      <c r="Z534" s="31" t="s">
        <v>370</v>
      </c>
      <c r="AA534" s="31" t="s">
        <v>370</v>
      </c>
      <c r="AB534" s="31" t="s">
        <v>370</v>
      </c>
      <c r="AC534" s="31" t="s">
        <v>370</v>
      </c>
      <c r="AD534" s="31" t="s">
        <v>370</v>
      </c>
      <c r="AE534" s="31" t="s">
        <v>370</v>
      </c>
      <c r="AF534" s="31" t="s">
        <v>370</v>
      </c>
      <c r="AG534" s="31">
        <v>34.1</v>
      </c>
      <c r="AH534" s="31">
        <v>118.5</v>
      </c>
      <c r="AI534" s="31">
        <v>189.1</v>
      </c>
      <c r="AJ534" s="31">
        <v>552.9</v>
      </c>
      <c r="AK534" s="31">
        <v>1076.5999999999999</v>
      </c>
      <c r="AL534" s="31">
        <v>1299.5</v>
      </c>
      <c r="AM534" s="31">
        <v>1437.7</v>
      </c>
      <c r="AN534" s="31">
        <v>1192.5999999999999</v>
      </c>
      <c r="AO534" s="31">
        <v>1415.8</v>
      </c>
      <c r="AP534" s="31">
        <v>764</v>
      </c>
      <c r="AQ534" s="31">
        <v>558</v>
      </c>
      <c r="AR534" s="31">
        <v>502</v>
      </c>
      <c r="AS534" s="31">
        <v>542</v>
      </c>
      <c r="AT534" s="31">
        <v>320</v>
      </c>
      <c r="AU534" s="31">
        <v>353</v>
      </c>
      <c r="AV534" s="31">
        <v>279</v>
      </c>
      <c r="AW534" s="31">
        <v>328</v>
      </c>
      <c r="AX534" s="31">
        <v>276</v>
      </c>
    </row>
    <row r="535" spans="21:50" ht="12.75" customHeight="1">
      <c r="U535" s="161" t="s">
        <v>440</v>
      </c>
      <c r="V535" s="131" t="s">
        <v>28</v>
      </c>
      <c r="W535" s="31" t="s">
        <v>370</v>
      </c>
      <c r="X535" s="31" t="s">
        <v>370</v>
      </c>
      <c r="Y535" s="31" t="s">
        <v>370</v>
      </c>
      <c r="Z535" s="31" t="s">
        <v>370</v>
      </c>
      <c r="AA535" s="31" t="s">
        <v>370</v>
      </c>
      <c r="AB535" s="31" t="s">
        <v>370</v>
      </c>
      <c r="AC535" s="31" t="s">
        <v>370</v>
      </c>
      <c r="AD535" s="31" t="s">
        <v>370</v>
      </c>
      <c r="AE535" s="31" t="s">
        <v>370</v>
      </c>
      <c r="AF535" s="31" t="s">
        <v>370</v>
      </c>
      <c r="AG535" s="31">
        <v>1.1000000000000014</v>
      </c>
      <c r="AH535" s="31">
        <v>2.5</v>
      </c>
      <c r="AI535" s="31">
        <v>4.9000000000000057</v>
      </c>
      <c r="AJ535" s="31">
        <v>27.700000000000045</v>
      </c>
      <c r="AK535" s="31">
        <v>23.300000000000182</v>
      </c>
      <c r="AL535" s="31">
        <v>28.900000000000091</v>
      </c>
      <c r="AM535" s="31">
        <v>40.599999999999909</v>
      </c>
      <c r="AN535" s="31">
        <v>123.79999999999995</v>
      </c>
      <c r="AO535" s="31">
        <v>380.50000000000023</v>
      </c>
      <c r="AP535" s="31">
        <v>494</v>
      </c>
      <c r="AQ535" s="31">
        <v>638</v>
      </c>
      <c r="AR535" s="31">
        <v>729.5</v>
      </c>
      <c r="AS535" s="31">
        <v>464</v>
      </c>
      <c r="AT535" s="31">
        <v>249</v>
      </c>
      <c r="AU535" s="31">
        <v>185</v>
      </c>
      <c r="AV535" s="31">
        <v>108.5</v>
      </c>
      <c r="AW535" s="31">
        <v>68</v>
      </c>
      <c r="AX535" s="31">
        <v>89</v>
      </c>
    </row>
    <row r="536" spans="21:50" ht="12.75" customHeight="1">
      <c r="U536" s="161" t="s">
        <v>283</v>
      </c>
      <c r="V536" s="131" t="s">
        <v>28</v>
      </c>
      <c r="W536" s="31" t="s">
        <v>370</v>
      </c>
      <c r="X536" s="31" t="s">
        <v>370</v>
      </c>
      <c r="Y536" s="31" t="s">
        <v>370</v>
      </c>
      <c r="Z536" s="31" t="s">
        <v>370</v>
      </c>
      <c r="AA536" s="31" t="s">
        <v>370</v>
      </c>
      <c r="AB536" s="31" t="s">
        <v>370</v>
      </c>
      <c r="AC536" s="31" t="s">
        <v>370</v>
      </c>
      <c r="AD536" s="31" t="s">
        <v>370</v>
      </c>
      <c r="AE536" s="31" t="s">
        <v>370</v>
      </c>
      <c r="AF536" s="31" t="s">
        <v>370</v>
      </c>
      <c r="AG536" s="31">
        <v>17.05</v>
      </c>
      <c r="AH536" s="31">
        <v>59.25</v>
      </c>
      <c r="AI536" s="31">
        <v>94.55</v>
      </c>
      <c r="AJ536" s="31">
        <v>276.45</v>
      </c>
      <c r="AK536" s="31">
        <v>538.29999999999995</v>
      </c>
      <c r="AL536" s="31">
        <v>649.75</v>
      </c>
      <c r="AM536" s="31">
        <v>718.85</v>
      </c>
      <c r="AN536" s="31">
        <v>596.29999999999995</v>
      </c>
      <c r="AO536" s="31">
        <v>707.9</v>
      </c>
      <c r="AP536" s="31">
        <v>382</v>
      </c>
      <c r="AQ536" s="31">
        <v>279</v>
      </c>
      <c r="AR536" s="31">
        <v>251</v>
      </c>
      <c r="AS536" s="31">
        <v>271</v>
      </c>
      <c r="AT536" s="31">
        <v>160</v>
      </c>
      <c r="AU536" s="31">
        <v>176.5</v>
      </c>
      <c r="AV536" s="31">
        <v>139.5</v>
      </c>
      <c r="AW536" s="31">
        <v>164</v>
      </c>
      <c r="AX536" s="31">
        <v>138</v>
      </c>
    </row>
    <row r="537" spans="21:50" ht="12.75" customHeight="1">
      <c r="U537" s="161" t="s">
        <v>441</v>
      </c>
      <c r="V537" s="131" t="s">
        <v>28</v>
      </c>
      <c r="W537" s="31" t="s">
        <v>370</v>
      </c>
      <c r="X537" s="31" t="s">
        <v>370</v>
      </c>
      <c r="Y537" s="31" t="s">
        <v>370</v>
      </c>
      <c r="Z537" s="31" t="s">
        <v>370</v>
      </c>
      <c r="AA537" s="31" t="s">
        <v>370</v>
      </c>
      <c r="AB537" s="31" t="s">
        <v>370</v>
      </c>
      <c r="AC537" s="31" t="s">
        <v>370</v>
      </c>
      <c r="AD537" s="31" t="s">
        <v>370</v>
      </c>
      <c r="AE537" s="31" t="s">
        <v>370</v>
      </c>
      <c r="AF537" s="31" t="s">
        <v>370</v>
      </c>
      <c r="AG537" s="31">
        <v>17.05</v>
      </c>
      <c r="AH537" s="31">
        <v>59.25</v>
      </c>
      <c r="AI537" s="31">
        <v>94.55</v>
      </c>
      <c r="AJ537" s="31">
        <v>276.45</v>
      </c>
      <c r="AK537" s="31">
        <v>538.29999999999995</v>
      </c>
      <c r="AL537" s="31">
        <v>649.75</v>
      </c>
      <c r="AM537" s="31">
        <v>718.85</v>
      </c>
      <c r="AN537" s="31">
        <v>596.29999999999995</v>
      </c>
      <c r="AO537" s="31">
        <v>707.9</v>
      </c>
      <c r="AP537" s="31">
        <v>382</v>
      </c>
      <c r="AQ537" s="31">
        <v>279</v>
      </c>
      <c r="AR537" s="31">
        <v>251</v>
      </c>
      <c r="AS537" s="31">
        <v>271</v>
      </c>
      <c r="AT537" s="31">
        <v>160</v>
      </c>
      <c r="AU537" s="31">
        <v>176.5</v>
      </c>
      <c r="AV537" s="31">
        <v>139.5</v>
      </c>
      <c r="AW537" s="31">
        <v>164</v>
      </c>
      <c r="AX537" s="31">
        <v>138</v>
      </c>
    </row>
    <row r="538" spans="21:50" ht="12.75" customHeight="1">
      <c r="U538" s="412" t="s">
        <v>194</v>
      </c>
      <c r="V538" s="131" t="s">
        <v>28</v>
      </c>
      <c r="W538" s="31" t="s">
        <v>370</v>
      </c>
      <c r="X538" s="31" t="s">
        <v>370</v>
      </c>
      <c r="Y538" s="31" t="s">
        <v>370</v>
      </c>
      <c r="Z538" s="31" t="s">
        <v>370</v>
      </c>
      <c r="AA538" s="31" t="s">
        <v>370</v>
      </c>
      <c r="AB538" s="31" t="s">
        <v>370</v>
      </c>
      <c r="AC538" s="31" t="s">
        <v>370</v>
      </c>
      <c r="AD538" s="31" t="s">
        <v>370</v>
      </c>
      <c r="AE538" s="31" t="s">
        <v>370</v>
      </c>
      <c r="AF538" s="31" t="s">
        <v>370</v>
      </c>
      <c r="AG538" s="31">
        <v>18.150000000000002</v>
      </c>
      <c r="AH538" s="31">
        <v>78.8</v>
      </c>
      <c r="AI538" s="31">
        <v>158.70000000000002</v>
      </c>
      <c r="AJ538" s="31">
        <v>398.70000000000005</v>
      </c>
      <c r="AK538" s="31">
        <v>838.05000000000018</v>
      </c>
      <c r="AL538" s="31">
        <v>1216.95</v>
      </c>
      <c r="AM538" s="31">
        <v>1409.1999999999998</v>
      </c>
      <c r="AN538" s="31">
        <v>1438.95</v>
      </c>
      <c r="AO538" s="31">
        <v>1684.7</v>
      </c>
      <c r="AP538" s="31">
        <v>1583.9</v>
      </c>
      <c r="AQ538" s="31">
        <v>1299</v>
      </c>
      <c r="AR538" s="31">
        <v>1259.5</v>
      </c>
      <c r="AS538" s="31">
        <v>986</v>
      </c>
      <c r="AT538" s="31">
        <v>680</v>
      </c>
      <c r="AU538" s="31">
        <v>521.5</v>
      </c>
      <c r="AV538" s="31">
        <v>424.5</v>
      </c>
      <c r="AW538" s="31">
        <v>371.5</v>
      </c>
      <c r="AX538" s="31">
        <v>391</v>
      </c>
    </row>
    <row r="539" spans="21:50" ht="12.75" customHeight="1">
      <c r="U539" s="413"/>
      <c r="V539" s="145" t="s">
        <v>234</v>
      </c>
      <c r="W539" s="227" t="s">
        <v>370</v>
      </c>
      <c r="X539" s="227" t="s">
        <v>370</v>
      </c>
      <c r="Y539" s="227" t="s">
        <v>370</v>
      </c>
      <c r="Z539" s="227" t="s">
        <v>370</v>
      </c>
      <c r="AA539" s="227" t="s">
        <v>370</v>
      </c>
      <c r="AB539" s="227" t="s">
        <v>370</v>
      </c>
      <c r="AC539" s="227" t="s">
        <v>370</v>
      </c>
      <c r="AD539" s="227" t="s">
        <v>370</v>
      </c>
      <c r="AE539" s="227" t="s">
        <v>370</v>
      </c>
      <c r="AF539" s="227" t="s">
        <v>370</v>
      </c>
      <c r="AG539" s="227">
        <v>2.2506000000000004</v>
      </c>
      <c r="AH539" s="227">
        <v>9.7711999999999986</v>
      </c>
      <c r="AI539" s="227">
        <v>19.678800000000003</v>
      </c>
      <c r="AJ539" s="227">
        <v>49.438800000000001</v>
      </c>
      <c r="AK539" s="227">
        <v>103.91820000000003</v>
      </c>
      <c r="AL539" s="227">
        <v>150.90180000000001</v>
      </c>
      <c r="AM539" s="227">
        <v>174.74079999999998</v>
      </c>
      <c r="AN539" s="227">
        <v>178.42980000000003</v>
      </c>
      <c r="AO539" s="227">
        <v>208.90280000000001</v>
      </c>
      <c r="AP539" s="227">
        <v>196.40360000000001</v>
      </c>
      <c r="AQ539" s="227">
        <v>161.07599999999999</v>
      </c>
      <c r="AR539" s="227">
        <v>156.178</v>
      </c>
      <c r="AS539" s="227">
        <v>122.264</v>
      </c>
      <c r="AT539" s="227">
        <v>84.32</v>
      </c>
      <c r="AU539" s="227">
        <v>64.665999999999997</v>
      </c>
      <c r="AV539" s="227">
        <v>52.637999999999998</v>
      </c>
      <c r="AW539" s="227">
        <v>46.066000000000003</v>
      </c>
      <c r="AX539" s="227">
        <v>48.484000000000002</v>
      </c>
    </row>
    <row r="540" spans="21:50" ht="12" customHeight="1">
      <c r="U540" s="18"/>
      <c r="V540" s="2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21:50" ht="12" customHeight="1">
      <c r="U541" s="18"/>
      <c r="V541" s="2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21:50" ht="12" customHeight="1">
      <c r="U542" s="1" t="s">
        <v>110</v>
      </c>
      <c r="V542" s="112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21:50" ht="12" customHeight="1">
      <c r="U543" s="113" t="s">
        <v>153</v>
      </c>
      <c r="V543" s="113" t="s">
        <v>164</v>
      </c>
      <c r="W543" s="26">
        <v>1990</v>
      </c>
      <c r="X543" s="26">
        <f>W543+1</f>
        <v>1991</v>
      </c>
      <c r="Y543" s="26">
        <f>X543+1</f>
        <v>1992</v>
      </c>
      <c r="Z543" s="26">
        <f>Y543+1</f>
        <v>1993</v>
      </c>
      <c r="AA543" s="26">
        <f t="shared" ref="AA543" si="600">Z543+1</f>
        <v>1994</v>
      </c>
      <c r="AB543" s="26">
        <f t="shared" ref="AB543" si="601">AA543+1</f>
        <v>1995</v>
      </c>
      <c r="AC543" s="26">
        <f t="shared" ref="AC543" si="602">AB543+1</f>
        <v>1996</v>
      </c>
      <c r="AD543" s="26">
        <f t="shared" ref="AD543" si="603">AC543+1</f>
        <v>1997</v>
      </c>
      <c r="AE543" s="26">
        <f t="shared" ref="AE543" si="604">AD543+1</f>
        <v>1998</v>
      </c>
      <c r="AF543" s="26">
        <f t="shared" ref="AF543" si="605">AE543+1</f>
        <v>1999</v>
      </c>
      <c r="AG543" s="26">
        <f t="shared" ref="AG543" si="606">AF543+1</f>
        <v>2000</v>
      </c>
      <c r="AH543" s="26">
        <f t="shared" ref="AH543" si="607">AG543+1</f>
        <v>2001</v>
      </c>
      <c r="AI543" s="26">
        <f t="shared" ref="AI543" si="608">AH543+1</f>
        <v>2002</v>
      </c>
      <c r="AJ543" s="26">
        <f t="shared" ref="AJ543" si="609">AI543+1</f>
        <v>2003</v>
      </c>
      <c r="AK543" s="26">
        <f t="shared" ref="AK543" si="610">AJ543+1</f>
        <v>2004</v>
      </c>
      <c r="AL543" s="26">
        <f t="shared" ref="AL543" si="611">AK543+1</f>
        <v>2005</v>
      </c>
      <c r="AM543" s="26">
        <f t="shared" ref="AM543" si="612">AL543+1</f>
        <v>2006</v>
      </c>
      <c r="AN543" s="26">
        <f t="shared" ref="AN543" si="613">AM543+1</f>
        <v>2007</v>
      </c>
      <c r="AO543" s="26">
        <f t="shared" ref="AO543" si="614">AN543+1</f>
        <v>2008</v>
      </c>
      <c r="AP543" s="26">
        <f t="shared" ref="AP543" si="615">AO543+1</f>
        <v>2009</v>
      </c>
      <c r="AQ543" s="26">
        <f t="shared" ref="AQ543" si="616">AP543+1</f>
        <v>2010</v>
      </c>
      <c r="AR543" s="26">
        <f t="shared" ref="AR543" si="617">AQ543+1</f>
        <v>2011</v>
      </c>
      <c r="AS543" s="26">
        <f t="shared" ref="AS543" si="618">AR543+1</f>
        <v>2012</v>
      </c>
      <c r="AT543" s="26">
        <f t="shared" ref="AT543:AX543" si="619">AS543+1</f>
        <v>2013</v>
      </c>
      <c r="AU543" s="26">
        <f t="shared" si="619"/>
        <v>2014</v>
      </c>
      <c r="AV543" s="26">
        <f t="shared" si="619"/>
        <v>2015</v>
      </c>
      <c r="AW543" s="26">
        <f t="shared" si="619"/>
        <v>2016</v>
      </c>
      <c r="AX543" s="26">
        <f t="shared" si="619"/>
        <v>2017</v>
      </c>
    </row>
    <row r="544" spans="21:50" ht="12" customHeight="1">
      <c r="U544" s="161" t="s">
        <v>282</v>
      </c>
      <c r="V544" s="131" t="s">
        <v>28</v>
      </c>
      <c r="W544" s="179" t="s">
        <v>76</v>
      </c>
      <c r="X544" s="179" t="s">
        <v>76</v>
      </c>
      <c r="Y544" s="179" t="s">
        <v>76</v>
      </c>
      <c r="Z544" s="179" t="s">
        <v>76</v>
      </c>
      <c r="AA544" s="179" t="s">
        <v>76</v>
      </c>
      <c r="AB544" s="179" t="s">
        <v>76</v>
      </c>
      <c r="AC544" s="179" t="s">
        <v>76</v>
      </c>
      <c r="AD544" s="179" t="s">
        <v>76</v>
      </c>
      <c r="AE544" s="179" t="s">
        <v>76</v>
      </c>
      <c r="AF544" s="179" t="s">
        <v>76</v>
      </c>
      <c r="AG544" s="179" t="s">
        <v>76</v>
      </c>
      <c r="AH544" s="179" t="s">
        <v>76</v>
      </c>
      <c r="AI544" s="179" t="s">
        <v>76</v>
      </c>
      <c r="AJ544" s="179" t="s">
        <v>76</v>
      </c>
      <c r="AK544" s="179">
        <v>0.29799999999999999</v>
      </c>
      <c r="AL544" s="179">
        <v>0.79500000000000004</v>
      </c>
      <c r="AM544" s="179">
        <v>0.52800000000000002</v>
      </c>
      <c r="AN544" s="179">
        <v>0.59499999999999997</v>
      </c>
      <c r="AO544" s="179">
        <v>0.66700000000000004</v>
      </c>
      <c r="AP544" s="179">
        <v>0.318</v>
      </c>
      <c r="AQ544" s="179">
        <v>0.38800000000000001</v>
      </c>
      <c r="AR544" s="179">
        <v>2.0339999999999998</v>
      </c>
      <c r="AS544" s="179">
        <v>1.0940000000000001</v>
      </c>
      <c r="AT544" s="179">
        <v>0.17</v>
      </c>
      <c r="AU544" s="179">
        <v>1.1000000000000001</v>
      </c>
      <c r="AV544" s="179">
        <v>0.27500000000000002</v>
      </c>
      <c r="AW544" s="179">
        <v>0</v>
      </c>
      <c r="AX544" s="179">
        <v>0</v>
      </c>
    </row>
    <row r="545" spans="21:50" ht="12" customHeight="1">
      <c r="U545" s="161" t="s">
        <v>440</v>
      </c>
      <c r="V545" s="131" t="s">
        <v>28</v>
      </c>
      <c r="W545" s="179" t="s">
        <v>370</v>
      </c>
      <c r="X545" s="179" t="s">
        <v>370</v>
      </c>
      <c r="Y545" s="179" t="s">
        <v>370</v>
      </c>
      <c r="Z545" s="179" t="s">
        <v>370</v>
      </c>
      <c r="AA545" s="179" t="s">
        <v>370</v>
      </c>
      <c r="AB545" s="179" t="s">
        <v>370</v>
      </c>
      <c r="AC545" s="179" t="s">
        <v>370</v>
      </c>
      <c r="AD545" s="179" t="s">
        <v>370</v>
      </c>
      <c r="AE545" s="179" t="s">
        <v>370</v>
      </c>
      <c r="AF545" s="179" t="s">
        <v>370</v>
      </c>
      <c r="AG545" s="179" t="s">
        <v>370</v>
      </c>
      <c r="AH545" s="179" t="s">
        <v>370</v>
      </c>
      <c r="AI545" s="179" t="s">
        <v>370</v>
      </c>
      <c r="AJ545" s="179" t="s">
        <v>370</v>
      </c>
      <c r="AK545" s="179" t="s">
        <v>370</v>
      </c>
      <c r="AL545" s="179" t="s">
        <v>370</v>
      </c>
      <c r="AM545" s="179" t="s">
        <v>370</v>
      </c>
      <c r="AN545" s="179" t="s">
        <v>370</v>
      </c>
      <c r="AO545" s="179" t="s">
        <v>370</v>
      </c>
      <c r="AP545" s="179" t="s">
        <v>370</v>
      </c>
      <c r="AQ545" s="179" t="s">
        <v>370</v>
      </c>
      <c r="AR545" s="179" t="s">
        <v>370</v>
      </c>
      <c r="AS545" s="179" t="s">
        <v>370</v>
      </c>
      <c r="AT545" s="179" t="s">
        <v>370</v>
      </c>
      <c r="AU545" s="179" t="s">
        <v>370</v>
      </c>
      <c r="AV545" s="179" t="s">
        <v>370</v>
      </c>
      <c r="AW545" s="179" t="s">
        <v>370</v>
      </c>
      <c r="AX545" s="179" t="s">
        <v>370</v>
      </c>
    </row>
    <row r="546" spans="21:50" ht="12" customHeight="1">
      <c r="U546" s="161" t="s">
        <v>283</v>
      </c>
      <c r="V546" s="131" t="s">
        <v>28</v>
      </c>
      <c r="W546" s="179" t="s">
        <v>370</v>
      </c>
      <c r="X546" s="179" t="s">
        <v>370</v>
      </c>
      <c r="Y546" s="179" t="s">
        <v>370</v>
      </c>
      <c r="Z546" s="179" t="s">
        <v>370</v>
      </c>
      <c r="AA546" s="179" t="s">
        <v>370</v>
      </c>
      <c r="AB546" s="179" t="s">
        <v>370</v>
      </c>
      <c r="AC546" s="179" t="s">
        <v>370</v>
      </c>
      <c r="AD546" s="179" t="s">
        <v>370</v>
      </c>
      <c r="AE546" s="179" t="s">
        <v>370</v>
      </c>
      <c r="AF546" s="179" t="s">
        <v>370</v>
      </c>
      <c r="AG546" s="179" t="s">
        <v>370</v>
      </c>
      <c r="AH546" s="179" t="s">
        <v>370</v>
      </c>
      <c r="AI546" s="179" t="s">
        <v>370</v>
      </c>
      <c r="AJ546" s="179" t="s">
        <v>370</v>
      </c>
      <c r="AK546" s="179">
        <v>0.14899999999999999</v>
      </c>
      <c r="AL546" s="183">
        <v>0.39750000000000002</v>
      </c>
      <c r="AM546" s="183">
        <v>0.26400000000000001</v>
      </c>
      <c r="AN546" s="183">
        <v>0.29749999999999999</v>
      </c>
      <c r="AO546" s="183">
        <v>0.33350000000000002</v>
      </c>
      <c r="AP546" s="183">
        <v>0.159</v>
      </c>
      <c r="AQ546" s="183">
        <v>0.19400000000000001</v>
      </c>
      <c r="AR546" s="183">
        <v>1.0169999999999999</v>
      </c>
      <c r="AS546" s="183">
        <v>0.54700000000000004</v>
      </c>
      <c r="AT546" s="183">
        <v>8.5000000000000006E-2</v>
      </c>
      <c r="AU546" s="183">
        <v>0.55000000000000004</v>
      </c>
      <c r="AV546" s="183">
        <v>0.13750000000000001</v>
      </c>
      <c r="AW546" s="183" t="s">
        <v>370</v>
      </c>
      <c r="AX546" s="183" t="s">
        <v>370</v>
      </c>
    </row>
    <row r="547" spans="21:50" ht="12" customHeight="1">
      <c r="U547" s="161" t="s">
        <v>441</v>
      </c>
      <c r="V547" s="131" t="s">
        <v>28</v>
      </c>
      <c r="W547" s="179" t="s">
        <v>370</v>
      </c>
      <c r="X547" s="179" t="s">
        <v>370</v>
      </c>
      <c r="Y547" s="179" t="s">
        <v>370</v>
      </c>
      <c r="Z547" s="179" t="s">
        <v>370</v>
      </c>
      <c r="AA547" s="179" t="s">
        <v>370</v>
      </c>
      <c r="AB547" s="179" t="s">
        <v>370</v>
      </c>
      <c r="AC547" s="179" t="s">
        <v>370</v>
      </c>
      <c r="AD547" s="179" t="s">
        <v>370</v>
      </c>
      <c r="AE547" s="179" t="s">
        <v>370</v>
      </c>
      <c r="AF547" s="179" t="s">
        <v>370</v>
      </c>
      <c r="AG547" s="179" t="s">
        <v>370</v>
      </c>
      <c r="AH547" s="179" t="s">
        <v>370</v>
      </c>
      <c r="AI547" s="179" t="s">
        <v>370</v>
      </c>
      <c r="AJ547" s="179" t="s">
        <v>370</v>
      </c>
      <c r="AK547" s="179">
        <v>0.14899999999999999</v>
      </c>
      <c r="AL547" s="183">
        <v>0.39750000000000002</v>
      </c>
      <c r="AM547" s="183">
        <v>0.26400000000000001</v>
      </c>
      <c r="AN547" s="183">
        <v>0.29749999999999999</v>
      </c>
      <c r="AO547" s="183">
        <v>0.33350000000000002</v>
      </c>
      <c r="AP547" s="183">
        <v>0.159</v>
      </c>
      <c r="AQ547" s="183">
        <v>0.19400000000000001</v>
      </c>
      <c r="AR547" s="183">
        <v>1.0169999999999999</v>
      </c>
      <c r="AS547" s="183">
        <v>0.54700000000000004</v>
      </c>
      <c r="AT547" s="183">
        <v>8.5000000000000006E-2</v>
      </c>
      <c r="AU547" s="183">
        <v>0.55000000000000004</v>
      </c>
      <c r="AV547" s="183">
        <v>0.13750000000000001</v>
      </c>
      <c r="AW547" s="183" t="s">
        <v>370</v>
      </c>
      <c r="AX547" s="183" t="s">
        <v>370</v>
      </c>
    </row>
    <row r="548" spans="21:50" ht="12" customHeight="1">
      <c r="U548" s="412" t="s">
        <v>194</v>
      </c>
      <c r="V548" s="131" t="s">
        <v>28</v>
      </c>
      <c r="W548" s="179" t="s">
        <v>370</v>
      </c>
      <c r="X548" s="179" t="s">
        <v>370</v>
      </c>
      <c r="Y548" s="179" t="s">
        <v>370</v>
      </c>
      <c r="Z548" s="179" t="s">
        <v>370</v>
      </c>
      <c r="AA548" s="179" t="s">
        <v>370</v>
      </c>
      <c r="AB548" s="179" t="s">
        <v>370</v>
      </c>
      <c r="AC548" s="179" t="s">
        <v>370</v>
      </c>
      <c r="AD548" s="179" t="s">
        <v>370</v>
      </c>
      <c r="AE548" s="179" t="s">
        <v>370</v>
      </c>
      <c r="AF548" s="179" t="s">
        <v>370</v>
      </c>
      <c r="AG548" s="179" t="s">
        <v>370</v>
      </c>
      <c r="AH548" s="179" t="s">
        <v>370</v>
      </c>
      <c r="AI548" s="179" t="s">
        <v>370</v>
      </c>
      <c r="AJ548" s="179" t="s">
        <v>370</v>
      </c>
      <c r="AK548" s="179">
        <v>0.14899999999999999</v>
      </c>
      <c r="AL548" s="183">
        <v>0.54649999999999999</v>
      </c>
      <c r="AM548" s="183">
        <v>0.66149999999999998</v>
      </c>
      <c r="AN548" s="183">
        <v>0.5615</v>
      </c>
      <c r="AO548" s="183">
        <v>0.63100000000000001</v>
      </c>
      <c r="AP548" s="183">
        <v>0.49250000000000005</v>
      </c>
      <c r="AQ548" s="183">
        <v>0.35299999999999998</v>
      </c>
      <c r="AR548" s="183">
        <v>1.2109999999999999</v>
      </c>
      <c r="AS548" s="183">
        <v>1.5640000000000001</v>
      </c>
      <c r="AT548" s="183">
        <v>0.63200000000000001</v>
      </c>
      <c r="AU548" s="183">
        <v>0.63500000000000001</v>
      </c>
      <c r="AV548" s="183">
        <v>0.6875</v>
      </c>
      <c r="AW548" s="183">
        <v>0.13750000000000001</v>
      </c>
      <c r="AX548" s="183" t="s">
        <v>370</v>
      </c>
    </row>
    <row r="549" spans="21:50" ht="12" customHeight="1">
      <c r="U549" s="413"/>
      <c r="V549" s="145" t="s">
        <v>234</v>
      </c>
      <c r="W549" s="179" t="s">
        <v>370</v>
      </c>
      <c r="X549" s="179" t="s">
        <v>370</v>
      </c>
      <c r="Y549" s="179" t="s">
        <v>370</v>
      </c>
      <c r="Z549" s="179" t="s">
        <v>370</v>
      </c>
      <c r="AA549" s="179" t="s">
        <v>370</v>
      </c>
      <c r="AB549" s="179" t="s">
        <v>370</v>
      </c>
      <c r="AC549" s="179" t="s">
        <v>370</v>
      </c>
      <c r="AD549" s="179" t="s">
        <v>370</v>
      </c>
      <c r="AE549" s="179" t="s">
        <v>370</v>
      </c>
      <c r="AF549" s="179" t="s">
        <v>370</v>
      </c>
      <c r="AG549" s="179" t="s">
        <v>370</v>
      </c>
      <c r="AH549" s="179" t="s">
        <v>370</v>
      </c>
      <c r="AI549" s="179" t="s">
        <v>370</v>
      </c>
      <c r="AJ549" s="179" t="s">
        <v>370</v>
      </c>
      <c r="AK549" s="179">
        <v>0.15347</v>
      </c>
      <c r="AL549" s="179">
        <v>0.56289500000000003</v>
      </c>
      <c r="AM549" s="179">
        <v>0.68134499999999998</v>
      </c>
      <c r="AN549" s="179">
        <v>0.578345</v>
      </c>
      <c r="AO549" s="179">
        <v>0.6499299999999999</v>
      </c>
      <c r="AP549" s="179">
        <v>0.50727500000000003</v>
      </c>
      <c r="AQ549" s="179">
        <v>0.36358999999999997</v>
      </c>
      <c r="AR549" s="179">
        <v>1.2473299999999998</v>
      </c>
      <c r="AS549" s="179">
        <v>1.6109200000000001</v>
      </c>
      <c r="AT549" s="179">
        <v>0.65095999999999998</v>
      </c>
      <c r="AU549" s="179">
        <v>0.65404999999999991</v>
      </c>
      <c r="AV549" s="179">
        <v>0.708125</v>
      </c>
      <c r="AW549" s="179">
        <v>0.141625</v>
      </c>
      <c r="AX549" s="179" t="s">
        <v>370</v>
      </c>
    </row>
    <row r="550" spans="21:50" ht="12" customHeight="1">
      <c r="U550" s="18"/>
      <c r="V550" s="2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21:50" ht="12" customHeight="1">
      <c r="U551" s="18"/>
      <c r="V551" s="2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21:50" ht="12" customHeight="1">
      <c r="U552" s="1" t="s">
        <v>111</v>
      </c>
      <c r="V552" s="112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21:50" ht="12" customHeight="1">
      <c r="U553" s="113" t="s">
        <v>153</v>
      </c>
      <c r="V553" s="113" t="s">
        <v>164</v>
      </c>
      <c r="W553" s="26">
        <v>1990</v>
      </c>
      <c r="X553" s="26">
        <f>W553+1</f>
        <v>1991</v>
      </c>
      <c r="Y553" s="26">
        <f>X553+1</f>
        <v>1992</v>
      </c>
      <c r="Z553" s="26">
        <f>Y553+1</f>
        <v>1993</v>
      </c>
      <c r="AA553" s="26">
        <f t="shared" ref="AA553" si="620">Z553+1</f>
        <v>1994</v>
      </c>
      <c r="AB553" s="26">
        <f t="shared" ref="AB553" si="621">AA553+1</f>
        <v>1995</v>
      </c>
      <c r="AC553" s="26">
        <f t="shared" ref="AC553" si="622">AB553+1</f>
        <v>1996</v>
      </c>
      <c r="AD553" s="26">
        <f t="shared" ref="AD553" si="623">AC553+1</f>
        <v>1997</v>
      </c>
      <c r="AE553" s="26">
        <f t="shared" ref="AE553" si="624">AD553+1</f>
        <v>1998</v>
      </c>
      <c r="AF553" s="26">
        <f t="shared" ref="AF553" si="625">AE553+1</f>
        <v>1999</v>
      </c>
      <c r="AG553" s="26">
        <f t="shared" ref="AG553" si="626">AF553+1</f>
        <v>2000</v>
      </c>
      <c r="AH553" s="26">
        <f t="shared" ref="AH553" si="627">AG553+1</f>
        <v>2001</v>
      </c>
      <c r="AI553" s="26">
        <f t="shared" ref="AI553" si="628">AH553+1</f>
        <v>2002</v>
      </c>
      <c r="AJ553" s="26">
        <f t="shared" ref="AJ553" si="629">AI553+1</f>
        <v>2003</v>
      </c>
      <c r="AK553" s="26">
        <f t="shared" ref="AK553" si="630">AJ553+1</f>
        <v>2004</v>
      </c>
      <c r="AL553" s="26">
        <f t="shared" ref="AL553" si="631">AK553+1</f>
        <v>2005</v>
      </c>
      <c r="AM553" s="26">
        <f t="shared" ref="AM553" si="632">AL553+1</f>
        <v>2006</v>
      </c>
      <c r="AN553" s="26">
        <f t="shared" ref="AN553" si="633">AM553+1</f>
        <v>2007</v>
      </c>
      <c r="AO553" s="26">
        <f t="shared" ref="AO553" si="634">AN553+1</f>
        <v>2008</v>
      </c>
      <c r="AP553" s="26">
        <f t="shared" ref="AP553" si="635">AO553+1</f>
        <v>2009</v>
      </c>
      <c r="AQ553" s="26">
        <f t="shared" ref="AQ553" si="636">AP553+1</f>
        <v>2010</v>
      </c>
      <c r="AR553" s="26">
        <f t="shared" ref="AR553" si="637">AQ553+1</f>
        <v>2011</v>
      </c>
      <c r="AS553" s="26">
        <f t="shared" ref="AS553" si="638">AR553+1</f>
        <v>2012</v>
      </c>
      <c r="AT553" s="26">
        <f t="shared" ref="AT553:AX553" si="639">AS553+1</f>
        <v>2013</v>
      </c>
      <c r="AU553" s="26">
        <f t="shared" si="639"/>
        <v>2014</v>
      </c>
      <c r="AV553" s="26">
        <f t="shared" si="639"/>
        <v>2015</v>
      </c>
      <c r="AW553" s="26">
        <f t="shared" si="639"/>
        <v>2016</v>
      </c>
      <c r="AX553" s="26">
        <f t="shared" si="639"/>
        <v>2017</v>
      </c>
    </row>
    <row r="554" spans="21:50" ht="12" customHeight="1">
      <c r="U554" s="161" t="s">
        <v>282</v>
      </c>
      <c r="V554" s="131" t="s">
        <v>28</v>
      </c>
      <c r="W554" s="179" t="s">
        <v>76</v>
      </c>
      <c r="X554" s="179" t="s">
        <v>76</v>
      </c>
      <c r="Y554" s="179" t="s">
        <v>76</v>
      </c>
      <c r="Z554" s="179" t="s">
        <v>76</v>
      </c>
      <c r="AA554" s="179" t="s">
        <v>76</v>
      </c>
      <c r="AB554" s="179" t="s">
        <v>76</v>
      </c>
      <c r="AC554" s="179" t="s">
        <v>76</v>
      </c>
      <c r="AD554" s="179" t="s">
        <v>76</v>
      </c>
      <c r="AE554" s="179" t="s">
        <v>76</v>
      </c>
      <c r="AF554" s="179" t="s">
        <v>76</v>
      </c>
      <c r="AG554" s="179" t="s">
        <v>76</v>
      </c>
      <c r="AH554" s="179" t="s">
        <v>76</v>
      </c>
      <c r="AI554" s="179" t="s">
        <v>76</v>
      </c>
      <c r="AJ554" s="179" t="s">
        <v>76</v>
      </c>
      <c r="AK554" s="179">
        <v>0.36499999999999999</v>
      </c>
      <c r="AL554" s="179">
        <v>1.115</v>
      </c>
      <c r="AM554" s="179">
        <v>1.5429999999999999</v>
      </c>
      <c r="AN554" s="179">
        <v>1.476</v>
      </c>
      <c r="AO554" s="179">
        <v>0.56000000000000005</v>
      </c>
      <c r="AP554" s="179" t="s">
        <v>76</v>
      </c>
      <c r="AQ554" s="179" t="s">
        <v>76</v>
      </c>
      <c r="AR554" s="179" t="s">
        <v>76</v>
      </c>
      <c r="AS554" s="179">
        <v>0.27400000000000002</v>
      </c>
      <c r="AT554" s="179" t="s">
        <v>76</v>
      </c>
      <c r="AU554" s="179">
        <v>0.24399999999999999</v>
      </c>
      <c r="AV554" s="179">
        <v>0.24</v>
      </c>
      <c r="AW554" s="179" t="s">
        <v>370</v>
      </c>
      <c r="AX554" s="179" t="s">
        <v>370</v>
      </c>
    </row>
    <row r="555" spans="21:50" ht="12" customHeight="1">
      <c r="U555" s="161" t="s">
        <v>440</v>
      </c>
      <c r="V555" s="131" t="s">
        <v>28</v>
      </c>
      <c r="W555" s="179" t="s">
        <v>370</v>
      </c>
      <c r="X555" s="179" t="s">
        <v>370</v>
      </c>
      <c r="Y555" s="179" t="s">
        <v>370</v>
      </c>
      <c r="Z555" s="179" t="s">
        <v>370</v>
      </c>
      <c r="AA555" s="179" t="s">
        <v>370</v>
      </c>
      <c r="AB555" s="179" t="s">
        <v>370</v>
      </c>
      <c r="AC555" s="179" t="s">
        <v>370</v>
      </c>
      <c r="AD555" s="179" t="s">
        <v>370</v>
      </c>
      <c r="AE555" s="179" t="s">
        <v>370</v>
      </c>
      <c r="AF555" s="179" t="s">
        <v>370</v>
      </c>
      <c r="AG555" s="179" t="s">
        <v>370</v>
      </c>
      <c r="AH555" s="179" t="s">
        <v>370</v>
      </c>
      <c r="AI555" s="179" t="s">
        <v>370</v>
      </c>
      <c r="AJ555" s="179" t="s">
        <v>370</v>
      </c>
      <c r="AK555" s="179" t="s">
        <v>370</v>
      </c>
      <c r="AL555" s="179" t="s">
        <v>370</v>
      </c>
      <c r="AM555" s="179" t="s">
        <v>370</v>
      </c>
      <c r="AN555" s="179" t="s">
        <v>370</v>
      </c>
      <c r="AO555" s="179" t="s">
        <v>370</v>
      </c>
      <c r="AP555" s="179" t="s">
        <v>370</v>
      </c>
      <c r="AQ555" s="179" t="s">
        <v>370</v>
      </c>
      <c r="AR555" s="179" t="s">
        <v>370</v>
      </c>
      <c r="AS555" s="179" t="s">
        <v>370</v>
      </c>
      <c r="AT555" s="179" t="s">
        <v>370</v>
      </c>
      <c r="AU555" s="179" t="s">
        <v>370</v>
      </c>
      <c r="AV555" s="179" t="s">
        <v>370</v>
      </c>
      <c r="AW555" s="179" t="s">
        <v>370</v>
      </c>
      <c r="AX555" s="179" t="s">
        <v>370</v>
      </c>
    </row>
    <row r="556" spans="21:50" ht="12" customHeight="1">
      <c r="U556" s="161" t="s">
        <v>283</v>
      </c>
      <c r="V556" s="131" t="s">
        <v>28</v>
      </c>
      <c r="W556" s="179" t="s">
        <v>370</v>
      </c>
      <c r="X556" s="179" t="s">
        <v>370</v>
      </c>
      <c r="Y556" s="179" t="s">
        <v>370</v>
      </c>
      <c r="Z556" s="179" t="s">
        <v>370</v>
      </c>
      <c r="AA556" s="179" t="s">
        <v>370</v>
      </c>
      <c r="AB556" s="179" t="s">
        <v>370</v>
      </c>
      <c r="AC556" s="179" t="s">
        <v>370</v>
      </c>
      <c r="AD556" s="179" t="s">
        <v>370</v>
      </c>
      <c r="AE556" s="179" t="s">
        <v>370</v>
      </c>
      <c r="AF556" s="179" t="s">
        <v>370</v>
      </c>
      <c r="AG556" s="179" t="s">
        <v>370</v>
      </c>
      <c r="AH556" s="179" t="s">
        <v>370</v>
      </c>
      <c r="AI556" s="179" t="s">
        <v>370</v>
      </c>
      <c r="AJ556" s="179" t="s">
        <v>370</v>
      </c>
      <c r="AK556" s="183">
        <v>0.1825</v>
      </c>
      <c r="AL556" s="183">
        <v>0.5575</v>
      </c>
      <c r="AM556" s="183">
        <v>0.77149999999999996</v>
      </c>
      <c r="AN556" s="183">
        <v>0.73799999999999999</v>
      </c>
      <c r="AO556" s="183">
        <v>0.28000000000000003</v>
      </c>
      <c r="AP556" s="179" t="s">
        <v>370</v>
      </c>
      <c r="AQ556" s="179" t="s">
        <v>370</v>
      </c>
      <c r="AR556" s="179" t="s">
        <v>370</v>
      </c>
      <c r="AS556" s="179">
        <v>0.13700000000000001</v>
      </c>
      <c r="AT556" s="179" t="s">
        <v>370</v>
      </c>
      <c r="AU556" s="179">
        <v>0.122</v>
      </c>
      <c r="AV556" s="179">
        <v>0.12</v>
      </c>
      <c r="AW556" s="179" t="s">
        <v>370</v>
      </c>
      <c r="AX556" s="179" t="s">
        <v>370</v>
      </c>
    </row>
    <row r="557" spans="21:50" ht="12" customHeight="1">
      <c r="U557" s="161" t="s">
        <v>441</v>
      </c>
      <c r="V557" s="131" t="s">
        <v>28</v>
      </c>
      <c r="W557" s="179" t="s">
        <v>370</v>
      </c>
      <c r="X557" s="179" t="s">
        <v>370</v>
      </c>
      <c r="Y557" s="179" t="s">
        <v>370</v>
      </c>
      <c r="Z557" s="179" t="s">
        <v>370</v>
      </c>
      <c r="AA557" s="179" t="s">
        <v>370</v>
      </c>
      <c r="AB557" s="179" t="s">
        <v>370</v>
      </c>
      <c r="AC557" s="179" t="s">
        <v>370</v>
      </c>
      <c r="AD557" s="179" t="s">
        <v>370</v>
      </c>
      <c r="AE557" s="179" t="s">
        <v>370</v>
      </c>
      <c r="AF557" s="179" t="s">
        <v>370</v>
      </c>
      <c r="AG557" s="179" t="s">
        <v>370</v>
      </c>
      <c r="AH557" s="179" t="s">
        <v>370</v>
      </c>
      <c r="AI557" s="179" t="s">
        <v>370</v>
      </c>
      <c r="AJ557" s="179" t="s">
        <v>370</v>
      </c>
      <c r="AK557" s="183">
        <v>0.1825</v>
      </c>
      <c r="AL557" s="183">
        <v>0.5575</v>
      </c>
      <c r="AM557" s="183">
        <v>0.77149999999999996</v>
      </c>
      <c r="AN557" s="183">
        <v>0.73799999999999999</v>
      </c>
      <c r="AO557" s="183">
        <v>0.28000000000000003</v>
      </c>
      <c r="AP557" s="179" t="s">
        <v>370</v>
      </c>
      <c r="AQ557" s="179" t="s">
        <v>370</v>
      </c>
      <c r="AR557" s="179" t="s">
        <v>370</v>
      </c>
      <c r="AS557" s="179">
        <v>0.13700000000000001</v>
      </c>
      <c r="AT557" s="179" t="s">
        <v>370</v>
      </c>
      <c r="AU557" s="179">
        <v>0.122</v>
      </c>
      <c r="AV557" s="179">
        <v>0.12</v>
      </c>
      <c r="AW557" s="179" t="s">
        <v>370</v>
      </c>
      <c r="AX557" s="179" t="s">
        <v>370</v>
      </c>
    </row>
    <row r="558" spans="21:50" ht="12" customHeight="1">
      <c r="U558" s="412" t="s">
        <v>194</v>
      </c>
      <c r="V558" s="131" t="s">
        <v>28</v>
      </c>
      <c r="W558" s="179" t="s">
        <v>370</v>
      </c>
      <c r="X558" s="179" t="s">
        <v>370</v>
      </c>
      <c r="Y558" s="179" t="s">
        <v>370</v>
      </c>
      <c r="Z558" s="179" t="s">
        <v>370</v>
      </c>
      <c r="AA558" s="179" t="s">
        <v>370</v>
      </c>
      <c r="AB558" s="179" t="s">
        <v>370</v>
      </c>
      <c r="AC558" s="179" t="s">
        <v>370</v>
      </c>
      <c r="AD558" s="179" t="s">
        <v>370</v>
      </c>
      <c r="AE558" s="179" t="s">
        <v>370</v>
      </c>
      <c r="AF558" s="179" t="s">
        <v>370</v>
      </c>
      <c r="AG558" s="179" t="s">
        <v>370</v>
      </c>
      <c r="AH558" s="179" t="s">
        <v>370</v>
      </c>
      <c r="AI558" s="179" t="s">
        <v>370</v>
      </c>
      <c r="AJ558" s="179" t="s">
        <v>370</v>
      </c>
      <c r="AK558" s="179">
        <v>0.1825</v>
      </c>
      <c r="AL558" s="179">
        <v>0.74</v>
      </c>
      <c r="AM558" s="179">
        <v>1.329</v>
      </c>
      <c r="AN558" s="179">
        <v>1.5095000000000001</v>
      </c>
      <c r="AO558" s="179">
        <v>1.018</v>
      </c>
      <c r="AP558" s="179">
        <v>0.28000000000000003</v>
      </c>
      <c r="AQ558" s="179" t="s">
        <v>370</v>
      </c>
      <c r="AR558" s="179" t="s">
        <v>370</v>
      </c>
      <c r="AS558" s="179">
        <v>0.13700000000000001</v>
      </c>
      <c r="AT558" s="179">
        <v>0.13700000000000001</v>
      </c>
      <c r="AU558" s="179">
        <v>0.122</v>
      </c>
      <c r="AV558" s="179">
        <v>0.24199999999999999</v>
      </c>
      <c r="AW558" s="179">
        <v>0.12</v>
      </c>
      <c r="AX558" s="179" t="s">
        <v>370</v>
      </c>
    </row>
    <row r="559" spans="21:50" ht="12" customHeight="1">
      <c r="U559" s="413"/>
      <c r="V559" s="145" t="s">
        <v>234</v>
      </c>
      <c r="W559" s="179" t="s">
        <v>370</v>
      </c>
      <c r="X559" s="179" t="s">
        <v>370</v>
      </c>
      <c r="Y559" s="179" t="s">
        <v>370</v>
      </c>
      <c r="Z559" s="179" t="s">
        <v>370</v>
      </c>
      <c r="AA559" s="179" t="s">
        <v>370</v>
      </c>
      <c r="AB559" s="179" t="s">
        <v>370</v>
      </c>
      <c r="AC559" s="179" t="s">
        <v>370</v>
      </c>
      <c r="AD559" s="179" t="s">
        <v>370</v>
      </c>
      <c r="AE559" s="179" t="s">
        <v>370</v>
      </c>
      <c r="AF559" s="179" t="s">
        <v>370</v>
      </c>
      <c r="AG559" s="179" t="s">
        <v>370</v>
      </c>
      <c r="AH559" s="179" t="s">
        <v>370</v>
      </c>
      <c r="AI559" s="179" t="s">
        <v>370</v>
      </c>
      <c r="AJ559" s="179" t="s">
        <v>370</v>
      </c>
      <c r="AK559" s="179">
        <v>0.14490500000000001</v>
      </c>
      <c r="AL559" s="179">
        <v>0.58755999999999997</v>
      </c>
      <c r="AM559" s="179">
        <v>1.0552259999999998</v>
      </c>
      <c r="AN559" s="179">
        <v>1.1985430000000001</v>
      </c>
      <c r="AO559" s="179">
        <v>0.80829200000000001</v>
      </c>
      <c r="AP559" s="179">
        <v>0.22232000000000002</v>
      </c>
      <c r="AQ559" s="179" t="s">
        <v>370</v>
      </c>
      <c r="AR559" s="179" t="s">
        <v>370</v>
      </c>
      <c r="AS559" s="179">
        <v>0.108778</v>
      </c>
      <c r="AT559" s="179">
        <v>0.108778</v>
      </c>
      <c r="AU559" s="179">
        <v>9.6867999999999996E-2</v>
      </c>
      <c r="AV559" s="179">
        <v>0.19214799999999999</v>
      </c>
      <c r="AW559" s="179">
        <v>9.5280000000000004E-2</v>
      </c>
      <c r="AX559" s="179" t="s">
        <v>370</v>
      </c>
    </row>
    <row r="560" spans="21:50" ht="12" customHeight="1">
      <c r="U560" s="136"/>
      <c r="V560" s="146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21:50" ht="12" customHeight="1">
      <c r="U561" s="136"/>
      <c r="V561" s="146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21:50" ht="12" customHeight="1">
      <c r="U562" s="1" t="s">
        <v>112</v>
      </c>
      <c r="V562" s="2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21:50" ht="12" customHeight="1">
      <c r="U563" s="113" t="s">
        <v>153</v>
      </c>
      <c r="V563" s="113" t="s">
        <v>164</v>
      </c>
      <c r="W563" s="26">
        <v>1990</v>
      </c>
      <c r="X563" s="26">
        <f t="shared" ref="X563:AX563" si="640">W563+1</f>
        <v>1991</v>
      </c>
      <c r="Y563" s="26">
        <f t="shared" si="640"/>
        <v>1992</v>
      </c>
      <c r="Z563" s="26">
        <f t="shared" si="640"/>
        <v>1993</v>
      </c>
      <c r="AA563" s="26">
        <f t="shared" si="640"/>
        <v>1994</v>
      </c>
      <c r="AB563" s="26">
        <f t="shared" si="640"/>
        <v>1995</v>
      </c>
      <c r="AC563" s="26">
        <f t="shared" si="640"/>
        <v>1996</v>
      </c>
      <c r="AD563" s="26">
        <f t="shared" si="640"/>
        <v>1997</v>
      </c>
      <c r="AE563" s="26">
        <f t="shared" si="640"/>
        <v>1998</v>
      </c>
      <c r="AF563" s="26">
        <f t="shared" si="640"/>
        <v>1999</v>
      </c>
      <c r="AG563" s="26">
        <f t="shared" si="640"/>
        <v>2000</v>
      </c>
      <c r="AH563" s="26">
        <f t="shared" si="640"/>
        <v>2001</v>
      </c>
      <c r="AI563" s="26">
        <f t="shared" si="640"/>
        <v>2002</v>
      </c>
      <c r="AJ563" s="26">
        <f t="shared" si="640"/>
        <v>2003</v>
      </c>
      <c r="AK563" s="26">
        <f t="shared" si="640"/>
        <v>2004</v>
      </c>
      <c r="AL563" s="26">
        <f t="shared" si="640"/>
        <v>2005</v>
      </c>
      <c r="AM563" s="26">
        <f t="shared" si="640"/>
        <v>2006</v>
      </c>
      <c r="AN563" s="26">
        <f t="shared" si="640"/>
        <v>2007</v>
      </c>
      <c r="AO563" s="26">
        <f t="shared" si="640"/>
        <v>2008</v>
      </c>
      <c r="AP563" s="26">
        <f t="shared" si="640"/>
        <v>2009</v>
      </c>
      <c r="AQ563" s="26">
        <f t="shared" si="640"/>
        <v>2010</v>
      </c>
      <c r="AR563" s="26">
        <f t="shared" si="640"/>
        <v>2011</v>
      </c>
      <c r="AS563" s="26">
        <f t="shared" si="640"/>
        <v>2012</v>
      </c>
      <c r="AT563" s="26">
        <f t="shared" si="640"/>
        <v>2013</v>
      </c>
      <c r="AU563" s="26">
        <f t="shared" si="640"/>
        <v>2014</v>
      </c>
      <c r="AV563" s="26">
        <f t="shared" si="640"/>
        <v>2015</v>
      </c>
      <c r="AW563" s="26">
        <f t="shared" si="640"/>
        <v>2016</v>
      </c>
      <c r="AX563" s="26">
        <f t="shared" si="640"/>
        <v>2017</v>
      </c>
    </row>
    <row r="564" spans="21:50" ht="12" customHeight="1">
      <c r="U564" s="62" t="s">
        <v>442</v>
      </c>
      <c r="V564" s="131" t="s">
        <v>443</v>
      </c>
      <c r="W564" s="130">
        <v>0</v>
      </c>
      <c r="X564" s="130">
        <v>0</v>
      </c>
      <c r="Y564" s="130">
        <v>0</v>
      </c>
      <c r="Z564" s="130">
        <v>0</v>
      </c>
      <c r="AA564" s="130">
        <v>0</v>
      </c>
      <c r="AB564" s="130">
        <v>0</v>
      </c>
      <c r="AC564" s="130">
        <v>0</v>
      </c>
      <c r="AD564" s="130">
        <v>0</v>
      </c>
      <c r="AE564" s="130">
        <v>0</v>
      </c>
      <c r="AF564" s="130">
        <v>0</v>
      </c>
      <c r="AG564" s="130">
        <v>0</v>
      </c>
      <c r="AH564" s="130">
        <v>0</v>
      </c>
      <c r="AI564" s="130">
        <v>0</v>
      </c>
      <c r="AJ564" s="130">
        <v>5</v>
      </c>
      <c r="AK564" s="130">
        <v>9</v>
      </c>
      <c r="AL564" s="130">
        <v>12</v>
      </c>
      <c r="AM564" s="130">
        <v>17</v>
      </c>
      <c r="AN564" s="130">
        <v>33</v>
      </c>
      <c r="AO564" s="130">
        <v>48</v>
      </c>
      <c r="AP564" s="130">
        <v>81</v>
      </c>
      <c r="AQ564" s="130">
        <v>121</v>
      </c>
      <c r="AR564" s="130">
        <v>170</v>
      </c>
      <c r="AS564" s="130">
        <v>192</v>
      </c>
      <c r="AT564" s="130">
        <v>216</v>
      </c>
      <c r="AU564" s="130">
        <v>234</v>
      </c>
      <c r="AV564" s="130">
        <v>246</v>
      </c>
      <c r="AW564" s="130">
        <v>259</v>
      </c>
      <c r="AX564" s="130">
        <v>268</v>
      </c>
    </row>
    <row r="565" spans="21:50" ht="12" customHeight="1">
      <c r="U565" s="62" t="s">
        <v>444</v>
      </c>
      <c r="V565" s="131" t="s">
        <v>445</v>
      </c>
      <c r="W565" s="130">
        <v>0</v>
      </c>
      <c r="X565" s="130">
        <v>0</v>
      </c>
      <c r="Y565" s="130">
        <v>0</v>
      </c>
      <c r="Z565" s="130">
        <v>0</v>
      </c>
      <c r="AA565" s="130">
        <v>0</v>
      </c>
      <c r="AB565" s="130">
        <v>0</v>
      </c>
      <c r="AC565" s="130">
        <v>0</v>
      </c>
      <c r="AD565" s="130">
        <v>0</v>
      </c>
      <c r="AE565" s="130">
        <v>0</v>
      </c>
      <c r="AF565" s="130">
        <v>0</v>
      </c>
      <c r="AG565" s="130">
        <v>0</v>
      </c>
      <c r="AH565" s="130">
        <v>0</v>
      </c>
      <c r="AI565" s="130">
        <v>0</v>
      </c>
      <c r="AJ565" s="130">
        <v>672.6335945599875</v>
      </c>
      <c r="AK565" s="130">
        <v>672.6335945599875</v>
      </c>
      <c r="AL565" s="130">
        <v>672.6335945599875</v>
      </c>
      <c r="AM565" s="130">
        <v>672.6335945599875</v>
      </c>
      <c r="AN565" s="130">
        <v>672.6335945599875</v>
      </c>
      <c r="AO565" s="130">
        <v>672.6335945599875</v>
      </c>
      <c r="AP565" s="130">
        <v>672.6335945599875</v>
      </c>
      <c r="AQ565" s="130">
        <v>672.6335945599875</v>
      </c>
      <c r="AR565" s="130">
        <v>672.6335945599875</v>
      </c>
      <c r="AS565" s="130">
        <v>653.1910112359551</v>
      </c>
      <c r="AT565" s="130">
        <v>677.75757575757575</v>
      </c>
      <c r="AU565" s="130">
        <v>712.51923076923072</v>
      </c>
      <c r="AV565" s="130">
        <v>698.57943925233644</v>
      </c>
      <c r="AW565" s="130">
        <v>691.875</v>
      </c>
      <c r="AX565" s="130">
        <v>601.87931034482756</v>
      </c>
    </row>
    <row r="566" spans="21:50" ht="12" customHeight="1">
      <c r="U566" s="136"/>
      <c r="V566" s="146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21:50" ht="12" customHeight="1">
      <c r="U567" s="136"/>
      <c r="V567" s="146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21:50" ht="13.5" customHeight="1">
      <c r="U568" s="1" t="s">
        <v>113</v>
      </c>
      <c r="V568" s="146"/>
      <c r="W568" s="228"/>
      <c r="X568" s="228"/>
      <c r="Y568" s="228"/>
      <c r="Z568" s="228"/>
      <c r="AA568" s="228"/>
      <c r="AB568" s="228"/>
      <c r="AC568" s="228"/>
      <c r="AD568" s="228"/>
      <c r="AE568" s="228"/>
      <c r="AF568" s="228"/>
      <c r="AG568" s="228"/>
      <c r="AH568" s="228"/>
      <c r="AI568" s="228"/>
      <c r="AJ568" s="228"/>
      <c r="AK568" s="228"/>
      <c r="AL568" s="228"/>
      <c r="AM568" s="228"/>
      <c r="AN568" s="228"/>
      <c r="AO568" s="228"/>
      <c r="AP568" s="228"/>
      <c r="AQ568" s="228"/>
      <c r="AR568" s="228"/>
      <c r="AS568" s="228"/>
      <c r="AT568" s="228"/>
      <c r="AU568" s="228"/>
      <c r="AV568" s="228"/>
      <c r="AW568" s="228"/>
      <c r="AX568" s="228"/>
    </row>
    <row r="569" spans="21:50" ht="13.5" customHeight="1">
      <c r="U569" s="113" t="s">
        <v>153</v>
      </c>
      <c r="V569" s="113" t="s">
        <v>164</v>
      </c>
      <c r="W569" s="26">
        <v>1990</v>
      </c>
      <c r="X569" s="26">
        <f t="shared" ref="X569" si="641">W569+1</f>
        <v>1991</v>
      </c>
      <c r="Y569" s="26">
        <f t="shared" ref="Y569" si="642">X569+1</f>
        <v>1992</v>
      </c>
      <c r="Z569" s="26">
        <f t="shared" ref="Z569" si="643">Y569+1</f>
        <v>1993</v>
      </c>
      <c r="AA569" s="26">
        <f t="shared" ref="AA569" si="644">Z569+1</f>
        <v>1994</v>
      </c>
      <c r="AB569" s="26">
        <f t="shared" ref="AB569" si="645">AA569+1</f>
        <v>1995</v>
      </c>
      <c r="AC569" s="26">
        <f t="shared" ref="AC569" si="646">AB569+1</f>
        <v>1996</v>
      </c>
      <c r="AD569" s="26">
        <f t="shared" ref="AD569" si="647">AC569+1</f>
        <v>1997</v>
      </c>
      <c r="AE569" s="26">
        <f t="shared" ref="AE569" si="648">AD569+1</f>
        <v>1998</v>
      </c>
      <c r="AF569" s="26">
        <f t="shared" ref="AF569" si="649">AE569+1</f>
        <v>1999</v>
      </c>
      <c r="AG569" s="26">
        <f t="shared" ref="AG569" si="650">AF569+1</f>
        <v>2000</v>
      </c>
      <c r="AH569" s="26">
        <f t="shared" ref="AH569" si="651">AG569+1</f>
        <v>2001</v>
      </c>
      <c r="AI569" s="26">
        <f t="shared" ref="AI569" si="652">AH569+1</f>
        <v>2002</v>
      </c>
      <c r="AJ569" s="26">
        <f t="shared" ref="AJ569" si="653">AI569+1</f>
        <v>2003</v>
      </c>
      <c r="AK569" s="26">
        <f t="shared" ref="AK569" si="654">AJ569+1</f>
        <v>2004</v>
      </c>
      <c r="AL569" s="26">
        <f t="shared" ref="AL569" si="655">AK569+1</f>
        <v>2005</v>
      </c>
      <c r="AM569" s="26">
        <f t="shared" ref="AM569" si="656">AL569+1</f>
        <v>2006</v>
      </c>
      <c r="AN569" s="26">
        <f t="shared" ref="AN569" si="657">AM569+1</f>
        <v>2007</v>
      </c>
      <c r="AO569" s="26">
        <f t="shared" ref="AO569" si="658">AN569+1</f>
        <v>2008</v>
      </c>
      <c r="AP569" s="26">
        <f t="shared" ref="AP569" si="659">AO569+1</f>
        <v>2009</v>
      </c>
      <c r="AQ569" s="26">
        <f t="shared" ref="AQ569" si="660">AP569+1</f>
        <v>2010</v>
      </c>
      <c r="AR569" s="26">
        <f t="shared" ref="AR569" si="661">AQ569+1</f>
        <v>2011</v>
      </c>
      <c r="AS569" s="26">
        <f t="shared" ref="AS569" si="662">AR569+1</f>
        <v>2012</v>
      </c>
      <c r="AT569" s="26">
        <f t="shared" ref="AT569:AX569" si="663">AS569+1</f>
        <v>2013</v>
      </c>
      <c r="AU569" s="26">
        <f t="shared" si="663"/>
        <v>2014</v>
      </c>
      <c r="AV569" s="26">
        <f t="shared" si="663"/>
        <v>2015</v>
      </c>
      <c r="AW569" s="26">
        <f t="shared" si="663"/>
        <v>2016</v>
      </c>
      <c r="AX569" s="26">
        <f t="shared" si="663"/>
        <v>2017</v>
      </c>
    </row>
    <row r="570" spans="21:50" ht="13.5" customHeight="1">
      <c r="U570" s="331" t="s">
        <v>446</v>
      </c>
      <c r="V570" s="145" t="s">
        <v>234</v>
      </c>
      <c r="W570" s="223">
        <v>7047.272727272727</v>
      </c>
      <c r="X570" s="223">
        <v>7876.363636363636</v>
      </c>
      <c r="Y570" s="223">
        <v>8705.454545454546</v>
      </c>
      <c r="Z570" s="223">
        <v>8705.454545454546</v>
      </c>
      <c r="AA570" s="223">
        <v>8290.9090909090919</v>
      </c>
      <c r="AB570" s="223">
        <v>9120</v>
      </c>
      <c r="AC570" s="223">
        <v>9576</v>
      </c>
      <c r="AD570" s="223">
        <v>8093.9999999999991</v>
      </c>
      <c r="AE570" s="223">
        <v>7394.04</v>
      </c>
      <c r="AF570" s="223">
        <v>3990</v>
      </c>
      <c r="AG570" s="223">
        <v>2291.1719999999991</v>
      </c>
      <c r="AH570" s="223">
        <v>1588.8604518828458</v>
      </c>
      <c r="AI570" s="223">
        <v>1291.4597322175732</v>
      </c>
      <c r="AJ570" s="223">
        <v>971.74649372384886</v>
      </c>
      <c r="AK570" s="223">
        <v>767.37740585774213</v>
      </c>
      <c r="AL570" s="223">
        <v>523.0949623430962</v>
      </c>
      <c r="AM570" s="223">
        <v>438.4084167364025</v>
      </c>
      <c r="AN570" s="223">
        <v>459.44384937238442</v>
      </c>
      <c r="AO570" s="223">
        <v>423.44560669456217</v>
      </c>
      <c r="AP570" s="223">
        <v>250.79999999999995</v>
      </c>
      <c r="AQ570" s="223">
        <v>157.32000000000025</v>
      </c>
      <c r="AR570" s="223">
        <v>168.71999999999974</v>
      </c>
      <c r="AS570" s="223">
        <v>145.92000000000056</v>
      </c>
      <c r="AT570" s="223">
        <v>125.4</v>
      </c>
      <c r="AU570" s="223">
        <v>136.80000000000015</v>
      </c>
      <c r="AV570" s="223">
        <v>163.43040000000084</v>
      </c>
      <c r="AW570" s="223">
        <v>179.07120000000006</v>
      </c>
      <c r="AX570" s="223">
        <v>141.36000000000001</v>
      </c>
    </row>
    <row r="571" spans="21:50" ht="13.5" customHeight="1">
      <c r="U571" s="331" t="s">
        <v>447</v>
      </c>
      <c r="V571" s="145" t="s">
        <v>234</v>
      </c>
      <c r="W571" s="223">
        <v>1065.1952727272726</v>
      </c>
      <c r="X571" s="223">
        <v>1190.5123636363635</v>
      </c>
      <c r="Y571" s="223">
        <v>1315.8294545454544</v>
      </c>
      <c r="Z571" s="223">
        <v>1315.8294545454544</v>
      </c>
      <c r="AA571" s="223">
        <v>1253.1709090909089</v>
      </c>
      <c r="AB571" s="223">
        <v>1378.4879999999998</v>
      </c>
      <c r="AC571" s="223">
        <v>1659.8399999999997</v>
      </c>
      <c r="AD571" s="223">
        <v>1884.6479999999999</v>
      </c>
      <c r="AE571" s="223">
        <v>1428.42</v>
      </c>
      <c r="AF571" s="223">
        <v>867.03820920502108</v>
      </c>
      <c r="AG571" s="223">
        <v>618.51820920502098</v>
      </c>
      <c r="AH571" s="223">
        <v>534.66000000000008</v>
      </c>
      <c r="AI571" s="223">
        <v>325.72041841004182</v>
      </c>
      <c r="AJ571" s="223">
        <v>408.12476987447701</v>
      </c>
      <c r="AK571" s="223">
        <v>411.62013389121341</v>
      </c>
      <c r="AL571" s="223">
        <v>376.32306276150632</v>
      </c>
      <c r="AM571" s="223">
        <v>528.53261924686194</v>
      </c>
      <c r="AN571" s="223">
        <v>420.50924811715481</v>
      </c>
      <c r="AO571" s="223">
        <v>404.66184100418411</v>
      </c>
      <c r="AP571" s="223">
        <v>460.34535564853547</v>
      </c>
      <c r="AQ571" s="223">
        <v>464.90535564853565</v>
      </c>
      <c r="AR571" s="223">
        <v>537.86535564853557</v>
      </c>
      <c r="AS571" s="223">
        <v>572.97735564853554</v>
      </c>
      <c r="AT571" s="223">
        <v>517.34535564853559</v>
      </c>
      <c r="AU571" s="223">
        <v>464.90535564853553</v>
      </c>
      <c r="AV571" s="223">
        <v>446.66535564853558</v>
      </c>
      <c r="AW571" s="223">
        <v>476.30535564853557</v>
      </c>
      <c r="AX571" s="223">
        <v>478.58535564853554</v>
      </c>
    </row>
    <row r="572" spans="21:50" ht="13.5" customHeight="1">
      <c r="U572" s="164"/>
      <c r="V572" s="176"/>
      <c r="W572" s="141"/>
      <c r="X572" s="141"/>
      <c r="Y572" s="141"/>
      <c r="Z572" s="141"/>
      <c r="AA572" s="141"/>
      <c r="AB572" s="216"/>
      <c r="AC572" s="216"/>
      <c r="AD572" s="216"/>
      <c r="AE572" s="216"/>
      <c r="AF572" s="216"/>
      <c r="AG572" s="216"/>
      <c r="AH572" s="216"/>
      <c r="AI572" s="216"/>
      <c r="AJ572" s="216"/>
      <c r="AK572" s="216"/>
      <c r="AL572" s="216"/>
      <c r="AM572" s="216"/>
      <c r="AN572" s="216"/>
      <c r="AO572" s="14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21:50" ht="13.5" customHeight="1">
      <c r="U573" s="18"/>
      <c r="V573" s="19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21:50" ht="13.5" customHeight="1">
      <c r="U574" s="1" t="s">
        <v>107</v>
      </c>
      <c r="V574" s="2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21:50" ht="13.5" customHeight="1">
      <c r="U575" s="113" t="s">
        <v>153</v>
      </c>
      <c r="V575" s="113" t="s">
        <v>164</v>
      </c>
      <c r="W575" s="26">
        <v>1990</v>
      </c>
      <c r="X575" s="26">
        <f t="shared" ref="X575" si="664">W575+1</f>
        <v>1991</v>
      </c>
      <c r="Y575" s="26">
        <f t="shared" ref="Y575" si="665">X575+1</f>
        <v>1992</v>
      </c>
      <c r="Z575" s="26">
        <f t="shared" ref="Z575" si="666">Y575+1</f>
        <v>1993</v>
      </c>
      <c r="AA575" s="26">
        <f t="shared" ref="AA575" si="667">Z575+1</f>
        <v>1994</v>
      </c>
      <c r="AB575" s="26">
        <f t="shared" ref="AB575" si="668">AA575+1</f>
        <v>1995</v>
      </c>
      <c r="AC575" s="26">
        <f t="shared" ref="AC575" si="669">AB575+1</f>
        <v>1996</v>
      </c>
      <c r="AD575" s="26">
        <f t="shared" ref="AD575" si="670">AC575+1</f>
        <v>1997</v>
      </c>
      <c r="AE575" s="26">
        <f t="shared" ref="AE575" si="671">AD575+1</f>
        <v>1998</v>
      </c>
      <c r="AF575" s="26">
        <f t="shared" ref="AF575" si="672">AE575+1</f>
        <v>1999</v>
      </c>
      <c r="AG575" s="26">
        <f t="shared" ref="AG575" si="673">AF575+1</f>
        <v>2000</v>
      </c>
      <c r="AH575" s="26">
        <f t="shared" ref="AH575" si="674">AG575+1</f>
        <v>2001</v>
      </c>
      <c r="AI575" s="26">
        <f t="shared" ref="AI575" si="675">AH575+1</f>
        <v>2002</v>
      </c>
      <c r="AJ575" s="26">
        <f t="shared" ref="AJ575" si="676">AI575+1</f>
        <v>2003</v>
      </c>
      <c r="AK575" s="26">
        <f t="shared" ref="AK575" si="677">AJ575+1</f>
        <v>2004</v>
      </c>
      <c r="AL575" s="26">
        <f t="shared" ref="AL575" si="678">AK575+1</f>
        <v>2005</v>
      </c>
      <c r="AM575" s="26">
        <f t="shared" ref="AM575" si="679">AL575+1</f>
        <v>2006</v>
      </c>
      <c r="AN575" s="26">
        <f t="shared" ref="AN575" si="680">AM575+1</f>
        <v>2007</v>
      </c>
      <c r="AO575" s="26">
        <f t="shared" ref="AO575" si="681">AN575+1</f>
        <v>2008</v>
      </c>
      <c r="AP575" s="26">
        <f t="shared" ref="AP575" si="682">AO575+1</f>
        <v>2009</v>
      </c>
      <c r="AQ575" s="26">
        <f t="shared" ref="AQ575" si="683">AP575+1</f>
        <v>2010</v>
      </c>
      <c r="AR575" s="26">
        <f t="shared" ref="AR575" si="684">AQ575+1</f>
        <v>2011</v>
      </c>
      <c r="AS575" s="26">
        <f t="shared" ref="AS575" si="685">AR575+1</f>
        <v>2012</v>
      </c>
      <c r="AT575" s="26">
        <f t="shared" ref="AT575:AX575" si="686">AS575+1</f>
        <v>2013</v>
      </c>
      <c r="AU575" s="26">
        <f t="shared" si="686"/>
        <v>2014</v>
      </c>
      <c r="AV575" s="26">
        <f t="shared" si="686"/>
        <v>2015</v>
      </c>
      <c r="AW575" s="26">
        <f t="shared" si="686"/>
        <v>2016</v>
      </c>
      <c r="AX575" s="26">
        <f t="shared" si="686"/>
        <v>2017</v>
      </c>
    </row>
    <row r="576" spans="21:50" ht="13.5" customHeight="1">
      <c r="U576" s="340" t="s">
        <v>448</v>
      </c>
      <c r="V576" s="131"/>
      <c r="W576" s="168">
        <v>188</v>
      </c>
      <c r="X576" s="168">
        <v>176</v>
      </c>
      <c r="Y576" s="168">
        <v>180</v>
      </c>
      <c r="Z576" s="168">
        <v>204</v>
      </c>
      <c r="AA576" s="168">
        <v>213</v>
      </c>
      <c r="AB576" s="168">
        <v>214</v>
      </c>
      <c r="AC576" s="168">
        <v>211</v>
      </c>
      <c r="AD576" s="168">
        <v>222</v>
      </c>
      <c r="AE576" s="168">
        <v>240</v>
      </c>
      <c r="AF576" s="168">
        <v>221</v>
      </c>
      <c r="AG576" s="168">
        <v>212</v>
      </c>
      <c r="AH576" s="168">
        <v>201</v>
      </c>
      <c r="AI576" s="168">
        <v>198</v>
      </c>
      <c r="AJ576" s="168">
        <v>190</v>
      </c>
      <c r="AK576" s="168">
        <v>201</v>
      </c>
      <c r="AL576" s="168">
        <v>209</v>
      </c>
      <c r="AM576" s="168">
        <v>216</v>
      </c>
      <c r="AN576" s="168">
        <v>207</v>
      </c>
      <c r="AO576" s="168">
        <v>214</v>
      </c>
      <c r="AP576" s="168">
        <v>219</v>
      </c>
      <c r="AQ576" s="168">
        <v>218</v>
      </c>
      <c r="AR576" s="168">
        <v>216</v>
      </c>
      <c r="AS576" s="168">
        <v>231</v>
      </c>
      <c r="AT576" s="168">
        <v>225</v>
      </c>
      <c r="AU576" s="168">
        <v>222</v>
      </c>
      <c r="AV576" s="168">
        <v>241</v>
      </c>
      <c r="AW576" s="168">
        <v>245</v>
      </c>
      <c r="AX576" s="168">
        <v>245</v>
      </c>
    </row>
    <row r="577" spans="21:50" ht="13.5" customHeight="1">
      <c r="U577" s="340" t="s">
        <v>449</v>
      </c>
      <c r="V577" s="131"/>
      <c r="W577" s="168">
        <v>143</v>
      </c>
      <c r="X577" s="168">
        <v>134</v>
      </c>
      <c r="Y577" s="168">
        <v>144</v>
      </c>
      <c r="Z577" s="168">
        <v>156</v>
      </c>
      <c r="AA577" s="168">
        <v>161</v>
      </c>
      <c r="AB577" s="168">
        <v>164</v>
      </c>
      <c r="AC577" s="168">
        <v>168</v>
      </c>
      <c r="AD577" s="168">
        <v>160</v>
      </c>
      <c r="AE577" s="168">
        <v>148</v>
      </c>
      <c r="AF577" s="168">
        <v>148</v>
      </c>
      <c r="AG577" s="168">
        <v>145</v>
      </c>
      <c r="AH577" s="168">
        <v>147</v>
      </c>
      <c r="AI577" s="168">
        <v>159</v>
      </c>
      <c r="AJ577" s="168">
        <v>157</v>
      </c>
      <c r="AK577" s="168">
        <v>176</v>
      </c>
      <c r="AL577" s="168">
        <v>181</v>
      </c>
      <c r="AM577" s="168">
        <v>184</v>
      </c>
      <c r="AN577" s="168">
        <v>187</v>
      </c>
      <c r="AO577" s="168">
        <v>186</v>
      </c>
      <c r="AP577" s="168">
        <v>181</v>
      </c>
      <c r="AQ577" s="168">
        <v>174</v>
      </c>
      <c r="AR577" s="168">
        <v>179</v>
      </c>
      <c r="AS577" s="168">
        <v>184</v>
      </c>
      <c r="AT577" s="168">
        <v>188</v>
      </c>
      <c r="AU577" s="168">
        <v>190</v>
      </c>
      <c r="AV577" s="168">
        <v>193</v>
      </c>
      <c r="AW577" s="168">
        <v>183</v>
      </c>
      <c r="AX577" s="168">
        <v>183</v>
      </c>
    </row>
    <row r="578" spans="21:50" ht="13.5" customHeight="1">
      <c r="U578" s="340" t="s">
        <v>450</v>
      </c>
      <c r="V578" s="131"/>
      <c r="W578" s="168">
        <v>531</v>
      </c>
      <c r="X578" s="168">
        <v>552</v>
      </c>
      <c r="Y578" s="168">
        <v>576</v>
      </c>
      <c r="Z578" s="168">
        <v>595</v>
      </c>
      <c r="AA578" s="168">
        <v>610</v>
      </c>
      <c r="AB578" s="168">
        <v>641</v>
      </c>
      <c r="AC578" s="168">
        <v>656</v>
      </c>
      <c r="AD578" s="168">
        <v>681</v>
      </c>
      <c r="AE578" s="168">
        <v>707</v>
      </c>
      <c r="AF578" s="168">
        <v>741</v>
      </c>
      <c r="AG578" s="168">
        <v>754</v>
      </c>
      <c r="AH578" s="168">
        <v>781</v>
      </c>
      <c r="AI578" s="168">
        <v>791</v>
      </c>
      <c r="AJ578" s="168">
        <v>802</v>
      </c>
      <c r="AK578" s="168">
        <v>838</v>
      </c>
      <c r="AL578" s="168">
        <v>857</v>
      </c>
      <c r="AM578" s="168">
        <v>874</v>
      </c>
      <c r="AN578" s="168">
        <v>905</v>
      </c>
      <c r="AO578" s="168">
        <v>922</v>
      </c>
      <c r="AP578" s="168">
        <v>936</v>
      </c>
      <c r="AQ578" s="168">
        <v>926</v>
      </c>
      <c r="AR578" s="168">
        <v>986</v>
      </c>
      <c r="AS578" s="168">
        <v>1028</v>
      </c>
      <c r="AT578" s="168">
        <v>1068</v>
      </c>
      <c r="AU578" s="168">
        <v>1081</v>
      </c>
      <c r="AV578" s="168">
        <v>1108</v>
      </c>
      <c r="AW578" s="168">
        <v>1114</v>
      </c>
      <c r="AX578" s="168">
        <v>1114</v>
      </c>
    </row>
    <row r="579" spans="21:50" ht="13.5" customHeight="1">
      <c r="U579" s="340" t="s">
        <v>451</v>
      </c>
      <c r="V579" s="131"/>
      <c r="W579" s="168">
        <v>243</v>
      </c>
      <c r="X579" s="168">
        <v>239</v>
      </c>
      <c r="Y579" s="168">
        <v>256</v>
      </c>
      <c r="Z579" s="168">
        <v>264</v>
      </c>
      <c r="AA579" s="168">
        <v>272</v>
      </c>
      <c r="AB579" s="168">
        <v>276</v>
      </c>
      <c r="AC579" s="168">
        <v>294</v>
      </c>
      <c r="AD579" s="168">
        <v>303</v>
      </c>
      <c r="AE579" s="168">
        <v>312</v>
      </c>
      <c r="AF579" s="168">
        <v>313</v>
      </c>
      <c r="AG579" s="168">
        <v>314</v>
      </c>
      <c r="AH579" s="168">
        <v>318</v>
      </c>
      <c r="AI579" s="168">
        <v>318</v>
      </c>
      <c r="AJ579" s="168">
        <v>305</v>
      </c>
      <c r="AK579" s="168">
        <v>291</v>
      </c>
      <c r="AL579" s="168">
        <v>282</v>
      </c>
      <c r="AM579" s="168">
        <v>280.4920744314266</v>
      </c>
      <c r="AN579" s="168">
        <v>276.02136457615438</v>
      </c>
      <c r="AO579" s="168">
        <v>262.65127498277053</v>
      </c>
      <c r="AP579" s="168">
        <v>255.11991729841492</v>
      </c>
      <c r="AQ579" s="168">
        <v>218.17229496898693</v>
      </c>
      <c r="AR579" s="168">
        <v>214.68297725706412</v>
      </c>
      <c r="AS579" s="168">
        <v>202.53066850447971</v>
      </c>
      <c r="AT579" s="168">
        <v>201.28325292901451</v>
      </c>
      <c r="AU579" s="168">
        <v>197.4596829772571</v>
      </c>
      <c r="AV579" s="168">
        <v>201.40317022742937</v>
      </c>
      <c r="AW579" s="168">
        <v>196.46037215713307</v>
      </c>
      <c r="AX579" s="168">
        <v>192.41075120606479</v>
      </c>
    </row>
    <row r="580" spans="21:50" ht="13.5" customHeight="1">
      <c r="U580" s="18"/>
      <c r="V580" s="2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21:50" ht="13.5" customHeight="1">
      <c r="U581" s="18"/>
      <c r="V581" s="2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21:50" ht="13.5" customHeight="1">
      <c r="U582" s="1" t="s">
        <v>114</v>
      </c>
      <c r="V582" s="2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21:50" ht="13.5" customHeight="1">
      <c r="U583" s="113" t="s">
        <v>153</v>
      </c>
      <c r="V583" s="113" t="s">
        <v>164</v>
      </c>
      <c r="W583" s="26">
        <v>1990</v>
      </c>
      <c r="X583" s="26">
        <f t="shared" ref="X583" si="687">W583+1</f>
        <v>1991</v>
      </c>
      <c r="Y583" s="26">
        <f t="shared" ref="Y583" si="688">X583+1</f>
        <v>1992</v>
      </c>
      <c r="Z583" s="26">
        <f t="shared" ref="Z583" si="689">Y583+1</f>
        <v>1993</v>
      </c>
      <c r="AA583" s="26">
        <f t="shared" ref="AA583" si="690">Z583+1</f>
        <v>1994</v>
      </c>
      <c r="AB583" s="26">
        <f t="shared" ref="AB583" si="691">AA583+1</f>
        <v>1995</v>
      </c>
      <c r="AC583" s="26">
        <f t="shared" ref="AC583" si="692">AB583+1</f>
        <v>1996</v>
      </c>
      <c r="AD583" s="26">
        <f t="shared" ref="AD583" si="693">AC583+1</f>
        <v>1997</v>
      </c>
      <c r="AE583" s="26">
        <f t="shared" ref="AE583" si="694">AD583+1</f>
        <v>1998</v>
      </c>
      <c r="AF583" s="26">
        <f t="shared" ref="AF583" si="695">AE583+1</f>
        <v>1999</v>
      </c>
      <c r="AG583" s="26">
        <f t="shared" ref="AG583" si="696">AF583+1</f>
        <v>2000</v>
      </c>
      <c r="AH583" s="26">
        <f t="shared" ref="AH583" si="697">AG583+1</f>
        <v>2001</v>
      </c>
      <c r="AI583" s="26">
        <f t="shared" ref="AI583" si="698">AH583+1</f>
        <v>2002</v>
      </c>
      <c r="AJ583" s="26">
        <f t="shared" ref="AJ583" si="699">AI583+1</f>
        <v>2003</v>
      </c>
      <c r="AK583" s="26">
        <f t="shared" ref="AK583" si="700">AJ583+1</f>
        <v>2004</v>
      </c>
      <c r="AL583" s="26">
        <f t="shared" ref="AL583" si="701">AK583+1</f>
        <v>2005</v>
      </c>
      <c r="AM583" s="26">
        <f t="shared" ref="AM583" si="702">AL583+1</f>
        <v>2006</v>
      </c>
      <c r="AN583" s="26">
        <f t="shared" ref="AN583" si="703">AM583+1</f>
        <v>2007</v>
      </c>
      <c r="AO583" s="26">
        <f t="shared" ref="AO583" si="704">AN583+1</f>
        <v>2008</v>
      </c>
      <c r="AP583" s="26">
        <f t="shared" ref="AP583" si="705">AO583+1</f>
        <v>2009</v>
      </c>
      <c r="AQ583" s="26">
        <f t="shared" ref="AQ583" si="706">AP583+1</f>
        <v>2010</v>
      </c>
      <c r="AR583" s="26">
        <f t="shared" ref="AR583" si="707">AQ583+1</f>
        <v>2011</v>
      </c>
      <c r="AS583" s="26">
        <f t="shared" ref="AS583" si="708">AR583+1</f>
        <v>2012</v>
      </c>
      <c r="AT583" s="26">
        <f t="shared" ref="AT583" si="709">AS583+1</f>
        <v>2013</v>
      </c>
      <c r="AU583" s="26">
        <f t="shared" ref="AU583:AX583" si="710">AT583+1</f>
        <v>2014</v>
      </c>
      <c r="AV583" s="26">
        <f t="shared" si="710"/>
        <v>2015</v>
      </c>
      <c r="AW583" s="26">
        <f t="shared" si="710"/>
        <v>2016</v>
      </c>
      <c r="AX583" s="26">
        <f t="shared" si="710"/>
        <v>2017</v>
      </c>
    </row>
    <row r="584" spans="21:50" ht="13.5" customHeight="1">
      <c r="U584" s="343" t="s">
        <v>452</v>
      </c>
      <c r="V584" s="131" t="s">
        <v>284</v>
      </c>
      <c r="W584" s="144">
        <v>926030</v>
      </c>
      <c r="X584" s="144">
        <v>1151120</v>
      </c>
      <c r="Y584" s="144">
        <v>1332295</v>
      </c>
      <c r="Z584" s="144">
        <v>1327950</v>
      </c>
      <c r="AA584" s="144">
        <v>1412957</v>
      </c>
      <c r="AB584" s="144">
        <v>1411534</v>
      </c>
      <c r="AC584" s="144">
        <v>1357862</v>
      </c>
      <c r="AD584" s="144">
        <v>1305163</v>
      </c>
      <c r="AE584" s="144">
        <v>1216297</v>
      </c>
      <c r="AF584" s="144">
        <v>1169460</v>
      </c>
      <c r="AG584" s="144">
        <v>1099979</v>
      </c>
      <c r="AH584" s="144">
        <v>1108400</v>
      </c>
      <c r="AI584" s="144">
        <v>1077581</v>
      </c>
      <c r="AJ584" s="144">
        <v>1034947</v>
      </c>
      <c r="AK584" s="144">
        <v>959816</v>
      </c>
      <c r="AL584" s="144">
        <v>859389</v>
      </c>
      <c r="AM584" s="144">
        <v>789558</v>
      </c>
      <c r="AN584" s="144">
        <v>519011</v>
      </c>
      <c r="AO584" s="144">
        <v>417919</v>
      </c>
      <c r="AP584" s="144">
        <v>389749</v>
      </c>
      <c r="AQ584" s="144">
        <v>320110</v>
      </c>
      <c r="AR584" s="144">
        <v>314155</v>
      </c>
      <c r="AS584" s="144">
        <v>292971</v>
      </c>
      <c r="AT584" s="144">
        <v>253218</v>
      </c>
      <c r="AU584" s="144">
        <v>1111265</v>
      </c>
      <c r="AV584" s="144">
        <v>219011</v>
      </c>
      <c r="AW584" s="144">
        <v>219011</v>
      </c>
      <c r="AX584" s="144">
        <v>219011</v>
      </c>
    </row>
    <row r="585" spans="21:50" ht="13.5" customHeight="1">
      <c r="U585" s="161" t="s">
        <v>285</v>
      </c>
      <c r="V585" s="131" t="s">
        <v>284</v>
      </c>
      <c r="W585" s="31" t="s">
        <v>372</v>
      </c>
      <c r="X585" s="31" t="s">
        <v>372</v>
      </c>
      <c r="Y585" s="31" t="s">
        <v>372</v>
      </c>
      <c r="Z585" s="31" t="s">
        <v>372</v>
      </c>
      <c r="AA585" s="31" t="s">
        <v>372</v>
      </c>
      <c r="AB585" s="31" t="s">
        <v>372</v>
      </c>
      <c r="AC585" s="31" t="s">
        <v>372</v>
      </c>
      <c r="AD585" s="31" t="s">
        <v>372</v>
      </c>
      <c r="AE585" s="31" t="s">
        <v>372</v>
      </c>
      <c r="AF585" s="31" t="s">
        <v>372</v>
      </c>
      <c r="AG585" s="31" t="s">
        <v>372</v>
      </c>
      <c r="AH585" s="31" t="s">
        <v>372</v>
      </c>
      <c r="AI585" s="31" t="s">
        <v>372</v>
      </c>
      <c r="AJ585" s="31" t="s">
        <v>372</v>
      </c>
      <c r="AK585" s="31" t="s">
        <v>372</v>
      </c>
      <c r="AL585" s="31" t="s">
        <v>372</v>
      </c>
      <c r="AM585" s="31">
        <v>7822.17</v>
      </c>
      <c r="AN585" s="31">
        <v>3041.9549999999999</v>
      </c>
      <c r="AO585" s="31">
        <v>1453.5450000000001</v>
      </c>
      <c r="AP585" s="31">
        <v>1048.95</v>
      </c>
      <c r="AQ585" s="31">
        <v>914.08500000000004</v>
      </c>
      <c r="AR585" s="31">
        <v>779.22</v>
      </c>
      <c r="AS585" s="31">
        <v>449.55</v>
      </c>
      <c r="AT585" s="31">
        <v>509.49</v>
      </c>
      <c r="AU585" s="31">
        <v>0</v>
      </c>
      <c r="AV585" s="31">
        <v>0</v>
      </c>
      <c r="AW585" s="31">
        <v>0</v>
      </c>
      <c r="AX585" s="31">
        <v>0</v>
      </c>
    </row>
  </sheetData>
  <dataConsolidate/>
  <mergeCells count="18">
    <mergeCell ref="U186:U187"/>
    <mergeCell ref="U203:U204"/>
    <mergeCell ref="U210:U211"/>
    <mergeCell ref="U386:U387"/>
    <mergeCell ref="W300:AX300"/>
    <mergeCell ref="W303:AX303"/>
    <mergeCell ref="W280:AX280"/>
    <mergeCell ref="W283:AX283"/>
    <mergeCell ref="U499:U500"/>
    <mergeCell ref="U489:U490"/>
    <mergeCell ref="U496:U497"/>
    <mergeCell ref="U482:U483"/>
    <mergeCell ref="U558:U559"/>
    <mergeCell ref="U509:U510"/>
    <mergeCell ref="U518:U519"/>
    <mergeCell ref="U528:U529"/>
    <mergeCell ref="U538:U539"/>
    <mergeCell ref="U548:U549"/>
  </mergeCells>
  <phoneticPr fontId="2"/>
  <pageMargins left="0.25" right="0.25" top="0.75" bottom="0.75" header="0.3" footer="0.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NIR第4章_排出量</vt:lpstr>
      <vt:lpstr>NIR第4章_排出量以外のデータ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GIO-C</dc:creator>
  <cp:lastModifiedBy>HIRATA</cp:lastModifiedBy>
  <cp:lastPrinted>2017-03-16T07:54:16Z</cp:lastPrinted>
  <dcterms:created xsi:type="dcterms:W3CDTF">1997-01-08T22:48:59Z</dcterms:created>
  <dcterms:modified xsi:type="dcterms:W3CDTF">2019-05-20T01:22:31Z</dcterms:modified>
</cp:coreProperties>
</file>